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jrvej 66-N\"/>
    </mc:Choice>
  </mc:AlternateContent>
  <xr:revisionPtr revIDLastSave="0" documentId="13_ncr:1_{3AF3E83B-CC0A-437E-82A3-3BDB3F98A886}" xr6:coauthVersionLast="47" xr6:coauthVersionMax="47" xr10:uidLastSave="{00000000-0000-0000-0000-000000000000}"/>
  <bookViews>
    <workbookView xWindow="3375" yWindow="3375" windowWidth="21600" windowHeight="11385" firstSheet="1" activeTab="1" xr2:uid="{00000000-000D-0000-FFFF-FFFF00000000}"/>
  </bookViews>
  <sheets>
    <sheet name="Հատված 1" sheetId="8" state="hidden" r:id="rId1"/>
    <sheet name="Հատված 3" sheetId="4" r:id="rId2"/>
    <sheet name="Հատված 4-5" sheetId="10" state="hidden" r:id="rId3"/>
  </sheets>
  <definedNames>
    <definedName name="_xlnm.Print_Area" localSheetId="0">'Հատված 1'!$A$3:$G$118</definedName>
    <definedName name="_xlnm.Print_Area" localSheetId="1">'Հատված 3'!$A$3:$G$178</definedName>
    <definedName name="_xlnm.Print_Area" localSheetId="2">'Հատված 4-5'!$A$2:$G$82</definedName>
    <definedName name="_xlnm.Print_Titles" localSheetId="0">'Հատված 1'!$7:$10</definedName>
    <definedName name="_xlnm.Print_Titles" localSheetId="1">'Հատված 3'!$8:$10</definedName>
  </definedNames>
  <calcPr calcId="191029"/>
</workbook>
</file>

<file path=xl/calcChain.xml><?xml version="1.0" encoding="utf-8"?>
<calcChain xmlns="http://schemas.openxmlformats.org/spreadsheetml/2006/main">
  <c r="E86" i="4" l="1"/>
  <c r="E63" i="10" l="1"/>
  <c r="F65" i="10" l="1"/>
  <c r="E94" i="8" l="1"/>
  <c r="E84" i="8"/>
  <c r="E83" i="8" s="1"/>
  <c r="F64" i="10" l="1"/>
  <c r="D64" i="10" s="1"/>
  <c r="E60" i="10"/>
  <c r="F139" i="4"/>
  <c r="E49" i="4"/>
  <c r="D49" i="4" s="1"/>
  <c r="E35" i="4"/>
  <c r="D35" i="4" s="1"/>
  <c r="E23" i="4"/>
  <c r="D23" i="4" s="1"/>
  <c r="E46" i="4"/>
  <c r="D46" i="4" s="1"/>
  <c r="E70" i="4"/>
  <c r="D70" i="4" s="1"/>
  <c r="E95" i="4"/>
  <c r="D95" i="4" s="1"/>
  <c r="D86" i="4"/>
  <c r="D83" i="8"/>
  <c r="E21" i="8"/>
  <c r="F177" i="4"/>
  <c r="D15" i="8"/>
  <c r="E103" i="8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E17" i="8"/>
  <c r="D17" i="8" s="1"/>
  <c r="D94" i="8"/>
  <c r="E14" i="4"/>
  <c r="D14" i="4" s="1"/>
  <c r="D15" i="4"/>
  <c r="D16" i="4"/>
  <c r="D17" i="4"/>
  <c r="E18" i="4"/>
  <c r="D18" i="4" s="1"/>
  <c r="D19" i="4"/>
  <c r="E20" i="4"/>
  <c r="D20" i="4" s="1"/>
  <c r="D21" i="4"/>
  <c r="D24" i="4"/>
  <c r="D25" i="4"/>
  <c r="D26" i="4"/>
  <c r="D27" i="4"/>
  <c r="D28" i="4"/>
  <c r="D29" i="4"/>
  <c r="D30" i="4"/>
  <c r="E31" i="4"/>
  <c r="D31" i="4" s="1"/>
  <c r="D32" i="4"/>
  <c r="D33" i="4"/>
  <c r="D34" i="4"/>
  <c r="D36" i="4"/>
  <c r="D37" i="4"/>
  <c r="D38" i="4"/>
  <c r="D39" i="4"/>
  <c r="D40" i="4"/>
  <c r="D41" i="4"/>
  <c r="D42" i="4"/>
  <c r="D43" i="4"/>
  <c r="E44" i="4"/>
  <c r="D44" i="4" s="1"/>
  <c r="D45" i="4"/>
  <c r="D47" i="4"/>
  <c r="D48" i="4"/>
  <c r="D50" i="4"/>
  <c r="D51" i="4"/>
  <c r="D52" i="4"/>
  <c r="D53" i="4"/>
  <c r="D54" i="4"/>
  <c r="D55" i="4"/>
  <c r="D56" i="4"/>
  <c r="D57" i="4"/>
  <c r="E58" i="4"/>
  <c r="D58" i="4" s="1"/>
  <c r="D59" i="4"/>
  <c r="D60" i="4"/>
  <c r="D61" i="4"/>
  <c r="E62" i="4"/>
  <c r="D62" i="4" s="1"/>
  <c r="D63" i="4"/>
  <c r="D64" i="4"/>
  <c r="E65" i="4"/>
  <c r="D65" i="4" s="1"/>
  <c r="D66" i="4"/>
  <c r="D67" i="4"/>
  <c r="D68" i="4"/>
  <c r="D71" i="4"/>
  <c r="D72" i="4"/>
  <c r="E73" i="4"/>
  <c r="D73" i="4" s="1"/>
  <c r="D74" i="4"/>
  <c r="D75" i="4"/>
  <c r="E77" i="4"/>
  <c r="D77" i="4" s="1"/>
  <c r="D78" i="4"/>
  <c r="D79" i="4"/>
  <c r="E80" i="4"/>
  <c r="D80" i="4" s="1"/>
  <c r="D81" i="4"/>
  <c r="D82" i="4"/>
  <c r="D84" i="4"/>
  <c r="D85" i="4"/>
  <c r="E87" i="4"/>
  <c r="D87" i="4" s="1"/>
  <c r="D88" i="4"/>
  <c r="D89" i="4"/>
  <c r="D90" i="4"/>
  <c r="D91" i="4"/>
  <c r="D93" i="4"/>
  <c r="D94" i="4"/>
  <c r="E96" i="4"/>
  <c r="D96" i="4" s="1"/>
  <c r="D97" i="4"/>
  <c r="D98" i="4"/>
  <c r="D99" i="4"/>
  <c r="D100" i="4"/>
  <c r="E102" i="4"/>
  <c r="D103" i="4"/>
  <c r="D104" i="4"/>
  <c r="E105" i="4"/>
  <c r="D105" i="4" s="1"/>
  <c r="D106" i="4"/>
  <c r="D107" i="4"/>
  <c r="D108" i="4"/>
  <c r="D109" i="4"/>
  <c r="E110" i="4"/>
  <c r="D110" i="4" s="1"/>
  <c r="D111" i="4"/>
  <c r="E113" i="4"/>
  <c r="D113" i="4" s="1"/>
  <c r="D114" i="4"/>
  <c r="D115" i="4"/>
  <c r="E116" i="4"/>
  <c r="D116" i="4" s="1"/>
  <c r="D117" i="4"/>
  <c r="D118" i="4"/>
  <c r="D119" i="4"/>
  <c r="D120" i="4"/>
  <c r="E121" i="4"/>
  <c r="D121" i="4" s="1"/>
  <c r="D122" i="4"/>
  <c r="E127" i="4"/>
  <c r="D127" i="4" s="1"/>
  <c r="D128" i="4"/>
  <c r="D129" i="4"/>
  <c r="E130" i="4"/>
  <c r="D130" i="4" s="1"/>
  <c r="D131" i="4"/>
  <c r="D132" i="4"/>
  <c r="D133" i="4"/>
  <c r="E134" i="4"/>
  <c r="F134" i="4"/>
  <c r="F112" i="4" s="1"/>
  <c r="F12" i="4" s="1"/>
  <c r="D135" i="4"/>
  <c r="D134" i="4" s="1"/>
  <c r="D136" i="4"/>
  <c r="D140" i="4"/>
  <c r="D141" i="4"/>
  <c r="D142" i="4"/>
  <c r="F143" i="4"/>
  <c r="D143" i="4" s="1"/>
  <c r="D144" i="4"/>
  <c r="D145" i="4"/>
  <c r="D146" i="4"/>
  <c r="F147" i="4"/>
  <c r="D147" i="4" s="1"/>
  <c r="D148" i="4"/>
  <c r="D149" i="4"/>
  <c r="D150" i="4"/>
  <c r="D151" i="4"/>
  <c r="F152" i="4"/>
  <c r="D152" i="4" s="1"/>
  <c r="D153" i="4"/>
  <c r="D154" i="4"/>
  <c r="D155" i="4"/>
  <c r="D156" i="4"/>
  <c r="F157" i="4"/>
  <c r="D157" i="4" s="1"/>
  <c r="D158" i="4"/>
  <c r="F159" i="4"/>
  <c r="D159" i="4" s="1"/>
  <c r="D160" i="4"/>
  <c r="D161" i="4"/>
  <c r="D162" i="4"/>
  <c r="D163" i="4"/>
  <c r="F165" i="4"/>
  <c r="D165" i="4" s="1"/>
  <c r="D166" i="4"/>
  <c r="D167" i="4"/>
  <c r="D168" i="4"/>
  <c r="D170" i="4"/>
  <c r="F171" i="4"/>
  <c r="D171" i="4" s="1"/>
  <c r="D172" i="4"/>
  <c r="D173" i="4"/>
  <c r="D174" i="4"/>
  <c r="F175" i="4"/>
  <c r="D175" i="4" s="1"/>
  <c r="D176" i="4"/>
  <c r="D178" i="4"/>
  <c r="D179" i="4"/>
  <c r="D180" i="4"/>
  <c r="D181" i="4"/>
  <c r="E13" i="8"/>
  <c r="D13" i="8" s="1"/>
  <c r="D14" i="8"/>
  <c r="D16" i="8"/>
  <c r="D18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6" i="8"/>
  <c r="D37" i="8"/>
  <c r="D39" i="8"/>
  <c r="E41" i="8"/>
  <c r="E40" i="8" s="1"/>
  <c r="D40" i="8" s="1"/>
  <c r="D42" i="8"/>
  <c r="D43" i="8"/>
  <c r="E45" i="8"/>
  <c r="D45" i="8" s="1"/>
  <c r="D46" i="8"/>
  <c r="D47" i="8"/>
  <c r="D48" i="8"/>
  <c r="D49" i="8"/>
  <c r="E51" i="8"/>
  <c r="D51" i="8" s="1"/>
  <c r="D52" i="8"/>
  <c r="F53" i="8"/>
  <c r="D53" i="8" s="1"/>
  <c r="D54" i="8"/>
  <c r="E55" i="8"/>
  <c r="D55" i="8" s="1"/>
  <c r="D56" i="8"/>
  <c r="F57" i="8"/>
  <c r="D58" i="8"/>
  <c r="D60" i="8"/>
  <c r="E61" i="8"/>
  <c r="D61" i="8" s="1"/>
  <c r="D62" i="8"/>
  <c r="D63" i="8"/>
  <c r="D64" i="8"/>
  <c r="D65" i="8"/>
  <c r="F66" i="8"/>
  <c r="D66" i="8" s="1"/>
  <c r="D67" i="8"/>
  <c r="D68" i="8"/>
  <c r="F70" i="8"/>
  <c r="D70" i="8" s="1"/>
  <c r="D71" i="8"/>
  <c r="E72" i="8"/>
  <c r="D72" i="8" s="1"/>
  <c r="D73" i="8"/>
  <c r="E74" i="8"/>
  <c r="D74" i="8" s="1"/>
  <c r="D75" i="8"/>
  <c r="D76" i="8"/>
  <c r="D77" i="8"/>
  <c r="D78" i="8"/>
  <c r="E79" i="8"/>
  <c r="D79" i="8" s="1"/>
  <c r="D80" i="8"/>
  <c r="D81" i="8"/>
  <c r="D82" i="8"/>
  <c r="D85" i="8"/>
  <c r="D86" i="8"/>
  <c r="D87" i="8"/>
  <c r="D88" i="8"/>
  <c r="D89" i="8"/>
  <c r="D90" i="8"/>
  <c r="D91" i="8"/>
  <c r="D92" i="8"/>
  <c r="D93" i="8"/>
  <c r="D95" i="8"/>
  <c r="D96" i="8"/>
  <c r="E97" i="8"/>
  <c r="D97" i="8" s="1"/>
  <c r="D98" i="8"/>
  <c r="D99" i="8"/>
  <c r="F100" i="8"/>
  <c r="D100" i="8" s="1"/>
  <c r="D101" i="8"/>
  <c r="D102" i="8"/>
  <c r="F103" i="8"/>
  <c r="D104" i="8"/>
  <c r="D105" i="8"/>
  <c r="D106" i="8"/>
  <c r="D84" i="8"/>
  <c r="D65" i="10"/>
  <c r="D177" i="4" l="1"/>
  <c r="F169" i="4"/>
  <c r="D169" i="4" s="1"/>
  <c r="F28" i="10"/>
  <c r="D28" i="10" s="1"/>
  <c r="F60" i="10"/>
  <c r="F52" i="10" s="1"/>
  <c r="F27" i="10" s="1"/>
  <c r="D29" i="10"/>
  <c r="D57" i="10"/>
  <c r="D21" i="8"/>
  <c r="E20" i="8"/>
  <c r="E19" i="8" s="1"/>
  <c r="D139" i="4"/>
  <c r="F138" i="4"/>
  <c r="E112" i="4"/>
  <c r="E92" i="4"/>
  <c r="D92" i="4" s="1"/>
  <c r="D63" i="10"/>
  <c r="D46" i="10"/>
  <c r="D112" i="4"/>
  <c r="E69" i="4"/>
  <c r="D69" i="4" s="1"/>
  <c r="E22" i="4"/>
  <c r="D22" i="4" s="1"/>
  <c r="E101" i="4"/>
  <c r="D101" i="4" s="1"/>
  <c r="F50" i="8"/>
  <c r="F69" i="8"/>
  <c r="D57" i="8"/>
  <c r="D69" i="8"/>
  <c r="D103" i="8"/>
  <c r="E44" i="8"/>
  <c r="D44" i="8" s="1"/>
  <c r="E59" i="8"/>
  <c r="D59" i="8" s="1"/>
  <c r="D41" i="8"/>
  <c r="D60" i="10"/>
  <c r="E52" i="10"/>
  <c r="E13" i="4"/>
  <c r="F72" i="10"/>
  <c r="E69" i="8"/>
  <c r="E45" i="10"/>
  <c r="D45" i="10" s="1"/>
  <c r="E83" i="4"/>
  <c r="D83" i="4" s="1"/>
  <c r="D102" i="4"/>
  <c r="F164" i="4" l="1"/>
  <c r="D164" i="4" s="1"/>
  <c r="F11" i="8"/>
  <c r="F137" i="4"/>
  <c r="E12" i="8"/>
  <c r="D138" i="4"/>
  <c r="E12" i="10"/>
  <c r="F26" i="10" s="1"/>
  <c r="D20" i="8"/>
  <c r="E50" i="8"/>
  <c r="D50" i="8" s="1"/>
  <c r="D13" i="4"/>
  <c r="D52" i="10"/>
  <c r="E27" i="10"/>
  <c r="D27" i="10" s="1"/>
  <c r="D72" i="10"/>
  <c r="F71" i="10"/>
  <c r="D71" i="10" s="1"/>
  <c r="E76" i="4"/>
  <c r="D76" i="4" s="1"/>
  <c r="F11" i="4" l="1"/>
  <c r="D137" i="4"/>
  <c r="D19" i="8"/>
  <c r="E12" i="4"/>
  <c r="E11" i="4" s="1"/>
  <c r="D12" i="4"/>
  <c r="D11" i="4" l="1"/>
  <c r="D12" i="8"/>
  <c r="D11" i="8" s="1"/>
  <c r="C12" i="10" s="1"/>
  <c r="E11" i="8"/>
  <c r="D12" i="10" s="1"/>
  <c r="E26" i="10" s="1"/>
  <c r="D26" i="10" s="1"/>
  <c r="A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<sst xmlns="http://schemas.openxmlformats.org/spreadsheetml/2006/main" count="921" uniqueCount="569">
  <si>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</si>
  <si>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</si>
  <si>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</si>
  <si>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</si>
  <si>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</si>
  <si>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</si>
  <si>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</si>
  <si>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</si>
  <si>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</si>
  <si>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</si>
  <si>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</si>
  <si>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</si>
  <si>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</si>
  <si>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</si>
  <si>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</si>
  <si>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</si>
  <si>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</si>
  <si>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</si>
  <si>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</si>
  <si>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</si>
  <si>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</si>
  <si>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</si>
  <si>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</si>
  <si>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</si>
  <si>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</si>
  <si>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</si>
  <si>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</si>
  <si>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</si>
  <si>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</si>
  <si>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</si>
  <si>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</si>
  <si>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</si>
  <si>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</si>
  <si>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</si>
  <si>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</si>
  <si>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</si>
  <si>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</si>
  <si>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</si>
  <si>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</si>
  <si>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</si>
  <si>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</si>
  <si>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</si>
  <si>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</si>
  <si>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</si>
  <si>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</si>
  <si>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</si>
  <si>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</si>
  <si>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</si>
  <si>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</si>
  <si>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</si>
  <si>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</si>
  <si>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</si>
  <si>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</si>
  <si>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</si>
  <si>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</si>
  <si>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</si>
  <si>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</si>
  <si>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</si>
  <si>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</si>
  <si>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</si>
  <si>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</si>
  <si>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</si>
  <si>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</si>
  <si>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</si>
  <si>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</si>
  <si>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</si>
  <si>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</si>
  <si>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</si>
  <si>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</si>
  <si>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</si>
  <si>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>1145</t>
  </si>
  <si>
    <t>4712</t>
  </si>
  <si>
    <t>8111</t>
  </si>
  <si>
    <t>8121</t>
  </si>
  <si>
    <t>8131</t>
  </si>
  <si>
    <t>8211</t>
  </si>
  <si>
    <t>1220</t>
  </si>
  <si>
    <t>1221</t>
  </si>
  <si>
    <t>8221</t>
  </si>
  <si>
    <t>8222</t>
  </si>
  <si>
    <t>8223</t>
  </si>
  <si>
    <t>8311</t>
  </si>
  <si>
    <t>8411</t>
  </si>
  <si>
    <t>8412</t>
  </si>
  <si>
    <t>8413</t>
  </si>
  <si>
    <t>8414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</si>
  <si>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</si>
  <si>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</si>
  <si>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</si>
  <si>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</si>
  <si>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</si>
  <si>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</si>
  <si>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</si>
  <si>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</si>
  <si>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</si>
  <si>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</si>
  <si>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</si>
  <si>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</si>
  <si>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</si>
  <si>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</si>
  <si>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</si>
  <si>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</si>
  <si>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</si>
  <si>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</si>
  <si>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</si>
  <si>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</si>
  <si>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</si>
  <si>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</si>
  <si>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</si>
  <si>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</si>
  <si>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</si>
  <si>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</si>
  <si>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</si>
  <si>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</si>
  <si>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</si>
  <si>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</si>
  <si>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</si>
  <si>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</si>
  <si>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</si>
  <si>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</si>
  <si>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</si>
  <si>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</si>
  <si>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</si>
  <si>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</si>
  <si>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</si>
  <si>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</si>
  <si>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</si>
  <si>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</si>
  <si>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</si>
  <si>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</si>
  <si>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</si>
  <si>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</si>
  <si>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</si>
  <si>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</si>
  <si>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</si>
  <si>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</si>
  <si>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</si>
  <si>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</si>
  <si>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</si>
  <si>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</si>
  <si>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</si>
  <si>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</si>
  <si>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</si>
  <si>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</si>
  <si>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</si>
  <si>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</si>
  <si>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</si>
  <si>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</si>
  <si>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</si>
  <si>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</si>
  <si>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</si>
  <si>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</si>
  <si>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</si>
  <si>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</si>
  <si>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</si>
  <si>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</si>
  <si>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</si>
  <si>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</si>
  <si>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</si>
  <si>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</si>
  <si>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</si>
  <si>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</si>
  <si>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</si>
  <si>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</si>
  <si>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</si>
  <si>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</si>
  <si>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</si>
  <si>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</si>
  <si>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</si>
  <si>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</si>
  <si>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</si>
  <si>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</si>
  <si>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</si>
  <si>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</si>
  <si>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</si>
  <si>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</si>
  <si>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</si>
  <si>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</si>
  <si>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</si>
  <si>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</si>
  <si>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>1000</t>
  </si>
  <si>
    <t>1100</t>
  </si>
  <si>
    <t xml:space="preserve"> X</t>
  </si>
  <si>
    <t>X</t>
  </si>
  <si>
    <t>1372</t>
  </si>
  <si>
    <t>1343</t>
  </si>
  <si>
    <t>1165</t>
  </si>
  <si>
    <t>1334</t>
  </si>
  <si>
    <t>1341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</si>
  <si>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</si>
  <si>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</si>
  <si>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</si>
  <si>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</si>
  <si>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</si>
  <si>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</si>
  <si>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</si>
  <si>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</si>
  <si>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</si>
  <si>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</si>
  <si>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</si>
  <si>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</si>
  <si>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</si>
  <si>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</si>
  <si>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</si>
  <si>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</si>
  <si>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</si>
  <si>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</si>
  <si>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</si>
  <si>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</si>
  <si>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</si>
  <si>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</si>
  <si>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</si>
  <si>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</si>
  <si>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</si>
  <si>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</si>
  <si>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</si>
  <si>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</si>
  <si>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</si>
  <si>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</si>
  <si>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</si>
  <si>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</si>
  <si>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</si>
  <si>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</si>
  <si>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</si>
  <si>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</si>
  <si>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</si>
  <si>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</si>
  <si>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</si>
  <si>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</si>
  <si>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</si>
  <si>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</si>
  <si>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</si>
  <si>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</si>
  <si>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</si>
  <si>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</si>
  <si>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</si>
  <si>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</si>
  <si>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</si>
  <si>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</si>
  <si>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</si>
  <si>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</si>
  <si>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</si>
  <si>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</si>
  <si>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</si>
  <si>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</si>
  <si>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</si>
  <si>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</si>
  <si>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</si>
  <si>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</si>
  <si>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</si>
  <si>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</si>
  <si>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</si>
  <si>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</si>
  <si>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</si>
  <si>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</si>
  <si>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</si>
  <si>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</si>
  <si>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</si>
  <si>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</si>
  <si>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</si>
  <si>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</si>
  <si>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</si>
  <si>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</si>
  <si>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</si>
  <si>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</si>
  <si>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</si>
  <si>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</si>
  <si>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</si>
  <si>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</si>
  <si>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</si>
  <si>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</si>
  <si>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</si>
  <si>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</si>
  <si>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</si>
  <si>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</si>
  <si>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</si>
  <si>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</si>
  <si>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</si>
  <si>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</si>
  <si>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</si>
  <si>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</si>
  <si>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</si>
  <si>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</si>
  <si>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</si>
  <si>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</si>
  <si>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</si>
  <si>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</si>
  <si>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</si>
  <si>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</si>
  <si>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</si>
  <si>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</si>
  <si>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</si>
  <si>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</si>
  <si>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</si>
  <si>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</si>
  <si>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</si>
  <si>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</si>
  <si>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</si>
  <si>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</si>
  <si>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</si>
  <si>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</si>
  <si>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</si>
  <si>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</si>
  <si>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</si>
  <si>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</si>
  <si>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</si>
  <si>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</si>
  <si>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</si>
  <si>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</si>
  <si>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</si>
  <si>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</si>
  <si>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</si>
  <si>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</si>
  <si>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</si>
  <si>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</si>
  <si>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</si>
  <si>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</si>
  <si>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</si>
  <si>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</si>
  <si>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</si>
  <si>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</si>
  <si>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</si>
  <si>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</si>
  <si>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</si>
  <si>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</si>
  <si>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</si>
  <si>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</si>
  <si>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</si>
  <si>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</si>
  <si>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</si>
  <si>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</si>
  <si>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</si>
  <si>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</si>
  <si>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</si>
  <si>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</si>
  <si>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</si>
  <si>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</si>
  <si>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</si>
  <si>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</si>
  <si>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</si>
  <si>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</si>
  <si>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</si>
  <si>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</si>
  <si>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</si>
  <si>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</si>
  <si>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</si>
  <si>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</si>
  <si>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</si>
  <si>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</si>
  <si>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</si>
  <si>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</si>
  <si>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</si>
  <si>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</si>
  <si>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</si>
  <si>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</si>
  <si>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</si>
  <si>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</si>
  <si>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</si>
  <si>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</si>
  <si>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</si>
  <si>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</si>
  <si>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</si>
  <si>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</si>
  <si>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</si>
  <si>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</si>
  <si>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</si>
  <si>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</si>
  <si>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</si>
  <si>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</si>
  <si>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</si>
  <si>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</si>
  <si>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</si>
  <si>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</si>
  <si>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</si>
  <si>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</si>
  <si>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</si>
  <si>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</si>
  <si>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</si>
  <si>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</si>
  <si>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</si>
  <si>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</si>
  <si>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</si>
  <si>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</si>
  <si>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</si>
  <si>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</si>
  <si>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</si>
  <si>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</si>
  <si>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</si>
  <si>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</si>
  <si>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</si>
  <si>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</si>
  <si>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</si>
  <si>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</si>
  <si>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</si>
  <si>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</si>
  <si>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</si>
  <si>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</si>
  <si>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</si>
  <si>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</si>
  <si>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</si>
  <si>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</si>
  <si>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</si>
  <si>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</si>
  <si>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</si>
  <si>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</si>
  <si>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</si>
  <si>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</si>
  <si>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</si>
  <si>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</si>
  <si>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</si>
  <si>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</si>
  <si>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</si>
  <si>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</si>
  <si>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</si>
  <si>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</si>
  <si>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</si>
  <si>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</si>
  <si>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</si>
  <si>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</si>
  <si>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</si>
  <si>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</si>
  <si>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</si>
  <si>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</si>
  <si>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</si>
  <si>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</si>
  <si>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</si>
  <si>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</si>
  <si>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</si>
  <si>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</si>
  <si>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</si>
  <si>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</si>
  <si>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</si>
  <si>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</si>
  <si>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</si>
  <si>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</si>
  <si>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</si>
  <si>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</si>
  <si>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</si>
  <si>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</si>
  <si>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</si>
  <si>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</si>
  <si>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</si>
  <si>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</si>
  <si>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</si>
  <si>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</si>
  <si>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</si>
  <si>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</si>
  <si>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</si>
  <si>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</si>
  <si>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</si>
  <si>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</si>
  <si>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</si>
  <si>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</si>
  <si>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</si>
  <si>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</si>
  <si>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</si>
  <si>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</si>
  <si>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</si>
  <si>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</si>
  <si>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</si>
  <si>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</si>
  <si>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</si>
  <si>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</si>
  <si>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</si>
  <si>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</si>
  <si>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</si>
  <si>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</si>
  <si>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</si>
  <si>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</si>
  <si>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</si>
  <si>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</si>
  <si>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</si>
  <si>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</si>
  <si>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</si>
  <si>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</si>
  <si>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</si>
  <si>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1113</t>
  </si>
  <si>
    <t>Համայնքի բյուջե մուտքագրվող անշարժ գույքի հարկ</t>
  </si>
  <si>
    <t>Անշարժ գույքի հարկ</t>
  </si>
  <si>
    <t>Համայնքի արխիվից փաստաթղթերի պատճեններ տրամադրելու համար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</si>
  <si>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</si>
  <si>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</si>
  <si>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</si>
  <si>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</si>
  <si>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</si>
  <si>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</si>
  <si>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</si>
  <si>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</si>
  <si>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</si>
  <si>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</si>
  <si>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</si>
  <si>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</si>
  <si>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</si>
  <si>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</si>
  <si>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</si>
  <si>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</si>
  <si>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</si>
  <si>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</si>
  <si>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</si>
  <si>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</si>
  <si>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</si>
  <si>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</si>
  <si>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</si>
  <si>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</si>
  <si>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</si>
  <si>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</si>
  <si>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</si>
  <si>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</si>
  <si>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</si>
  <si>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</si>
  <si>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</si>
  <si>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</si>
  <si>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</si>
  <si>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</si>
  <si>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</si>
  <si>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</si>
  <si>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</si>
  <si>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</si>
  <si>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</si>
  <si>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</si>
  <si>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</si>
  <si>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</si>
  <si>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</si>
  <si>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</si>
  <si>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</si>
  <si>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</si>
  <si>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</si>
  <si>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</si>
  <si>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</si>
  <si>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</si>
  <si>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</si>
  <si>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</si>
  <si>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</si>
  <si>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</si>
  <si>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</si>
  <si>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</si>
  <si>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</si>
  <si>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</si>
  <si>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</si>
  <si>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</si>
  <si>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</si>
  <si>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</si>
  <si>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</si>
  <si>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</si>
  <si>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</si>
  <si>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</si>
  <si>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</si>
  <si>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</si>
  <si>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</si>
  <si>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</si>
  <si>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</si>
  <si>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</si>
  <si>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</si>
  <si>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</si>
  <si>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</si>
  <si>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 xml:space="preserve"> -Տեղեկատվական ծառայություններ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</si>
  <si>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</si>
  <si>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</si>
  <si>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</si>
  <si>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>«Հավելված N 1
ՀՀ Կոտայքի մարզի Ջրվեժ համայնքի
ավագանու 2025 թվականի 
դեկտեմբերի 24-ի N 145-Ն որոշման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</si>
  <si>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</si>
  <si>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</si>
  <si>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</si>
  <si>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</si>
  <si>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</si>
  <si>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1
ՀՀ Կոտայքի մարզի Ջրվեժ համայնքի
ավագանու 2026 թվականի 
ապրիլի 10-ի N 30-Ն որոշման</t>
  </si>
  <si>
    <r>
      <t xml:space="preserve">Բ. ՈՉ ՖԻՆԱՆՍԱԿԱՆ ԱԿՏԻՎՆԵՐԻ ԳԾՈՎ ԾԱԽՍԵՐ,                     </t>
    </r>
    <r>
      <rPr>
        <b/>
        <sz val="10"/>
        <color indexed="8"/>
        <rFont val="GHEA Grapalat"/>
        <family val="3"/>
      </rPr>
      <t xml:space="preserve">(տող5100+տող5200+տող5300+տող5400), այդ թվում` </t>
    </r>
  </si>
  <si>
    <r>
      <t xml:space="preserve">ՊԱՇԱՐՆԵՐԻ ԻՐԱՑՈՒՄԻՑ ՄՈՒՏՔԵՐ, _x000D_
</t>
    </r>
    <r>
      <rPr>
        <b/>
        <sz val="9"/>
        <rFont val="GHEA Grapalat"/>
        <family val="3"/>
      </rPr>
      <t>(տող6210+տող6220), այդ թվում`</t>
    </r>
  </si>
  <si>
    <t>Հավելված N 3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</si>
</sst>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6" formatCode="0.0"/>
    <numFmt numFmtId="167" formatCode="#,##0.0"/>
    <numFmt numFmtId="168" formatCode="#,##0.0000"/>
    <numFmt numFmtId="170" formatCode="#,##0.000000"/>
  </numFmts>
  <fonts count="31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b/>
      <sz val="11"/>
      <color indexed="8"/>
      <name val="GHEA Grapalat"/>
      <family val="3"/>
    </font>
    <font>
      <sz val="10"/>
      <color rgb="FFFF0000"/>
      <name val="GHEA Grapalat"/>
      <family val="3"/>
    </font>
    <font>
      <b/>
      <sz val="10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 readingOrder="1"/>
    </xf>
    <xf numFmtId="0" fontId="19" fillId="0" borderId="0" xfId="0" applyFont="1"/>
    <xf numFmtId="0" fontId="6" fillId="0" borderId="0" xfId="0" applyFont="1" applyAlignment="1">
      <alignment horizontal="center"/>
    </xf>
    <xf numFmtId="3" fontId="5" fillId="0" borderId="0" xfId="0" applyNumberFormat="1" applyFont="1"/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/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6" fontId="13" fillId="0" borderId="0" xfId="0" applyNumberFormat="1" applyFont="1" applyAlignment="1">
      <alignment wrapText="1"/>
    </xf>
    <xf numFmtId="4" fontId="13" fillId="0" borderId="0" xfId="0" applyNumberFormat="1" applyFont="1"/>
    <xf numFmtId="166" fontId="5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/>
    </xf>
    <xf numFmtId="0" fontId="1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/>
    </xf>
    <xf numFmtId="49" fontId="23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21" fillId="0" borderId="1" xfId="0" applyNumberFormat="1" applyFont="1" applyBorder="1" applyAlignment="1">
      <alignment horizontal="right" vertical="center" wrapText="1"/>
    </xf>
    <xf numFmtId="0" fontId="21" fillId="0" borderId="0" xfId="0" applyFont="1" applyAlignment="1">
      <alignment wrapText="1"/>
    </xf>
    <xf numFmtId="0" fontId="21" fillId="0" borderId="0" xfId="0" applyFont="1"/>
    <xf numFmtId="167" fontId="21" fillId="0" borderId="1" xfId="0" applyNumberFormat="1" applyFont="1" applyBorder="1" applyAlignment="1">
      <alignment vertical="center" wrapText="1"/>
    </xf>
    <xf numFmtId="167" fontId="21" fillId="0" borderId="1" xfId="0" applyNumberFormat="1" applyFont="1" applyBorder="1" applyAlignment="1">
      <alignment horizontal="right"/>
    </xf>
    <xf numFmtId="0" fontId="26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49" fontId="20" fillId="0" borderId="1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49" fontId="18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vertical="top" wrapText="1"/>
    </xf>
    <xf numFmtId="49" fontId="23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24" fillId="0" borderId="1" xfId="0" applyNumberFormat="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horizontal="center" vertical="center" wrapText="1"/>
    </xf>
    <xf numFmtId="49" fontId="26" fillId="0" borderId="1" xfId="0" applyNumberFormat="1" applyFont="1" applyBorder="1" applyAlignment="1">
      <alignment vertical="top" wrapText="1"/>
    </xf>
    <xf numFmtId="49" fontId="28" fillId="0" borderId="1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top" wrapText="1"/>
    </xf>
    <xf numFmtId="49" fontId="2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2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29" fillId="0" borderId="0" xfId="0" applyFont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8" fontId="6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5" fillId="0" borderId="1" xfId="0" applyNumberFormat="1" applyFont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right"/>
    </xf>
    <xf numFmtId="168" fontId="5" fillId="0" borderId="0" xfId="0" applyNumberFormat="1" applyFo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170" fontId="5" fillId="0" borderId="0" xfId="0" applyNumberFormat="1" applyFont="1"/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180"/>
  <sheetViews>
    <sheetView showGridLines="0" topLeftCell="A3" zoomScale="95" zoomScaleNormal="95" zoomScalePageLayoutView="95" workbookViewId="0">
      <selection activeCell="J11" sqref="J11"/>
    </sheetView>
  </sheetViews>
  <sheetFormatPr defaultColWidth="9.140625" defaultRowHeight="13.5" outlineLevelCol="1" x14ac:dyDescent="0.2"/>
  <cols>
    <col min="1" max="1" width="6.140625" style="9" customWidth="1"/>
    <col min="2" max="2" width="48.140625" style="8" customWidth="1"/>
    <col min="3" max="3" width="10" style="9" customWidth="1" outlineLevel="1"/>
    <col min="4" max="4" width="12.5703125" style="7" customWidth="1"/>
    <col min="5" max="5" width="12.7109375" style="9" customWidth="1"/>
    <col min="6" max="6" width="13.140625" style="9" customWidth="1"/>
    <col min="7" max="7" width="4.28515625" style="7" customWidth="1"/>
    <col min="8" max="16384" width="9.140625" style="7"/>
  </cols>
  <sheetData>
    <row r="1" spans="1:16" hidden="1" x14ac:dyDescent="0.2"/>
    <row r="2" spans="1:16" ht="20.25" hidden="1" customHeight="1" x14ac:dyDescent="0.2">
      <c r="D2" s="143"/>
      <c r="E2" s="143"/>
    </row>
    <row r="3" spans="1:16" ht="67.5" customHeight="1" x14ac:dyDescent="0.2">
      <c r="C3" s="145" t="s">
        <v>565</v>
      </c>
      <c r="D3" s="145"/>
      <c r="E3" s="145"/>
      <c r="F3" s="145"/>
    </row>
    <row r="4" spans="1:16" s="6" customFormat="1" ht="66.75" customHeight="1" x14ac:dyDescent="0.35">
      <c r="B4" s="64"/>
      <c r="C4" s="145" t="s">
        <v>559</v>
      </c>
      <c r="D4" s="145"/>
      <c r="E4" s="145"/>
      <c r="F4" s="145"/>
      <c r="J4" s="5"/>
    </row>
    <row r="5" spans="1:16" s="6" customFormat="1" ht="17.25" customHeight="1" x14ac:dyDescent="0.35">
      <c r="A5" s="147" t="s">
        <v>558</v>
      </c>
      <c r="B5" s="147"/>
      <c r="C5" s="147"/>
      <c r="D5" s="147"/>
      <c r="E5" s="147"/>
      <c r="F5" s="147"/>
      <c r="G5" s="147"/>
      <c r="J5" s="5"/>
    </row>
    <row r="6" spans="1:16" s="6" customFormat="1" ht="17.25" x14ac:dyDescent="0.3">
      <c r="A6" s="144" t="s">
        <v>192</v>
      </c>
      <c r="B6" s="144"/>
      <c r="C6" s="144"/>
      <c r="D6" s="144"/>
      <c r="E6" s="144"/>
      <c r="F6" s="144"/>
    </row>
    <row r="7" spans="1:16" ht="13.5" customHeight="1" x14ac:dyDescent="0.2">
      <c r="B7" s="9"/>
      <c r="E7" s="7"/>
      <c r="F7" s="106" t="s">
        <v>193</v>
      </c>
    </row>
    <row r="8" spans="1:16" ht="12.75" customHeight="1" x14ac:dyDescent="0.2">
      <c r="A8" s="149" t="s">
        <v>194</v>
      </c>
      <c r="B8" s="149" t="s">
        <v>195</v>
      </c>
      <c r="C8" s="149" t="s">
        <v>196</v>
      </c>
      <c r="D8" s="149" t="s">
        <v>197</v>
      </c>
      <c r="E8" s="151" t="s">
        <v>198</v>
      </c>
      <c r="F8" s="152"/>
    </row>
    <row r="9" spans="1:16" ht="31.5" customHeight="1" x14ac:dyDescent="0.2">
      <c r="A9" s="150"/>
      <c r="B9" s="150"/>
      <c r="C9" s="150"/>
      <c r="D9" s="150"/>
      <c r="E9" s="77" t="s">
        <v>201</v>
      </c>
      <c r="F9" s="107" t="s">
        <v>202</v>
      </c>
    </row>
    <row r="10" spans="1:16" s="9" customFormat="1" ht="12" customHeight="1" x14ac:dyDescent="0.2">
      <c r="A10" s="97">
        <v>1</v>
      </c>
      <c r="B10" s="108">
        <v>2</v>
      </c>
      <c r="C10" s="109">
        <v>3</v>
      </c>
      <c r="D10" s="109">
        <v>4</v>
      </c>
      <c r="E10" s="109">
        <v>5</v>
      </c>
      <c r="F10" s="108">
        <v>6</v>
      </c>
    </row>
    <row r="11" spans="1:16" ht="35.25" customHeight="1" x14ac:dyDescent="0.2">
      <c r="A11" s="110" t="s">
        <v>180</v>
      </c>
      <c r="B11" s="111" t="s">
        <v>455</v>
      </c>
      <c r="C11" s="108"/>
      <c r="D11" s="18">
        <f>SUM(D12,D50,D69)</f>
        <v>1097951</v>
      </c>
      <c r="E11" s="18">
        <f>SUM(E12,E50,E69)</f>
        <v>1048581.2</v>
      </c>
      <c r="F11" s="40">
        <f>SUM(F12,F50,F69)</f>
        <v>49369.8</v>
      </c>
      <c r="H11" s="112"/>
      <c r="I11" s="112"/>
      <c r="J11" s="112"/>
      <c r="K11" s="112"/>
      <c r="L11" s="112"/>
      <c r="M11" s="112"/>
      <c r="N11" s="112"/>
      <c r="O11" s="112"/>
      <c r="P11" s="112"/>
    </row>
    <row r="12" spans="1:16" s="115" customFormat="1" ht="45" customHeight="1" x14ac:dyDescent="0.2">
      <c r="A12" s="113" t="s">
        <v>181</v>
      </c>
      <c r="B12" s="75" t="s">
        <v>456</v>
      </c>
      <c r="C12" s="114">
        <v>7100</v>
      </c>
      <c r="D12" s="18">
        <f t="shared" ref="D12:D19" si="0">SUM(E12:F12)</f>
        <v>584412.70000000007</v>
      </c>
      <c r="E12" s="18">
        <f>SUM(E13,E17,E19,E40,E44)</f>
        <v>584412.70000000007</v>
      </c>
      <c r="F12" s="21" t="s">
        <v>183</v>
      </c>
      <c r="H12" s="116"/>
      <c r="I12" s="116"/>
      <c r="J12" s="116"/>
      <c r="K12" s="116"/>
      <c r="L12" s="116"/>
      <c r="M12" s="116"/>
      <c r="N12" s="116"/>
      <c r="O12" s="116"/>
      <c r="P12" s="116"/>
    </row>
    <row r="13" spans="1:16" s="115" customFormat="1" ht="31.5" customHeight="1" x14ac:dyDescent="0.2">
      <c r="A13" s="113">
        <v>1110</v>
      </c>
      <c r="B13" s="75" t="s">
        <v>458</v>
      </c>
      <c r="C13" s="114">
        <v>7131</v>
      </c>
      <c r="D13" s="18">
        <f t="shared" si="0"/>
        <v>375901.5</v>
      </c>
      <c r="E13" s="18">
        <f>SUM(E14:E16)</f>
        <v>375901.5</v>
      </c>
      <c r="F13" s="21" t="s">
        <v>183</v>
      </c>
    </row>
    <row r="14" spans="1:16" ht="40.5" x14ac:dyDescent="0.2">
      <c r="A14" s="117" t="s">
        <v>0</v>
      </c>
      <c r="B14" s="118" t="s">
        <v>203</v>
      </c>
      <c r="C14" s="109"/>
      <c r="D14" s="18">
        <f t="shared" si="0"/>
        <v>5474.5</v>
      </c>
      <c r="E14" s="61">
        <v>5474.5</v>
      </c>
      <c r="F14" s="21" t="s">
        <v>183</v>
      </c>
      <c r="G14" s="119"/>
    </row>
    <row r="15" spans="1:16" ht="32.25" customHeight="1" x14ac:dyDescent="0.2">
      <c r="A15" s="117" t="s">
        <v>1</v>
      </c>
      <c r="B15" s="118" t="s">
        <v>204</v>
      </c>
      <c r="C15" s="109"/>
      <c r="D15" s="18">
        <f>SUM(E15:F15)</f>
        <v>1950</v>
      </c>
      <c r="E15" s="61">
        <v>1950</v>
      </c>
      <c r="F15" s="21" t="s">
        <v>183</v>
      </c>
      <c r="G15" s="119"/>
    </row>
    <row r="16" spans="1:16" ht="29.25" customHeight="1" x14ac:dyDescent="0.2">
      <c r="A16" s="117" t="s">
        <v>476</v>
      </c>
      <c r="B16" s="120" t="s">
        <v>477</v>
      </c>
      <c r="C16" s="109"/>
      <c r="D16" s="18">
        <f>E16</f>
        <v>368477</v>
      </c>
      <c r="E16" s="61">
        <v>368477</v>
      </c>
      <c r="F16" s="21" t="s">
        <v>183</v>
      </c>
      <c r="G16" s="119"/>
    </row>
    <row r="17" spans="1:7" s="115" customFormat="1" ht="29.45" customHeight="1" x14ac:dyDescent="0.2">
      <c r="A17" s="113">
        <v>1120</v>
      </c>
      <c r="B17" s="121" t="s">
        <v>205</v>
      </c>
      <c r="C17" s="114">
        <v>7136</v>
      </c>
      <c r="D17" s="18">
        <f t="shared" si="0"/>
        <v>154678.40000000002</v>
      </c>
      <c r="E17" s="18">
        <f>SUM(E18)</f>
        <v>154678.40000000002</v>
      </c>
      <c r="F17" s="21" t="s">
        <v>183</v>
      </c>
      <c r="G17" s="122"/>
    </row>
    <row r="18" spans="1:7" ht="18" customHeight="1" x14ac:dyDescent="0.2">
      <c r="A18" s="117" t="s">
        <v>2</v>
      </c>
      <c r="B18" s="118" t="s">
        <v>206</v>
      </c>
      <c r="C18" s="109"/>
      <c r="D18" s="18">
        <f t="shared" si="0"/>
        <v>154678.40000000002</v>
      </c>
      <c r="E18" s="61">
        <v>154678.40000000002</v>
      </c>
      <c r="F18" s="21" t="s">
        <v>183</v>
      </c>
      <c r="G18" s="119"/>
    </row>
    <row r="19" spans="1:7" s="115" customFormat="1" ht="45.75" customHeight="1" x14ac:dyDescent="0.2">
      <c r="A19" s="113">
        <v>1130</v>
      </c>
      <c r="B19" s="75" t="s">
        <v>207</v>
      </c>
      <c r="C19" s="114">
        <v>7145</v>
      </c>
      <c r="D19" s="18">
        <f t="shared" si="0"/>
        <v>53832.799999999996</v>
      </c>
      <c r="E19" s="18">
        <f>SUM(E20)</f>
        <v>53832.799999999996</v>
      </c>
      <c r="F19" s="21" t="s">
        <v>183</v>
      </c>
      <c r="G19" s="122"/>
    </row>
    <row r="20" spans="1:7" ht="72" customHeight="1" x14ac:dyDescent="0.2">
      <c r="A20" s="117" t="s">
        <v>3</v>
      </c>
      <c r="B20" s="118" t="s">
        <v>457</v>
      </c>
      <c r="C20" s="109">
        <v>71452</v>
      </c>
      <c r="D20" s="61">
        <f>SUM(E20:F20)</f>
        <v>53832.799999999996</v>
      </c>
      <c r="E20" s="61">
        <f>SUM(E21,E24,E25,E26,E27,E28,E29,E30,E31,E32,E33,E34+E35+E36+E37,E38,E39)</f>
        <v>53832.799999999996</v>
      </c>
      <c r="F20" s="21" t="s">
        <v>183</v>
      </c>
      <c r="G20" s="119"/>
    </row>
    <row r="21" spans="1:7" ht="54.75" customHeight="1" x14ac:dyDescent="0.2">
      <c r="A21" s="117" t="s">
        <v>4</v>
      </c>
      <c r="B21" s="118" t="s">
        <v>557</v>
      </c>
      <c r="C21" s="109"/>
      <c r="D21" s="61">
        <f>SUM(E21:F21)</f>
        <v>27000</v>
      </c>
      <c r="E21" s="61">
        <f>E22</f>
        <v>27000</v>
      </c>
      <c r="F21" s="21" t="s">
        <v>183</v>
      </c>
      <c r="G21" s="119"/>
    </row>
    <row r="22" spans="1:7" ht="15.75" customHeight="1" x14ac:dyDescent="0.2">
      <c r="A22" s="117" t="s">
        <v>5</v>
      </c>
      <c r="B22" s="118" t="s">
        <v>208</v>
      </c>
      <c r="C22" s="109"/>
      <c r="D22" s="61">
        <f t="shared" ref="D22:D34" si="1">SUM(E22:F22)</f>
        <v>27000</v>
      </c>
      <c r="E22" s="61">
        <v>27000</v>
      </c>
      <c r="F22" s="21" t="s">
        <v>183</v>
      </c>
      <c r="G22" s="119"/>
    </row>
    <row r="23" spans="1:7" ht="15" customHeight="1" x14ac:dyDescent="0.2">
      <c r="A23" s="117" t="s">
        <v>6</v>
      </c>
      <c r="B23" s="118" t="s">
        <v>209</v>
      </c>
      <c r="C23" s="109"/>
      <c r="D23" s="61">
        <f t="shared" si="1"/>
        <v>0</v>
      </c>
      <c r="E23" s="61">
        <v>0</v>
      </c>
      <c r="F23" s="21" t="s">
        <v>183</v>
      </c>
      <c r="G23" s="119"/>
    </row>
    <row r="24" spans="1:7" ht="102.75" customHeight="1" x14ac:dyDescent="0.2">
      <c r="A24" s="117" t="s">
        <v>7</v>
      </c>
      <c r="B24" s="118" t="s">
        <v>210</v>
      </c>
      <c r="C24" s="109"/>
      <c r="D24" s="61">
        <f t="shared" si="1"/>
        <v>11604.1</v>
      </c>
      <c r="E24" s="61">
        <v>11604.1</v>
      </c>
      <c r="F24" s="21" t="s">
        <v>183</v>
      </c>
      <c r="G24" s="119"/>
    </row>
    <row r="25" spans="1:7" ht="47.25" customHeight="1" x14ac:dyDescent="0.2">
      <c r="A25" s="97" t="s">
        <v>8</v>
      </c>
      <c r="B25" s="118" t="s">
        <v>211</v>
      </c>
      <c r="C25" s="109"/>
      <c r="D25" s="61">
        <f t="shared" si="1"/>
        <v>170</v>
      </c>
      <c r="E25" s="61">
        <v>170</v>
      </c>
      <c r="F25" s="21" t="s">
        <v>183</v>
      </c>
      <c r="G25" s="119"/>
    </row>
    <row r="26" spans="1:7" ht="73.5" customHeight="1" x14ac:dyDescent="0.2">
      <c r="A26" s="117" t="s">
        <v>9</v>
      </c>
      <c r="B26" s="118" t="s">
        <v>212</v>
      </c>
      <c r="C26" s="109"/>
      <c r="D26" s="61">
        <f t="shared" si="1"/>
        <v>8790</v>
      </c>
      <c r="E26" s="61">
        <v>8790</v>
      </c>
      <c r="F26" s="21" t="s">
        <v>183</v>
      </c>
      <c r="G26" s="119"/>
    </row>
    <row r="27" spans="1:7" ht="29.25" customHeight="1" x14ac:dyDescent="0.2">
      <c r="A27" s="117" t="s">
        <v>10</v>
      </c>
      <c r="B27" s="118" t="s">
        <v>213</v>
      </c>
      <c r="C27" s="109"/>
      <c r="D27" s="61">
        <f t="shared" si="1"/>
        <v>53.7</v>
      </c>
      <c r="E27" s="61">
        <v>53.7</v>
      </c>
      <c r="F27" s="21" t="s">
        <v>183</v>
      </c>
      <c r="G27" s="119"/>
    </row>
    <row r="28" spans="1:7" ht="84" customHeight="1" x14ac:dyDescent="0.2">
      <c r="A28" s="117" t="s">
        <v>11</v>
      </c>
      <c r="B28" s="118" t="s">
        <v>214</v>
      </c>
      <c r="C28" s="109"/>
      <c r="D28" s="61">
        <f t="shared" si="1"/>
        <v>800</v>
      </c>
      <c r="E28" s="61">
        <v>800</v>
      </c>
      <c r="F28" s="21" t="s">
        <v>183</v>
      </c>
      <c r="G28" s="119"/>
    </row>
    <row r="29" spans="1:7" ht="74.25" customHeight="1" x14ac:dyDescent="0.2">
      <c r="A29" s="117" t="s">
        <v>12</v>
      </c>
      <c r="B29" s="118" t="s">
        <v>215</v>
      </c>
      <c r="C29" s="109"/>
      <c r="D29" s="61">
        <f t="shared" si="1"/>
        <v>370</v>
      </c>
      <c r="E29" s="61">
        <v>370</v>
      </c>
      <c r="F29" s="21" t="s">
        <v>183</v>
      </c>
      <c r="G29" s="119"/>
    </row>
    <row r="30" spans="1:7" ht="42.75" hidden="1" customHeight="1" x14ac:dyDescent="0.2">
      <c r="A30" s="117" t="s">
        <v>13</v>
      </c>
      <c r="B30" s="118" t="s">
        <v>216</v>
      </c>
      <c r="C30" s="109"/>
      <c r="D30" s="61">
        <f t="shared" si="1"/>
        <v>0</v>
      </c>
      <c r="E30" s="61">
        <v>0</v>
      </c>
      <c r="F30" s="21" t="s">
        <v>183</v>
      </c>
      <c r="G30" s="119"/>
    </row>
    <row r="31" spans="1:7" ht="32.25" customHeight="1" x14ac:dyDescent="0.2">
      <c r="A31" s="117" t="s">
        <v>14</v>
      </c>
      <c r="B31" s="118" t="s">
        <v>217</v>
      </c>
      <c r="C31" s="109"/>
      <c r="D31" s="61">
        <f t="shared" si="1"/>
        <v>175</v>
      </c>
      <c r="E31" s="61">
        <v>175</v>
      </c>
      <c r="F31" s="21" t="s">
        <v>183</v>
      </c>
      <c r="G31" s="119"/>
    </row>
    <row r="32" spans="1:7" ht="31.5" hidden="1" customHeight="1" x14ac:dyDescent="0.2">
      <c r="A32" s="117" t="s">
        <v>15</v>
      </c>
      <c r="B32" s="118" t="s">
        <v>218</v>
      </c>
      <c r="C32" s="109"/>
      <c r="D32" s="61">
        <f t="shared" si="1"/>
        <v>0</v>
      </c>
      <c r="E32" s="61">
        <v>0</v>
      </c>
      <c r="F32" s="21" t="s">
        <v>183</v>
      </c>
      <c r="G32" s="119"/>
    </row>
    <row r="33" spans="1:7" ht="69.75" hidden="1" customHeight="1" x14ac:dyDescent="0.2">
      <c r="A33" s="117" t="s">
        <v>16</v>
      </c>
      <c r="B33" s="118" t="s">
        <v>219</v>
      </c>
      <c r="C33" s="109"/>
      <c r="D33" s="61">
        <f t="shared" si="1"/>
        <v>0</v>
      </c>
      <c r="E33" s="61">
        <v>0</v>
      </c>
      <c r="F33" s="21" t="s">
        <v>183</v>
      </c>
      <c r="G33" s="119"/>
    </row>
    <row r="34" spans="1:7" ht="33" hidden="1" customHeight="1" x14ac:dyDescent="0.2">
      <c r="A34" s="117" t="s">
        <v>70</v>
      </c>
      <c r="B34" s="118" t="s">
        <v>220</v>
      </c>
      <c r="C34" s="109"/>
      <c r="D34" s="61">
        <f t="shared" si="1"/>
        <v>0</v>
      </c>
      <c r="E34" s="61">
        <v>0</v>
      </c>
      <c r="F34" s="21" t="s">
        <v>183</v>
      </c>
      <c r="G34" s="119"/>
    </row>
    <row r="35" spans="1:7" ht="18.75" hidden="1" customHeight="1" x14ac:dyDescent="0.2">
      <c r="A35" s="97" t="s">
        <v>189</v>
      </c>
      <c r="B35" s="118" t="s">
        <v>221</v>
      </c>
      <c r="C35" s="109"/>
      <c r="D35" s="61">
        <v>0</v>
      </c>
      <c r="E35" s="61">
        <v>0</v>
      </c>
      <c r="F35" s="21"/>
      <c r="G35" s="119"/>
    </row>
    <row r="36" spans="1:7" ht="45" customHeight="1" x14ac:dyDescent="0.2">
      <c r="A36" s="97" t="s">
        <v>190</v>
      </c>
      <c r="B36" s="118" t="s">
        <v>222</v>
      </c>
      <c r="C36" s="109"/>
      <c r="D36" s="61">
        <f>E36</f>
        <v>500</v>
      </c>
      <c r="E36" s="61">
        <v>500</v>
      </c>
      <c r="F36" s="21"/>
      <c r="G36" s="119"/>
    </row>
    <row r="37" spans="1:7" ht="30.75" customHeight="1" x14ac:dyDescent="0.2">
      <c r="A37" s="97" t="s">
        <v>191</v>
      </c>
      <c r="B37" s="118" t="s">
        <v>223</v>
      </c>
      <c r="C37" s="109"/>
      <c r="D37" s="61">
        <f>SUM(E37:F37)</f>
        <v>4370</v>
      </c>
      <c r="E37" s="18">
        <v>4370</v>
      </c>
      <c r="F37" s="21" t="s">
        <v>183</v>
      </c>
      <c r="G37" s="119"/>
    </row>
    <row r="38" spans="1:7" ht="46.5" hidden="1" customHeight="1" x14ac:dyDescent="0.2">
      <c r="A38" s="97" t="s">
        <v>466</v>
      </c>
      <c r="B38" s="118" t="s">
        <v>467</v>
      </c>
      <c r="C38" s="109"/>
      <c r="D38" s="61">
        <v>0</v>
      </c>
      <c r="E38" s="18">
        <v>0</v>
      </c>
      <c r="F38" s="21"/>
      <c r="G38" s="119"/>
    </row>
    <row r="39" spans="1:7" ht="19.5" hidden="1" customHeight="1" x14ac:dyDescent="0.2">
      <c r="A39" s="97" t="s">
        <v>469</v>
      </c>
      <c r="B39" s="118" t="s">
        <v>468</v>
      </c>
      <c r="C39" s="109"/>
      <c r="D39" s="61">
        <f>E39</f>
        <v>0</v>
      </c>
      <c r="E39" s="18">
        <v>0</v>
      </c>
      <c r="F39" s="21"/>
      <c r="G39" s="119"/>
    </row>
    <row r="40" spans="1:7" s="115" customFormat="1" ht="42.75" hidden="1" customHeight="1" x14ac:dyDescent="0.2">
      <c r="A40" s="113">
        <v>1150</v>
      </c>
      <c r="B40" s="75" t="s">
        <v>224</v>
      </c>
      <c r="C40" s="114">
        <v>7146</v>
      </c>
      <c r="D40" s="61">
        <f>SUM(E40:F40)</f>
        <v>0</v>
      </c>
      <c r="E40" s="18">
        <f>SUM(E41)</f>
        <v>0</v>
      </c>
      <c r="F40" s="21" t="s">
        <v>183</v>
      </c>
      <c r="G40" s="122"/>
    </row>
    <row r="41" spans="1:7" ht="28.5" hidden="1" customHeight="1" x14ac:dyDescent="0.2">
      <c r="A41" s="117" t="s">
        <v>17</v>
      </c>
      <c r="B41" s="118" t="s">
        <v>225</v>
      </c>
      <c r="C41" s="109"/>
      <c r="D41" s="61">
        <f>SUM(E41:F41)</f>
        <v>0</v>
      </c>
      <c r="E41" s="61">
        <f>SUM(E42:E43)</f>
        <v>0</v>
      </c>
      <c r="F41" s="21" t="s">
        <v>183</v>
      </c>
    </row>
    <row r="42" spans="1:7" ht="81" hidden="1" customHeight="1" x14ac:dyDescent="0.2">
      <c r="A42" s="117" t="s">
        <v>18</v>
      </c>
      <c r="B42" s="118" t="s">
        <v>226</v>
      </c>
      <c r="C42" s="109"/>
      <c r="D42" s="61">
        <f>SUM(E42:F42)</f>
        <v>0</v>
      </c>
      <c r="E42" s="61">
        <v>0</v>
      </c>
      <c r="F42" s="21" t="s">
        <v>183</v>
      </c>
    </row>
    <row r="43" spans="1:7" ht="81.75" hidden="1" customHeight="1" x14ac:dyDescent="0.2">
      <c r="A43" s="97" t="s">
        <v>19</v>
      </c>
      <c r="B43" s="118" t="s">
        <v>227</v>
      </c>
      <c r="C43" s="109"/>
      <c r="D43" s="61">
        <f>SUM(E43:F43)</f>
        <v>0</v>
      </c>
      <c r="E43" s="61">
        <v>0</v>
      </c>
      <c r="F43" s="21" t="s">
        <v>183</v>
      </c>
    </row>
    <row r="44" spans="1:7" s="115" customFormat="1" ht="27.75" hidden="1" customHeight="1" x14ac:dyDescent="0.2">
      <c r="A44" s="113">
        <v>1160</v>
      </c>
      <c r="B44" s="75" t="s">
        <v>228</v>
      </c>
      <c r="C44" s="114">
        <v>7161</v>
      </c>
      <c r="D44" s="18">
        <f t="shared" ref="D44:D101" si="2">SUM(E44:F44)</f>
        <v>0</v>
      </c>
      <c r="E44" s="18">
        <f>SUM(E45+E49)</f>
        <v>0</v>
      </c>
      <c r="F44" s="21" t="s">
        <v>183</v>
      </c>
    </row>
    <row r="45" spans="1:7" ht="41.25" hidden="1" customHeight="1" x14ac:dyDescent="0.2">
      <c r="A45" s="117" t="s">
        <v>20</v>
      </c>
      <c r="B45" s="118" t="s">
        <v>459</v>
      </c>
      <c r="C45" s="109"/>
      <c r="D45" s="18">
        <f t="shared" si="2"/>
        <v>0</v>
      </c>
      <c r="E45" s="61">
        <f>SUM(E46:E48)</f>
        <v>0</v>
      </c>
      <c r="F45" s="21" t="s">
        <v>183</v>
      </c>
    </row>
    <row r="46" spans="1:7" hidden="1" x14ac:dyDescent="0.2">
      <c r="A46" s="97" t="s">
        <v>21</v>
      </c>
      <c r="B46" s="118" t="s">
        <v>229</v>
      </c>
      <c r="C46" s="109"/>
      <c r="D46" s="18">
        <f t="shared" si="2"/>
        <v>0</v>
      </c>
      <c r="E46" s="61">
        <v>0</v>
      </c>
      <c r="F46" s="21" t="s">
        <v>183</v>
      </c>
    </row>
    <row r="47" spans="1:7" hidden="1" x14ac:dyDescent="0.2">
      <c r="A47" s="97" t="s">
        <v>22</v>
      </c>
      <c r="B47" s="118" t="s">
        <v>230</v>
      </c>
      <c r="C47" s="109"/>
      <c r="D47" s="18">
        <f t="shared" si="2"/>
        <v>0</v>
      </c>
      <c r="E47" s="61">
        <v>0</v>
      </c>
      <c r="F47" s="21" t="s">
        <v>183</v>
      </c>
    </row>
    <row r="48" spans="1:7" ht="27" hidden="1" x14ac:dyDescent="0.2">
      <c r="A48" s="97" t="s">
        <v>23</v>
      </c>
      <c r="B48" s="118" t="s">
        <v>231</v>
      </c>
      <c r="C48" s="109"/>
      <c r="D48" s="18">
        <f t="shared" si="2"/>
        <v>0</v>
      </c>
      <c r="E48" s="61">
        <v>0</v>
      </c>
      <c r="F48" s="21" t="s">
        <v>183</v>
      </c>
    </row>
    <row r="49" spans="1:7" ht="82.5" hidden="1" customHeight="1" x14ac:dyDescent="0.2">
      <c r="A49" s="97" t="s">
        <v>186</v>
      </c>
      <c r="B49" s="118" t="s">
        <v>232</v>
      </c>
      <c r="C49" s="109"/>
      <c r="D49" s="61">
        <f t="shared" si="2"/>
        <v>0</v>
      </c>
      <c r="E49" s="61">
        <v>0</v>
      </c>
      <c r="F49" s="21" t="s">
        <v>183</v>
      </c>
    </row>
    <row r="50" spans="1:7" s="115" customFormat="1" ht="50.25" customHeight="1" x14ac:dyDescent="0.2">
      <c r="A50" s="113">
        <v>1200</v>
      </c>
      <c r="B50" s="75" t="s">
        <v>233</v>
      </c>
      <c r="C50" s="114">
        <v>7300</v>
      </c>
      <c r="D50" s="61">
        <f t="shared" si="2"/>
        <v>370516.9</v>
      </c>
      <c r="E50" s="18">
        <f>SUM(E51+E55+E59)</f>
        <v>321147.10000000003</v>
      </c>
      <c r="F50" s="18">
        <f>SUM(F53+F57+F66)</f>
        <v>49369.8</v>
      </c>
      <c r="G50" s="119"/>
    </row>
    <row r="51" spans="1:7" s="115" customFormat="1" ht="42" hidden="1" customHeight="1" x14ac:dyDescent="0.2">
      <c r="A51" s="113">
        <v>1210</v>
      </c>
      <c r="B51" s="75" t="s">
        <v>234</v>
      </c>
      <c r="C51" s="114">
        <v>7311</v>
      </c>
      <c r="D51" s="61">
        <f t="shared" si="2"/>
        <v>0</v>
      </c>
      <c r="E51" s="18">
        <f>SUM(E52)</f>
        <v>0</v>
      </c>
      <c r="F51" s="21" t="s">
        <v>183</v>
      </c>
    </row>
    <row r="52" spans="1:7" ht="66.75" hidden="1" customHeight="1" x14ac:dyDescent="0.2">
      <c r="A52" s="117" t="s">
        <v>24</v>
      </c>
      <c r="B52" s="118" t="s">
        <v>235</v>
      </c>
      <c r="C52" s="123"/>
      <c r="D52" s="61">
        <f t="shared" si="2"/>
        <v>0</v>
      </c>
      <c r="E52" s="61">
        <v>0</v>
      </c>
      <c r="F52" s="21" t="s">
        <v>183</v>
      </c>
    </row>
    <row r="53" spans="1:7" s="115" customFormat="1" ht="43.5" hidden="1" customHeight="1" x14ac:dyDescent="0.2">
      <c r="A53" s="124" t="s">
        <v>76</v>
      </c>
      <c r="B53" s="75" t="s">
        <v>236</v>
      </c>
      <c r="C53" s="125">
        <v>7312</v>
      </c>
      <c r="D53" s="61">
        <f t="shared" si="2"/>
        <v>0</v>
      </c>
      <c r="E53" s="21" t="s">
        <v>183</v>
      </c>
      <c r="F53" s="61">
        <f>SUM(F54)</f>
        <v>0</v>
      </c>
    </row>
    <row r="54" spans="1:7" ht="68.25" hidden="1" customHeight="1" x14ac:dyDescent="0.2">
      <c r="A54" s="97" t="s">
        <v>77</v>
      </c>
      <c r="B54" s="118" t="s">
        <v>237</v>
      </c>
      <c r="C54" s="123"/>
      <c r="D54" s="61">
        <f t="shared" si="2"/>
        <v>0</v>
      </c>
      <c r="E54" s="21" t="s">
        <v>183</v>
      </c>
      <c r="F54" s="61">
        <v>0</v>
      </c>
    </row>
    <row r="55" spans="1:7" s="115" customFormat="1" ht="45" customHeight="1" x14ac:dyDescent="0.2">
      <c r="A55" s="124" t="s">
        <v>25</v>
      </c>
      <c r="B55" s="75" t="s">
        <v>238</v>
      </c>
      <c r="C55" s="125">
        <v>7321</v>
      </c>
      <c r="D55" s="61">
        <f t="shared" si="2"/>
        <v>0</v>
      </c>
      <c r="E55" s="61">
        <f>SUM(E56)</f>
        <v>0</v>
      </c>
      <c r="F55" s="21" t="s">
        <v>183</v>
      </c>
    </row>
    <row r="56" spans="1:7" ht="59.25" customHeight="1" x14ac:dyDescent="0.2">
      <c r="A56" s="117" t="s">
        <v>26</v>
      </c>
      <c r="B56" s="118" t="s">
        <v>239</v>
      </c>
      <c r="C56" s="123"/>
      <c r="D56" s="61">
        <f t="shared" si="2"/>
        <v>0</v>
      </c>
      <c r="E56" s="61">
        <v>0</v>
      </c>
      <c r="F56" s="21" t="s">
        <v>183</v>
      </c>
    </row>
    <row r="57" spans="1:7" s="115" customFormat="1" ht="46.5" customHeight="1" x14ac:dyDescent="0.2">
      <c r="A57" s="124" t="s">
        <v>27</v>
      </c>
      <c r="B57" s="75" t="s">
        <v>240</v>
      </c>
      <c r="C57" s="125">
        <v>7322</v>
      </c>
      <c r="D57" s="61">
        <f t="shared" si="2"/>
        <v>0</v>
      </c>
      <c r="E57" s="21" t="s">
        <v>183</v>
      </c>
      <c r="F57" s="61">
        <f>SUM(F58)</f>
        <v>0</v>
      </c>
    </row>
    <row r="58" spans="1:7" ht="57" customHeight="1" x14ac:dyDescent="0.2">
      <c r="A58" s="117" t="s">
        <v>28</v>
      </c>
      <c r="B58" s="118" t="s">
        <v>241</v>
      </c>
      <c r="C58" s="123"/>
      <c r="D58" s="61">
        <f t="shared" si="2"/>
        <v>0</v>
      </c>
      <c r="E58" s="21" t="s">
        <v>183</v>
      </c>
      <c r="F58" s="61">
        <v>0</v>
      </c>
    </row>
    <row r="59" spans="1:7" s="115" customFormat="1" ht="59.25" customHeight="1" x14ac:dyDescent="0.2">
      <c r="A59" s="113">
        <v>1250</v>
      </c>
      <c r="B59" s="75" t="s">
        <v>289</v>
      </c>
      <c r="C59" s="114">
        <v>7331</v>
      </c>
      <c r="D59" s="61">
        <f t="shared" si="2"/>
        <v>321147.10000000003</v>
      </c>
      <c r="E59" s="18">
        <f>SUM(E60+E61+E64+E65)</f>
        <v>321147.10000000003</v>
      </c>
      <c r="F59" s="21" t="s">
        <v>183</v>
      </c>
    </row>
    <row r="60" spans="1:7" ht="45.75" customHeight="1" x14ac:dyDescent="0.2">
      <c r="A60" s="117" t="s">
        <v>29</v>
      </c>
      <c r="B60" s="118" t="s">
        <v>242</v>
      </c>
      <c r="C60" s="109"/>
      <c r="D60" s="61">
        <f t="shared" si="2"/>
        <v>321051.2</v>
      </c>
      <c r="E60" s="61">
        <v>321051.2</v>
      </c>
      <c r="F60" s="21" t="s">
        <v>183</v>
      </c>
    </row>
    <row r="61" spans="1:7" ht="41.45" customHeight="1" x14ac:dyDescent="0.2">
      <c r="A61" s="117" t="s">
        <v>30</v>
      </c>
      <c r="B61" s="118" t="s">
        <v>243</v>
      </c>
      <c r="C61" s="123"/>
      <c r="D61" s="61">
        <f t="shared" si="2"/>
        <v>0</v>
      </c>
      <c r="E61" s="61">
        <f>SUM(E62+E63)</f>
        <v>0</v>
      </c>
      <c r="F61" s="21" t="s">
        <v>183</v>
      </c>
    </row>
    <row r="62" spans="1:7" ht="60" customHeight="1" x14ac:dyDescent="0.2">
      <c r="A62" s="117" t="s">
        <v>31</v>
      </c>
      <c r="B62" s="118" t="s">
        <v>244</v>
      </c>
      <c r="C62" s="109"/>
      <c r="D62" s="61">
        <f t="shared" si="2"/>
        <v>0</v>
      </c>
      <c r="E62" s="61">
        <v>0</v>
      </c>
      <c r="F62" s="21" t="s">
        <v>183</v>
      </c>
    </row>
    <row r="63" spans="1:7" x14ac:dyDescent="0.2">
      <c r="A63" s="117" t="s">
        <v>32</v>
      </c>
      <c r="B63" s="118" t="s">
        <v>245</v>
      </c>
      <c r="C63" s="109"/>
      <c r="D63" s="61">
        <f t="shared" si="2"/>
        <v>0</v>
      </c>
      <c r="E63" s="61"/>
      <c r="F63" s="21" t="s">
        <v>183</v>
      </c>
    </row>
    <row r="64" spans="1:7" ht="30" customHeight="1" x14ac:dyDescent="0.2">
      <c r="A64" s="117" t="s">
        <v>33</v>
      </c>
      <c r="B64" s="118" t="s">
        <v>246</v>
      </c>
      <c r="C64" s="123"/>
      <c r="D64" s="61">
        <f t="shared" si="2"/>
        <v>95.9</v>
      </c>
      <c r="E64" s="61">
        <v>95.9</v>
      </c>
      <c r="F64" s="21" t="s">
        <v>183</v>
      </c>
    </row>
    <row r="65" spans="1:7" ht="42.75" customHeight="1" x14ac:dyDescent="0.2">
      <c r="A65" s="117" t="s">
        <v>34</v>
      </c>
      <c r="B65" s="118" t="s">
        <v>247</v>
      </c>
      <c r="C65" s="123"/>
      <c r="D65" s="61">
        <f t="shared" si="2"/>
        <v>0</v>
      </c>
      <c r="E65" s="61"/>
      <c r="F65" s="21" t="s">
        <v>183</v>
      </c>
    </row>
    <row r="66" spans="1:7" s="115" customFormat="1" ht="59.25" customHeight="1" x14ac:dyDescent="0.2">
      <c r="A66" s="113">
        <v>1260</v>
      </c>
      <c r="B66" s="75" t="s">
        <v>248</v>
      </c>
      <c r="C66" s="114">
        <v>7332</v>
      </c>
      <c r="D66" s="61">
        <f t="shared" si="2"/>
        <v>49369.8</v>
      </c>
      <c r="E66" s="21" t="s">
        <v>183</v>
      </c>
      <c r="F66" s="61">
        <f>SUM(F67:F68)</f>
        <v>49369.8</v>
      </c>
    </row>
    <row r="67" spans="1:7" ht="47.25" customHeight="1" x14ac:dyDescent="0.2">
      <c r="A67" s="117" t="s">
        <v>35</v>
      </c>
      <c r="B67" s="118" t="s">
        <v>249</v>
      </c>
      <c r="C67" s="123"/>
      <c r="D67" s="61">
        <f t="shared" si="2"/>
        <v>49369.8</v>
      </c>
      <c r="E67" s="21" t="s">
        <v>183</v>
      </c>
      <c r="F67" s="61">
        <v>49369.8</v>
      </c>
    </row>
    <row r="68" spans="1:7" ht="51" customHeight="1" x14ac:dyDescent="0.2">
      <c r="A68" s="117" t="s">
        <v>36</v>
      </c>
      <c r="B68" s="118" t="s">
        <v>250</v>
      </c>
      <c r="C68" s="123"/>
      <c r="D68" s="61">
        <f t="shared" si="2"/>
        <v>0</v>
      </c>
      <c r="E68" s="21" t="s">
        <v>183</v>
      </c>
      <c r="F68" s="61">
        <v>0</v>
      </c>
    </row>
    <row r="69" spans="1:7" s="115" customFormat="1" ht="60" customHeight="1" x14ac:dyDescent="0.2">
      <c r="A69" s="113">
        <v>1300</v>
      </c>
      <c r="B69" s="75" t="s">
        <v>251</v>
      </c>
      <c r="C69" s="114">
        <v>7400</v>
      </c>
      <c r="D69" s="18">
        <f>SUM(D72+D74+D79+D83+D94+D97+D106)</f>
        <v>143021.4</v>
      </c>
      <c r="E69" s="18">
        <f>SUM(E72+E74+E79+E83+E94+E97+E103)</f>
        <v>143021.4</v>
      </c>
      <c r="F69" s="18">
        <f>SUM(F70+F100,F103)</f>
        <v>0</v>
      </c>
    </row>
    <row r="70" spans="1:7" s="115" customFormat="1" ht="17.25" customHeight="1" x14ac:dyDescent="0.2">
      <c r="A70" s="113">
        <v>1310</v>
      </c>
      <c r="B70" s="75" t="s">
        <v>252</v>
      </c>
      <c r="C70" s="114">
        <v>7411</v>
      </c>
      <c r="D70" s="61">
        <f t="shared" si="2"/>
        <v>0</v>
      </c>
      <c r="E70" s="21" t="s">
        <v>183</v>
      </c>
      <c r="F70" s="61">
        <f>SUM(F71)</f>
        <v>0</v>
      </c>
    </row>
    <row r="71" spans="1:7" ht="61.5" customHeight="1" x14ac:dyDescent="0.2">
      <c r="A71" s="117" t="s">
        <v>37</v>
      </c>
      <c r="B71" s="118" t="s">
        <v>253</v>
      </c>
      <c r="C71" s="123"/>
      <c r="D71" s="61">
        <f t="shared" si="2"/>
        <v>0</v>
      </c>
      <c r="E71" s="21" t="s">
        <v>183</v>
      </c>
      <c r="F71" s="61">
        <v>0</v>
      </c>
    </row>
    <row r="72" spans="1:7" s="115" customFormat="1" ht="18" customHeight="1" x14ac:dyDescent="0.2">
      <c r="A72" s="113">
        <v>1320</v>
      </c>
      <c r="B72" s="75" t="s">
        <v>254</v>
      </c>
      <c r="C72" s="114">
        <v>7412</v>
      </c>
      <c r="D72" s="61">
        <f t="shared" si="2"/>
        <v>0</v>
      </c>
      <c r="E72" s="18">
        <f>SUM(E73)</f>
        <v>0</v>
      </c>
      <c r="F72" s="21" t="s">
        <v>183</v>
      </c>
    </row>
    <row r="73" spans="1:7" ht="51" customHeight="1" x14ac:dyDescent="0.2">
      <c r="A73" s="117" t="s">
        <v>38</v>
      </c>
      <c r="B73" s="118" t="s">
        <v>255</v>
      </c>
      <c r="C73" s="123"/>
      <c r="D73" s="61">
        <f t="shared" si="2"/>
        <v>0</v>
      </c>
      <c r="E73" s="61"/>
      <c r="F73" s="21" t="s">
        <v>183</v>
      </c>
    </row>
    <row r="74" spans="1:7" s="115" customFormat="1" ht="45.75" customHeight="1" x14ac:dyDescent="0.2">
      <c r="A74" s="113">
        <v>1330</v>
      </c>
      <c r="B74" s="75" t="s">
        <v>256</v>
      </c>
      <c r="C74" s="114">
        <v>7415</v>
      </c>
      <c r="D74" s="61">
        <f t="shared" si="2"/>
        <v>5223.3999999999996</v>
      </c>
      <c r="E74" s="18">
        <f>SUM(E75:E78)</f>
        <v>5223.3999999999996</v>
      </c>
      <c r="F74" s="21" t="s">
        <v>183</v>
      </c>
    </row>
    <row r="75" spans="1:7" ht="30" customHeight="1" x14ac:dyDescent="0.2">
      <c r="A75" s="117" t="s">
        <v>39</v>
      </c>
      <c r="B75" s="118" t="s">
        <v>257</v>
      </c>
      <c r="C75" s="123"/>
      <c r="D75" s="61">
        <f t="shared" si="2"/>
        <v>3726.4</v>
      </c>
      <c r="E75" s="61">
        <v>3726.4</v>
      </c>
      <c r="F75" s="21" t="s">
        <v>183</v>
      </c>
      <c r="G75" s="119"/>
    </row>
    <row r="76" spans="1:7" ht="40.5" x14ac:dyDescent="0.2">
      <c r="A76" s="117" t="s">
        <v>40</v>
      </c>
      <c r="B76" s="118" t="s">
        <v>258</v>
      </c>
      <c r="C76" s="123"/>
      <c r="D76" s="61">
        <f t="shared" si="2"/>
        <v>0</v>
      </c>
      <c r="E76" s="61">
        <v>0</v>
      </c>
      <c r="F76" s="21" t="s">
        <v>183</v>
      </c>
    </row>
    <row r="77" spans="1:7" ht="2.25" hidden="1" customHeight="1" x14ac:dyDescent="0.2">
      <c r="A77" s="117" t="s">
        <v>41</v>
      </c>
      <c r="B77" s="118" t="s">
        <v>259</v>
      </c>
      <c r="C77" s="123"/>
      <c r="D77" s="61">
        <f t="shared" si="2"/>
        <v>0</v>
      </c>
      <c r="E77" s="61">
        <v>0</v>
      </c>
      <c r="F77" s="21" t="s">
        <v>183</v>
      </c>
    </row>
    <row r="78" spans="1:7" ht="15.75" customHeight="1" x14ac:dyDescent="0.2">
      <c r="A78" s="97" t="s">
        <v>187</v>
      </c>
      <c r="B78" s="118" t="s">
        <v>260</v>
      </c>
      <c r="C78" s="123"/>
      <c r="D78" s="61">
        <f>SUM(E78:F78)</f>
        <v>1497</v>
      </c>
      <c r="E78" s="61">
        <v>1497</v>
      </c>
      <c r="F78" s="21" t="s">
        <v>183</v>
      </c>
      <c r="G78" s="119"/>
    </row>
    <row r="79" spans="1:7" s="115" customFormat="1" ht="57.75" hidden="1" customHeight="1" x14ac:dyDescent="0.2">
      <c r="A79" s="113">
        <v>1340</v>
      </c>
      <c r="B79" s="75" t="s">
        <v>261</v>
      </c>
      <c r="C79" s="114">
        <v>7421</v>
      </c>
      <c r="D79" s="61">
        <f t="shared" si="2"/>
        <v>0</v>
      </c>
      <c r="E79" s="18">
        <f>E80+E81+E82</f>
        <v>0</v>
      </c>
      <c r="F79" s="21" t="s">
        <v>183</v>
      </c>
    </row>
    <row r="80" spans="1:7" ht="95.25" hidden="1" customHeight="1" x14ac:dyDescent="0.2">
      <c r="A80" s="117" t="s">
        <v>188</v>
      </c>
      <c r="B80" s="118" t="s">
        <v>262</v>
      </c>
      <c r="C80" s="123"/>
      <c r="D80" s="61">
        <f t="shared" si="2"/>
        <v>0</v>
      </c>
      <c r="E80" s="61">
        <v>0</v>
      </c>
      <c r="F80" s="21" t="s">
        <v>183</v>
      </c>
    </row>
    <row r="81" spans="1:7" s="115" customFormat="1" ht="54.75" hidden="1" customHeight="1" x14ac:dyDescent="0.2">
      <c r="A81" s="117" t="s">
        <v>110</v>
      </c>
      <c r="B81" s="118" t="s">
        <v>263</v>
      </c>
      <c r="C81" s="109"/>
      <c r="D81" s="61">
        <f t="shared" si="2"/>
        <v>0</v>
      </c>
      <c r="E81" s="61">
        <v>0</v>
      </c>
      <c r="F81" s="21" t="s">
        <v>183</v>
      </c>
    </row>
    <row r="82" spans="1:7" s="115" customFormat="1" ht="67.5" hidden="1" customHeight="1" x14ac:dyDescent="0.2">
      <c r="A82" s="97" t="s">
        <v>185</v>
      </c>
      <c r="B82" s="118" t="s">
        <v>264</v>
      </c>
      <c r="C82" s="109"/>
      <c r="D82" s="61">
        <f t="shared" si="2"/>
        <v>0</v>
      </c>
      <c r="E82" s="61">
        <v>0</v>
      </c>
      <c r="F82" s="21" t="s">
        <v>183</v>
      </c>
    </row>
    <row r="83" spans="1:7" s="115" customFormat="1" ht="36.75" customHeight="1" x14ac:dyDescent="0.2">
      <c r="A83" s="113">
        <v>1350</v>
      </c>
      <c r="B83" s="75" t="s">
        <v>265</v>
      </c>
      <c r="C83" s="114">
        <v>7422</v>
      </c>
      <c r="D83" s="61">
        <f t="shared" si="2"/>
        <v>125398</v>
      </c>
      <c r="E83" s="18">
        <f>SUM(E84,E93)</f>
        <v>125398</v>
      </c>
      <c r="F83" s="21" t="s">
        <v>183</v>
      </c>
    </row>
    <row r="84" spans="1:7" s="115" customFormat="1" ht="23.25" customHeight="1" x14ac:dyDescent="0.2">
      <c r="A84" s="117" t="s">
        <v>42</v>
      </c>
      <c r="B84" s="118" t="s">
        <v>470</v>
      </c>
      <c r="C84" s="121"/>
      <c r="D84" s="61">
        <f t="shared" si="2"/>
        <v>98398</v>
      </c>
      <c r="E84" s="61">
        <f>SUM(E85:E92)</f>
        <v>98398</v>
      </c>
      <c r="F84" s="21" t="s">
        <v>183</v>
      </c>
      <c r="G84" s="119"/>
    </row>
    <row r="85" spans="1:7" s="115" customFormat="1" ht="30.75" customHeight="1" x14ac:dyDescent="0.2">
      <c r="A85" s="117"/>
      <c r="B85" s="118" t="s">
        <v>556</v>
      </c>
      <c r="C85" s="121"/>
      <c r="D85" s="61">
        <f t="shared" ref="D85:D92" si="3">E85</f>
        <v>4950</v>
      </c>
      <c r="E85" s="61">
        <v>4950</v>
      </c>
      <c r="F85" s="21">
        <v>0</v>
      </c>
      <c r="G85" s="119"/>
    </row>
    <row r="86" spans="1:7" s="115" customFormat="1" ht="26.25" customHeight="1" x14ac:dyDescent="0.2">
      <c r="A86" s="117"/>
      <c r="B86" s="120" t="s">
        <v>480</v>
      </c>
      <c r="C86" s="121"/>
      <c r="D86" s="61">
        <f t="shared" si="3"/>
        <v>24750</v>
      </c>
      <c r="E86" s="61">
        <v>24750</v>
      </c>
      <c r="F86" s="21">
        <v>0</v>
      </c>
      <c r="G86" s="119"/>
    </row>
    <row r="87" spans="1:7" s="115" customFormat="1" ht="31.5" customHeight="1" x14ac:dyDescent="0.2">
      <c r="A87" s="117"/>
      <c r="B87" s="118" t="s">
        <v>479</v>
      </c>
      <c r="C87" s="121"/>
      <c r="D87" s="61">
        <f>E87</f>
        <v>78</v>
      </c>
      <c r="E87" s="61">
        <v>78</v>
      </c>
      <c r="F87" s="21"/>
      <c r="G87" s="119"/>
    </row>
    <row r="88" spans="1:7" s="115" customFormat="1" ht="16.5" customHeight="1" x14ac:dyDescent="0.2">
      <c r="A88" s="117"/>
      <c r="B88" s="118" t="s">
        <v>471</v>
      </c>
      <c r="C88" s="121"/>
      <c r="D88" s="61">
        <f t="shared" si="3"/>
        <v>47030</v>
      </c>
      <c r="E88" s="61">
        <v>47030</v>
      </c>
      <c r="F88" s="21">
        <v>0</v>
      </c>
      <c r="G88" s="119"/>
    </row>
    <row r="89" spans="1:7" s="115" customFormat="1" ht="19.5" customHeight="1" x14ac:dyDescent="0.2">
      <c r="A89" s="117"/>
      <c r="B89" s="118" t="s">
        <v>474</v>
      </c>
      <c r="C89" s="121"/>
      <c r="D89" s="61">
        <f t="shared" si="3"/>
        <v>17790</v>
      </c>
      <c r="E89" s="61">
        <v>17790</v>
      </c>
      <c r="F89" s="21">
        <v>0</v>
      </c>
      <c r="G89" s="119"/>
    </row>
    <row r="90" spans="1:7" s="115" customFormat="1" ht="19.5" customHeight="1" x14ac:dyDescent="0.2">
      <c r="A90" s="117"/>
      <c r="B90" s="118" t="s">
        <v>472</v>
      </c>
      <c r="C90" s="121"/>
      <c r="D90" s="61">
        <f t="shared" si="3"/>
        <v>3700</v>
      </c>
      <c r="E90" s="61">
        <v>3700</v>
      </c>
      <c r="F90" s="21">
        <v>0</v>
      </c>
      <c r="G90" s="119"/>
    </row>
    <row r="91" spans="1:7" s="115" customFormat="1" ht="17.25" customHeight="1" x14ac:dyDescent="0.2">
      <c r="A91" s="117"/>
      <c r="B91" s="118" t="s">
        <v>473</v>
      </c>
      <c r="C91" s="121"/>
      <c r="D91" s="61">
        <f t="shared" si="3"/>
        <v>0</v>
      </c>
      <c r="E91" s="61">
        <v>0</v>
      </c>
      <c r="F91" s="21">
        <v>0</v>
      </c>
      <c r="G91" s="119"/>
    </row>
    <row r="92" spans="1:7" s="115" customFormat="1" ht="65.25" customHeight="1" x14ac:dyDescent="0.2">
      <c r="A92" s="117"/>
      <c r="B92" s="118" t="s">
        <v>475</v>
      </c>
      <c r="C92" s="121"/>
      <c r="D92" s="61">
        <f t="shared" si="3"/>
        <v>100</v>
      </c>
      <c r="E92" s="61">
        <v>100</v>
      </c>
      <c r="F92" s="21">
        <v>0</v>
      </c>
      <c r="G92" s="119"/>
    </row>
    <row r="93" spans="1:7" ht="43.5" customHeight="1" x14ac:dyDescent="0.2">
      <c r="A93" s="117" t="s">
        <v>43</v>
      </c>
      <c r="B93" s="118" t="s">
        <v>266</v>
      </c>
      <c r="C93" s="109"/>
      <c r="D93" s="61">
        <f t="shared" si="2"/>
        <v>27000</v>
      </c>
      <c r="E93" s="61">
        <v>27000</v>
      </c>
      <c r="F93" s="21" t="s">
        <v>183</v>
      </c>
      <c r="G93" s="119"/>
    </row>
    <row r="94" spans="1:7" s="115" customFormat="1" ht="28.5" x14ac:dyDescent="0.2">
      <c r="A94" s="113">
        <v>1360</v>
      </c>
      <c r="B94" s="75" t="s">
        <v>267</v>
      </c>
      <c r="C94" s="114">
        <v>7431</v>
      </c>
      <c r="D94" s="61">
        <f t="shared" si="2"/>
        <v>4700</v>
      </c>
      <c r="E94" s="18">
        <f>SUM(E95:E96)</f>
        <v>4700</v>
      </c>
      <c r="F94" s="21" t="s">
        <v>183</v>
      </c>
    </row>
    <row r="95" spans="1:7" ht="60" customHeight="1" x14ac:dyDescent="0.2">
      <c r="A95" s="117" t="s">
        <v>44</v>
      </c>
      <c r="B95" s="118" t="s">
        <v>268</v>
      </c>
      <c r="C95" s="123"/>
      <c r="D95" s="61">
        <f>SUM(E95:F95)</f>
        <v>4700</v>
      </c>
      <c r="E95" s="61">
        <v>4700</v>
      </c>
      <c r="F95" s="21" t="s">
        <v>183</v>
      </c>
      <c r="G95" s="119"/>
    </row>
    <row r="96" spans="1:7" s="115" customFormat="1" ht="40.5" hidden="1" x14ac:dyDescent="0.2">
      <c r="A96" s="117" t="s">
        <v>45</v>
      </c>
      <c r="B96" s="118" t="s">
        <v>269</v>
      </c>
      <c r="C96" s="123"/>
      <c r="D96" s="61">
        <f t="shared" si="2"/>
        <v>0</v>
      </c>
      <c r="E96" s="61">
        <v>0</v>
      </c>
      <c r="F96" s="21" t="s">
        <v>183</v>
      </c>
      <c r="G96" s="119"/>
    </row>
    <row r="97" spans="1:6" s="115" customFormat="1" ht="28.5" hidden="1" customHeight="1" x14ac:dyDescent="0.2">
      <c r="A97" s="113">
        <v>1370</v>
      </c>
      <c r="B97" s="75" t="s">
        <v>270</v>
      </c>
      <c r="C97" s="114">
        <v>7441</v>
      </c>
      <c r="D97" s="61">
        <f t="shared" si="2"/>
        <v>0</v>
      </c>
      <c r="E97" s="61">
        <f>SUM(E98:E99)</f>
        <v>0</v>
      </c>
      <c r="F97" s="21" t="s">
        <v>183</v>
      </c>
    </row>
    <row r="98" spans="1:6" s="115" customFormat="1" ht="108.75" hidden="1" customHeight="1" x14ac:dyDescent="0.2">
      <c r="A98" s="97" t="s">
        <v>46</v>
      </c>
      <c r="B98" s="118" t="s">
        <v>271</v>
      </c>
      <c r="C98" s="123"/>
      <c r="D98" s="61">
        <f t="shared" si="2"/>
        <v>0</v>
      </c>
      <c r="E98" s="61">
        <v>0</v>
      </c>
      <c r="F98" s="21" t="s">
        <v>183</v>
      </c>
    </row>
    <row r="99" spans="1:6" s="115" customFormat="1" ht="109.5" hidden="1" customHeight="1" x14ac:dyDescent="0.2">
      <c r="A99" s="97" t="s">
        <v>184</v>
      </c>
      <c r="B99" s="118" t="s">
        <v>272</v>
      </c>
      <c r="C99" s="123"/>
      <c r="D99" s="61">
        <f t="shared" si="2"/>
        <v>0</v>
      </c>
      <c r="E99" s="61">
        <v>0</v>
      </c>
      <c r="F99" s="21" t="s">
        <v>183</v>
      </c>
    </row>
    <row r="100" spans="1:6" s="115" customFormat="1" ht="27.75" hidden="1" customHeight="1" x14ac:dyDescent="0.2">
      <c r="A100" s="113">
        <v>1380</v>
      </c>
      <c r="B100" s="75" t="s">
        <v>273</v>
      </c>
      <c r="C100" s="114">
        <v>7442</v>
      </c>
      <c r="D100" s="61">
        <f t="shared" si="2"/>
        <v>0</v>
      </c>
      <c r="E100" s="21" t="s">
        <v>183</v>
      </c>
      <c r="F100" s="61">
        <f>SUM(F101:F102)</f>
        <v>0</v>
      </c>
    </row>
    <row r="101" spans="1:6" ht="111" hidden="1" customHeight="1" x14ac:dyDescent="0.2">
      <c r="A101" s="117" t="s">
        <v>47</v>
      </c>
      <c r="B101" s="118" t="s">
        <v>274</v>
      </c>
      <c r="C101" s="123"/>
      <c r="D101" s="61">
        <f t="shared" si="2"/>
        <v>0</v>
      </c>
      <c r="E101" s="21" t="s">
        <v>183</v>
      </c>
      <c r="F101" s="61">
        <v>0</v>
      </c>
    </row>
    <row r="102" spans="1:6" s="115" customFormat="1" ht="123" hidden="1" customHeight="1" x14ac:dyDescent="0.2">
      <c r="A102" s="117" t="s">
        <v>48</v>
      </c>
      <c r="B102" s="118" t="s">
        <v>275</v>
      </c>
      <c r="C102" s="123"/>
      <c r="D102" s="61">
        <f>SUM(E102:F102)</f>
        <v>0</v>
      </c>
      <c r="E102" s="21" t="s">
        <v>183</v>
      </c>
      <c r="F102" s="61">
        <v>0</v>
      </c>
    </row>
    <row r="103" spans="1:6" s="115" customFormat="1" ht="33" customHeight="1" x14ac:dyDescent="0.2">
      <c r="A103" s="117" t="s">
        <v>111</v>
      </c>
      <c r="B103" s="75" t="s">
        <v>276</v>
      </c>
      <c r="C103" s="114">
        <v>7451</v>
      </c>
      <c r="D103" s="61">
        <f>SUM(D104:D106)</f>
        <v>7700</v>
      </c>
      <c r="E103" s="18">
        <f>SUM(E106)</f>
        <v>7700</v>
      </c>
      <c r="F103" s="61">
        <f>SUM(F104:F106)</f>
        <v>0</v>
      </c>
    </row>
    <row r="104" spans="1:6" ht="38.25" customHeight="1" x14ac:dyDescent="0.2">
      <c r="A104" s="117" t="s">
        <v>112</v>
      </c>
      <c r="B104" s="118" t="s">
        <v>277</v>
      </c>
      <c r="C104" s="123"/>
      <c r="D104" s="61">
        <f>SUM(E104:F104)</f>
        <v>0</v>
      </c>
      <c r="E104" s="21" t="s">
        <v>183</v>
      </c>
      <c r="F104" s="61"/>
    </row>
    <row r="105" spans="1:6" ht="42" customHeight="1" x14ac:dyDescent="0.2">
      <c r="A105" s="117" t="s">
        <v>113</v>
      </c>
      <c r="B105" s="118" t="s">
        <v>278</v>
      </c>
      <c r="C105" s="123"/>
      <c r="D105" s="61">
        <f>F105</f>
        <v>0</v>
      </c>
      <c r="E105" s="21" t="s">
        <v>183</v>
      </c>
      <c r="F105" s="61">
        <v>0</v>
      </c>
    </row>
    <row r="106" spans="1:6" ht="45" customHeight="1" x14ac:dyDescent="0.2">
      <c r="A106" s="117" t="s">
        <v>114</v>
      </c>
      <c r="B106" s="118" t="s">
        <v>279</v>
      </c>
      <c r="C106" s="123"/>
      <c r="D106" s="61">
        <f>SUM(E106:F106)</f>
        <v>7700</v>
      </c>
      <c r="E106" s="61">
        <v>7700</v>
      </c>
      <c r="F106" s="61">
        <v>0</v>
      </c>
    </row>
    <row r="107" spans="1:6" x14ac:dyDescent="0.2">
      <c r="C107" s="7"/>
      <c r="E107" s="7"/>
      <c r="F107" s="7"/>
    </row>
    <row r="108" spans="1:6" ht="17.25" x14ac:dyDescent="0.3">
      <c r="A108" s="144" t="s">
        <v>280</v>
      </c>
      <c r="B108" s="144"/>
      <c r="C108" s="144"/>
      <c r="D108" s="144"/>
      <c r="E108" s="144"/>
      <c r="F108" s="7"/>
    </row>
    <row r="109" spans="1:6" ht="45.75" customHeight="1" x14ac:dyDescent="0.25">
      <c r="A109" s="15"/>
      <c r="B109" s="146" t="s">
        <v>281</v>
      </c>
      <c r="C109" s="146"/>
      <c r="D109" s="146"/>
      <c r="E109" s="146"/>
      <c r="F109" s="7"/>
    </row>
    <row r="110" spans="1:6" ht="17.25" x14ac:dyDescent="0.3">
      <c r="A110" s="15"/>
      <c r="B110" s="12"/>
      <c r="C110" s="6"/>
      <c r="D110" s="148" t="s">
        <v>193</v>
      </c>
      <c r="E110" s="148"/>
      <c r="F110" s="7"/>
    </row>
    <row r="111" spans="1:6" ht="57" customHeight="1" x14ac:dyDescent="0.2">
      <c r="A111" s="126" t="s">
        <v>282</v>
      </c>
      <c r="B111" s="126" t="s">
        <v>195</v>
      </c>
      <c r="C111" s="4" t="s">
        <v>283</v>
      </c>
      <c r="D111" s="4" t="s">
        <v>284</v>
      </c>
      <c r="E111" s="4" t="s">
        <v>285</v>
      </c>
      <c r="F111" s="7"/>
    </row>
    <row r="112" spans="1:6" ht="21" customHeight="1" x14ac:dyDescent="0.2">
      <c r="A112" s="127"/>
      <c r="B112" s="128"/>
      <c r="C112" s="109">
        <v>1</v>
      </c>
      <c r="D112" s="109">
        <v>2</v>
      </c>
      <c r="E112" s="109">
        <v>3</v>
      </c>
      <c r="F112" s="7"/>
    </row>
    <row r="113" spans="1:7" ht="49.15" customHeight="1" x14ac:dyDescent="0.2">
      <c r="A113" s="109">
        <v>1</v>
      </c>
      <c r="B113" s="120" t="s">
        <v>203</v>
      </c>
      <c r="C113" s="21">
        <v>24839.055</v>
      </c>
      <c r="D113" s="21">
        <v>19364.555</v>
      </c>
      <c r="E113" s="21">
        <v>0</v>
      </c>
      <c r="F113" s="7"/>
      <c r="G113" s="129"/>
    </row>
    <row r="114" spans="1:7" ht="30" customHeight="1" x14ac:dyDescent="0.2">
      <c r="A114" s="109">
        <v>2</v>
      </c>
      <c r="B114" s="120" t="s">
        <v>286</v>
      </c>
      <c r="C114" s="21">
        <v>5794.4809999999998</v>
      </c>
      <c r="D114" s="21">
        <v>3844.4810000000002</v>
      </c>
      <c r="E114" s="21">
        <v>0</v>
      </c>
      <c r="F114" s="130"/>
    </row>
    <row r="115" spans="1:7" ht="30" customHeight="1" x14ac:dyDescent="0.2">
      <c r="A115" s="109">
        <v>3</v>
      </c>
      <c r="B115" s="120" t="s">
        <v>478</v>
      </c>
      <c r="C115" s="21">
        <v>129153.255</v>
      </c>
      <c r="D115" s="21">
        <v>98407.278000000006</v>
      </c>
      <c r="E115" s="21">
        <v>337731.02299999999</v>
      </c>
      <c r="F115" s="7"/>
      <c r="G115" s="130"/>
    </row>
    <row r="116" spans="1:7" ht="20.25" customHeight="1" x14ac:dyDescent="0.2">
      <c r="A116" s="109">
        <v>4</v>
      </c>
      <c r="B116" s="120" t="s">
        <v>206</v>
      </c>
      <c r="C116" s="21">
        <v>93542.7</v>
      </c>
      <c r="D116" s="21">
        <v>70720</v>
      </c>
      <c r="E116" s="21">
        <v>131855.70000000001</v>
      </c>
      <c r="F116" s="7"/>
      <c r="G116" s="130"/>
    </row>
    <row r="117" spans="1:7" ht="16.5" customHeight="1" x14ac:dyDescent="0.2">
      <c r="A117" s="109">
        <v>5</v>
      </c>
      <c r="B117" s="120" t="s">
        <v>287</v>
      </c>
      <c r="C117" s="131">
        <v>1936.1</v>
      </c>
      <c r="D117" s="131">
        <v>1161.5999999999999</v>
      </c>
      <c r="E117" s="109" t="s">
        <v>183</v>
      </c>
      <c r="F117" s="7"/>
      <c r="G117" s="130"/>
    </row>
    <row r="118" spans="1:7" ht="18.75" customHeight="1" x14ac:dyDescent="0.2">
      <c r="A118" s="109">
        <v>6</v>
      </c>
      <c r="B118" s="120" t="s">
        <v>288</v>
      </c>
      <c r="C118" s="131">
        <v>1909</v>
      </c>
      <c r="D118" s="131">
        <v>1145.4000000000001</v>
      </c>
      <c r="E118" s="109" t="s">
        <v>183</v>
      </c>
      <c r="F118" s="7" t="s">
        <v>560</v>
      </c>
      <c r="G118" s="130"/>
    </row>
    <row r="119" spans="1:7" x14ac:dyDescent="0.2">
      <c r="C119" s="7"/>
      <c r="E119" s="7"/>
      <c r="F119" s="7"/>
      <c r="G119" s="130"/>
    </row>
    <row r="120" spans="1:7" x14ac:dyDescent="0.2">
      <c r="C120" s="7"/>
      <c r="E120" s="7"/>
      <c r="F120" s="7"/>
      <c r="G120" s="130"/>
    </row>
    <row r="121" spans="1:7" x14ac:dyDescent="0.2">
      <c r="C121" s="7"/>
      <c r="E121" s="7"/>
      <c r="F121" s="7"/>
      <c r="G121" s="130"/>
    </row>
    <row r="122" spans="1:7" x14ac:dyDescent="0.2">
      <c r="C122" s="7"/>
      <c r="E122" s="7"/>
      <c r="F122" s="7"/>
      <c r="G122" s="130"/>
    </row>
    <row r="123" spans="1:7" x14ac:dyDescent="0.2">
      <c r="C123" s="7"/>
      <c r="E123" s="7"/>
      <c r="F123" s="7"/>
      <c r="G123" s="130"/>
    </row>
    <row r="124" spans="1:7" x14ac:dyDescent="0.2">
      <c r="C124" s="7"/>
      <c r="E124" s="7"/>
      <c r="F124" s="7"/>
    </row>
    <row r="125" spans="1:7" x14ac:dyDescent="0.2">
      <c r="C125" s="7"/>
      <c r="E125" s="7"/>
      <c r="F125" s="7"/>
    </row>
    <row r="126" spans="1:7" x14ac:dyDescent="0.2">
      <c r="C126" s="7"/>
      <c r="E126" s="7"/>
      <c r="F126" s="7"/>
    </row>
    <row r="127" spans="1:7" x14ac:dyDescent="0.2">
      <c r="C127" s="7"/>
      <c r="E127" s="7"/>
      <c r="F127" s="7"/>
    </row>
    <row r="128" spans="1:7" x14ac:dyDescent="0.2">
      <c r="C128" s="7"/>
      <c r="E128" s="7"/>
      <c r="F128" s="7"/>
    </row>
    <row r="129" spans="3:6" x14ac:dyDescent="0.2">
      <c r="C129" s="7"/>
      <c r="E129" s="7"/>
      <c r="F129" s="7"/>
    </row>
    <row r="130" spans="3:6" x14ac:dyDescent="0.2">
      <c r="C130" s="7"/>
      <c r="E130" s="7"/>
      <c r="F130" s="7"/>
    </row>
    <row r="131" spans="3:6" x14ac:dyDescent="0.2">
      <c r="C131" s="7"/>
      <c r="E131" s="7"/>
      <c r="F131" s="7"/>
    </row>
    <row r="132" spans="3:6" x14ac:dyDescent="0.2">
      <c r="C132" s="7"/>
      <c r="E132" s="7"/>
      <c r="F132" s="7"/>
    </row>
    <row r="133" spans="3:6" x14ac:dyDescent="0.2">
      <c r="C133" s="7"/>
      <c r="E133" s="7"/>
      <c r="F133" s="7"/>
    </row>
    <row r="134" spans="3:6" x14ac:dyDescent="0.2">
      <c r="C134" s="7"/>
      <c r="E134" s="7"/>
      <c r="F134" s="7"/>
    </row>
    <row r="135" spans="3:6" x14ac:dyDescent="0.2">
      <c r="C135" s="7"/>
      <c r="E135" s="7"/>
      <c r="F135" s="7"/>
    </row>
    <row r="136" spans="3:6" x14ac:dyDescent="0.2">
      <c r="C136" s="7"/>
      <c r="E136" s="7"/>
      <c r="F136" s="7"/>
    </row>
    <row r="137" spans="3:6" x14ac:dyDescent="0.2">
      <c r="C137" s="7"/>
      <c r="E137" s="7"/>
      <c r="F137" s="7"/>
    </row>
    <row r="138" spans="3:6" x14ac:dyDescent="0.2">
      <c r="C138" s="7"/>
      <c r="E138" s="7"/>
      <c r="F138" s="7"/>
    </row>
    <row r="139" spans="3:6" x14ac:dyDescent="0.2">
      <c r="C139" s="7"/>
      <c r="E139" s="7"/>
      <c r="F139" s="7"/>
    </row>
    <row r="140" spans="3:6" x14ac:dyDescent="0.2">
      <c r="C140" s="7"/>
      <c r="E140" s="7"/>
      <c r="F140" s="7"/>
    </row>
    <row r="141" spans="3:6" x14ac:dyDescent="0.2">
      <c r="C141" s="7"/>
      <c r="E141" s="7"/>
      <c r="F141" s="7"/>
    </row>
    <row r="142" spans="3:6" x14ac:dyDescent="0.2">
      <c r="C142" s="7"/>
      <c r="E142" s="7"/>
      <c r="F142" s="7"/>
    </row>
    <row r="143" spans="3:6" x14ac:dyDescent="0.2">
      <c r="C143" s="7"/>
      <c r="E143" s="7"/>
      <c r="F143" s="7"/>
    </row>
    <row r="144" spans="3:6" x14ac:dyDescent="0.2">
      <c r="C144" s="7"/>
      <c r="E144" s="7"/>
      <c r="F144" s="7"/>
    </row>
    <row r="145" spans="3:6" x14ac:dyDescent="0.2">
      <c r="C145" s="7"/>
      <c r="E145" s="7"/>
      <c r="F145" s="7"/>
    </row>
    <row r="146" spans="3:6" x14ac:dyDescent="0.2">
      <c r="C146" s="7"/>
      <c r="E146" s="7"/>
      <c r="F146" s="7"/>
    </row>
    <row r="147" spans="3:6" x14ac:dyDescent="0.2">
      <c r="C147" s="7"/>
      <c r="E147" s="7"/>
      <c r="F147" s="7"/>
    </row>
    <row r="148" spans="3:6" x14ac:dyDescent="0.2">
      <c r="C148" s="7"/>
      <c r="E148" s="7"/>
      <c r="F148" s="7"/>
    </row>
    <row r="149" spans="3:6" x14ac:dyDescent="0.2">
      <c r="C149" s="7"/>
      <c r="E149" s="7"/>
      <c r="F149" s="7"/>
    </row>
    <row r="150" spans="3:6" x14ac:dyDescent="0.2">
      <c r="C150" s="7"/>
      <c r="E150" s="7"/>
      <c r="F150" s="7"/>
    </row>
    <row r="151" spans="3:6" x14ac:dyDescent="0.2">
      <c r="C151" s="7"/>
      <c r="E151" s="7"/>
      <c r="F151" s="7"/>
    </row>
    <row r="152" spans="3:6" x14ac:dyDescent="0.2">
      <c r="C152" s="7"/>
      <c r="E152" s="7"/>
      <c r="F152" s="7"/>
    </row>
    <row r="153" spans="3:6" x14ac:dyDescent="0.2">
      <c r="C153" s="7"/>
      <c r="E153" s="7"/>
      <c r="F153" s="7"/>
    </row>
    <row r="154" spans="3:6" x14ac:dyDescent="0.2">
      <c r="C154" s="7"/>
      <c r="E154" s="7"/>
      <c r="F154" s="7"/>
    </row>
    <row r="155" spans="3:6" x14ac:dyDescent="0.2">
      <c r="C155" s="7"/>
      <c r="E155" s="7"/>
      <c r="F155" s="7"/>
    </row>
    <row r="156" spans="3:6" x14ac:dyDescent="0.2">
      <c r="C156" s="7"/>
      <c r="E156" s="7"/>
      <c r="F156" s="7"/>
    </row>
    <row r="157" spans="3:6" x14ac:dyDescent="0.2">
      <c r="C157" s="7"/>
      <c r="E157" s="7"/>
      <c r="F157" s="7"/>
    </row>
    <row r="158" spans="3:6" x14ac:dyDescent="0.2">
      <c r="C158" s="7"/>
      <c r="E158" s="7"/>
      <c r="F158" s="7"/>
    </row>
    <row r="159" spans="3:6" x14ac:dyDescent="0.2">
      <c r="C159" s="7"/>
      <c r="E159" s="7"/>
      <c r="F159" s="7"/>
    </row>
    <row r="160" spans="3:6" x14ac:dyDescent="0.2">
      <c r="C160" s="7"/>
      <c r="E160" s="7"/>
      <c r="F160" s="7"/>
    </row>
    <row r="161" spans="3:6" x14ac:dyDescent="0.2">
      <c r="C161" s="7"/>
      <c r="E161" s="7"/>
      <c r="F161" s="7"/>
    </row>
    <row r="162" spans="3:6" x14ac:dyDescent="0.2">
      <c r="C162" s="7"/>
      <c r="E162" s="7"/>
      <c r="F162" s="7"/>
    </row>
    <row r="163" spans="3:6" x14ac:dyDescent="0.2">
      <c r="C163" s="7"/>
      <c r="E163" s="7"/>
      <c r="F163" s="7"/>
    </row>
    <row r="164" spans="3:6" x14ac:dyDescent="0.2">
      <c r="C164" s="7"/>
      <c r="E164" s="7"/>
      <c r="F164" s="7"/>
    </row>
    <row r="165" spans="3:6" x14ac:dyDescent="0.2">
      <c r="C165" s="7"/>
      <c r="E165" s="7"/>
      <c r="F165" s="7"/>
    </row>
    <row r="166" spans="3:6" x14ac:dyDescent="0.2">
      <c r="C166" s="7"/>
      <c r="E166" s="7"/>
      <c r="F166" s="7"/>
    </row>
    <row r="167" spans="3:6" x14ac:dyDescent="0.2">
      <c r="C167" s="7"/>
      <c r="E167" s="7"/>
      <c r="F167" s="7"/>
    </row>
    <row r="168" spans="3:6" x14ac:dyDescent="0.2">
      <c r="C168" s="7"/>
      <c r="E168" s="7"/>
      <c r="F168" s="7"/>
    </row>
    <row r="169" spans="3:6" x14ac:dyDescent="0.2">
      <c r="C169" s="7"/>
      <c r="E169" s="7"/>
      <c r="F169" s="7"/>
    </row>
    <row r="170" spans="3:6" x14ac:dyDescent="0.2">
      <c r="C170" s="7"/>
      <c r="E170" s="7"/>
      <c r="F170" s="7"/>
    </row>
    <row r="171" spans="3:6" x14ac:dyDescent="0.2">
      <c r="C171" s="7"/>
      <c r="E171" s="7"/>
      <c r="F171" s="7"/>
    </row>
    <row r="172" spans="3:6" x14ac:dyDescent="0.2">
      <c r="C172" s="7"/>
      <c r="E172" s="7"/>
      <c r="F172" s="7"/>
    </row>
    <row r="173" spans="3:6" x14ac:dyDescent="0.2">
      <c r="C173" s="7"/>
      <c r="E173" s="7"/>
      <c r="F173" s="7"/>
    </row>
    <row r="174" spans="3:6" x14ac:dyDescent="0.2">
      <c r="C174" s="7"/>
      <c r="E174" s="7"/>
      <c r="F174" s="7"/>
    </row>
    <row r="175" spans="3:6" x14ac:dyDescent="0.2">
      <c r="C175" s="7"/>
      <c r="E175" s="7"/>
      <c r="F175" s="7"/>
    </row>
    <row r="176" spans="3:6" x14ac:dyDescent="0.2">
      <c r="C176" s="7"/>
      <c r="E176" s="7"/>
      <c r="F176" s="7"/>
    </row>
    <row r="177" spans="3:6" x14ac:dyDescent="0.2">
      <c r="C177" s="7"/>
      <c r="E177" s="7"/>
      <c r="F177" s="7"/>
    </row>
    <row r="178" spans="3:6" x14ac:dyDescent="0.2">
      <c r="C178" s="7"/>
      <c r="E178" s="7"/>
      <c r="F178" s="7"/>
    </row>
    <row r="179" spans="3:6" x14ac:dyDescent="0.2">
      <c r="C179" s="7"/>
      <c r="E179" s="7"/>
      <c r="F179" s="7"/>
    </row>
    <row r="180" spans="3:6" x14ac:dyDescent="0.2">
      <c r="C180" s="7"/>
      <c r="E180" s="7"/>
      <c r="F180" s="7"/>
    </row>
  </sheetData>
  <mergeCells count="13">
    <mergeCell ref="D110:E110"/>
    <mergeCell ref="C8:C9"/>
    <mergeCell ref="A8:A9"/>
    <mergeCell ref="E8:F8"/>
    <mergeCell ref="A6:F6"/>
    <mergeCell ref="D8:D9"/>
    <mergeCell ref="B8:B9"/>
    <mergeCell ref="D2:E2"/>
    <mergeCell ref="A108:E108"/>
    <mergeCell ref="C4:F4"/>
    <mergeCell ref="B109:E109"/>
    <mergeCell ref="A5:G5"/>
    <mergeCell ref="C3:F3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5 D10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456"/>
  <sheetViews>
    <sheetView showGridLines="0" tabSelected="1" topLeftCell="A3" zoomScaleNormal="100" workbookViewId="0">
      <selection activeCell="H3" sqref="H3"/>
    </sheetView>
  </sheetViews>
  <sheetFormatPr defaultColWidth="9.140625" defaultRowHeight="13.5" x14ac:dyDescent="0.25"/>
  <cols>
    <col min="1" max="1" width="5.85546875" style="1" customWidth="1"/>
    <col min="2" max="2" width="42.140625" style="1" customWidth="1"/>
    <col min="3" max="3" width="6.28515625" style="5" customWidth="1"/>
    <col min="4" max="4" width="12.85546875" style="1" customWidth="1"/>
    <col min="5" max="5" width="11.42578125" style="1" customWidth="1"/>
    <col min="6" max="6" width="11.140625" style="134" customWidth="1"/>
    <col min="7" max="7" width="3.140625" style="1" customWidth="1"/>
    <col min="8" max="8" width="9.140625" style="1"/>
    <col min="9" max="9" width="20.28515625" style="1" customWidth="1"/>
    <col min="10" max="16384" width="9.140625" style="1"/>
  </cols>
  <sheetData>
    <row r="1" spans="1:6" hidden="1" x14ac:dyDescent="0.25"/>
    <row r="2" spans="1:6" ht="24" hidden="1" customHeight="1" x14ac:dyDescent="0.25">
      <c r="E2" s="143"/>
      <c r="F2" s="143"/>
    </row>
    <row r="3" spans="1:6" s="9" customFormat="1" ht="69.75" customHeight="1" x14ac:dyDescent="0.2">
      <c r="A3" s="155"/>
      <c r="B3" s="156"/>
      <c r="C3" s="156"/>
      <c r="D3" s="145" t="s">
        <v>568</v>
      </c>
      <c r="E3" s="153"/>
      <c r="F3" s="153"/>
    </row>
    <row r="4" spans="1:6" s="9" customFormat="1" ht="29.25" customHeight="1" x14ac:dyDescent="0.2">
      <c r="A4" s="68"/>
      <c r="B4" s="154" t="s">
        <v>291</v>
      </c>
      <c r="C4" s="154"/>
      <c r="D4" s="154"/>
      <c r="E4" s="154"/>
      <c r="F4" s="154"/>
    </row>
    <row r="5" spans="1:6" ht="33.75" customHeight="1" x14ac:dyDescent="0.3">
      <c r="A5" s="157" t="s">
        <v>292</v>
      </c>
      <c r="B5" s="157"/>
      <c r="C5" s="157"/>
      <c r="D5" s="157"/>
      <c r="E5" s="157"/>
      <c r="F5" s="157"/>
    </row>
    <row r="6" spans="1:6" ht="6" hidden="1" customHeight="1" x14ac:dyDescent="0.3">
      <c r="A6" s="6" t="s">
        <v>293</v>
      </c>
      <c r="B6" s="6"/>
      <c r="C6" s="6"/>
    </row>
    <row r="7" spans="1:6" ht="10.5" customHeight="1" x14ac:dyDescent="0.25">
      <c r="E7" s="158" t="s">
        <v>290</v>
      </c>
      <c r="F7" s="158"/>
    </row>
    <row r="8" spans="1:6" ht="27.75" customHeight="1" x14ac:dyDescent="0.25">
      <c r="A8" s="149" t="s">
        <v>437</v>
      </c>
      <c r="B8" s="151" t="s">
        <v>452</v>
      </c>
      <c r="C8" s="162"/>
      <c r="D8" s="149" t="s">
        <v>197</v>
      </c>
      <c r="E8" s="159" t="s">
        <v>198</v>
      </c>
      <c r="F8" s="160"/>
    </row>
    <row r="9" spans="1:6" ht="25.5" customHeight="1" x14ac:dyDescent="0.25">
      <c r="A9" s="150"/>
      <c r="B9" s="69" t="s">
        <v>453</v>
      </c>
      <c r="C9" s="70" t="s">
        <v>454</v>
      </c>
      <c r="D9" s="161"/>
      <c r="E9" s="71" t="s">
        <v>199</v>
      </c>
      <c r="F9" s="132" t="s">
        <v>200</v>
      </c>
    </row>
    <row r="10" spans="1:6" x14ac:dyDescent="0.25">
      <c r="A10" s="26">
        <v>1</v>
      </c>
      <c r="B10" s="26">
        <v>2</v>
      </c>
      <c r="C10" s="26" t="s">
        <v>69</v>
      </c>
      <c r="D10" s="26">
        <v>4</v>
      </c>
      <c r="E10" s="26">
        <v>5</v>
      </c>
      <c r="F10" s="141">
        <v>6</v>
      </c>
    </row>
    <row r="11" spans="1:6" ht="35.25" customHeight="1" x14ac:dyDescent="0.25">
      <c r="A11" s="56">
        <v>4000</v>
      </c>
      <c r="B11" s="72" t="s">
        <v>460</v>
      </c>
      <c r="C11" s="73"/>
      <c r="D11" s="135">
        <f>E11+F11</f>
        <v>3789201.6799999997</v>
      </c>
      <c r="E11" s="19">
        <f>SUM(E12)</f>
        <v>1052860.8999999999</v>
      </c>
      <c r="F11" s="19">
        <f>SUM(F12+F137,F164)</f>
        <v>2736340.78</v>
      </c>
    </row>
    <row r="12" spans="1:6" ht="46.5" customHeight="1" x14ac:dyDescent="0.25">
      <c r="A12" s="56">
        <v>4050</v>
      </c>
      <c r="B12" s="13" t="s">
        <v>461</v>
      </c>
      <c r="C12" s="74" t="s">
        <v>179</v>
      </c>
      <c r="D12" s="135">
        <f>SUM(D13,D22,D58,D69,D76,D101,D112)</f>
        <v>1052860.8999999999</v>
      </c>
      <c r="E12" s="135">
        <f>SUM(E13+E22+E58+E69+E76+E101+E112)</f>
        <v>1052860.8999999999</v>
      </c>
      <c r="F12" s="135">
        <f>SUM(F112)</f>
        <v>0</v>
      </c>
    </row>
    <row r="13" spans="1:6" ht="29.25" customHeight="1" x14ac:dyDescent="0.25">
      <c r="A13" s="56">
        <v>4100</v>
      </c>
      <c r="B13" s="75" t="s">
        <v>294</v>
      </c>
      <c r="C13" s="76" t="s">
        <v>179</v>
      </c>
      <c r="D13" s="135">
        <f t="shared" ref="D13:D60" si="0">SUM(E13:F13)</f>
        <v>181662.4</v>
      </c>
      <c r="E13" s="135">
        <f>SUM(E14+E18+E20)</f>
        <v>181662.4</v>
      </c>
      <c r="F13" s="136" t="s">
        <v>182</v>
      </c>
    </row>
    <row r="14" spans="1:6" ht="42.75" customHeight="1" x14ac:dyDescent="0.25">
      <c r="A14" s="56">
        <v>4110</v>
      </c>
      <c r="B14" s="13" t="s">
        <v>295</v>
      </c>
      <c r="C14" s="76" t="s">
        <v>179</v>
      </c>
      <c r="D14" s="135">
        <f t="shared" si="0"/>
        <v>181662.4</v>
      </c>
      <c r="E14" s="135">
        <f>SUM(E15:E17)</f>
        <v>181662.4</v>
      </c>
      <c r="F14" s="136" t="s">
        <v>182</v>
      </c>
    </row>
    <row r="15" spans="1:6" ht="27" x14ac:dyDescent="0.25">
      <c r="A15" s="56">
        <v>4111</v>
      </c>
      <c r="B15" s="65" t="s">
        <v>296</v>
      </c>
      <c r="C15" s="77" t="s">
        <v>87</v>
      </c>
      <c r="D15" s="135">
        <f t="shared" si="0"/>
        <v>145684</v>
      </c>
      <c r="E15" s="135">
        <v>145684</v>
      </c>
      <c r="F15" s="136" t="s">
        <v>182</v>
      </c>
    </row>
    <row r="16" spans="1:6" ht="27" x14ac:dyDescent="0.25">
      <c r="A16" s="56">
        <v>4112</v>
      </c>
      <c r="B16" s="65" t="s">
        <v>297</v>
      </c>
      <c r="C16" s="52" t="s">
        <v>88</v>
      </c>
      <c r="D16" s="135">
        <f t="shared" si="0"/>
        <v>35978.400000000001</v>
      </c>
      <c r="E16" s="135">
        <v>35978.400000000001</v>
      </c>
      <c r="F16" s="136" t="s">
        <v>182</v>
      </c>
    </row>
    <row r="17" spans="1:6" x14ac:dyDescent="0.25">
      <c r="A17" s="56">
        <v>4114</v>
      </c>
      <c r="B17" s="65" t="s">
        <v>298</v>
      </c>
      <c r="C17" s="52" t="s">
        <v>86</v>
      </c>
      <c r="D17" s="135">
        <f t="shared" si="0"/>
        <v>0</v>
      </c>
      <c r="E17" s="135">
        <v>0</v>
      </c>
      <c r="F17" s="136" t="s">
        <v>182</v>
      </c>
    </row>
    <row r="18" spans="1:6" ht="26.25" customHeight="1" x14ac:dyDescent="0.25">
      <c r="A18" s="56">
        <v>4120</v>
      </c>
      <c r="B18" s="67" t="s">
        <v>299</v>
      </c>
      <c r="C18" s="76" t="s">
        <v>179</v>
      </c>
      <c r="D18" s="135">
        <f t="shared" si="0"/>
        <v>0</v>
      </c>
      <c r="E18" s="135">
        <f>SUM(E19)</f>
        <v>0</v>
      </c>
      <c r="F18" s="136" t="s">
        <v>182</v>
      </c>
    </row>
    <row r="19" spans="1:6" ht="13.5" customHeight="1" x14ac:dyDescent="0.25">
      <c r="A19" s="56">
        <v>4121</v>
      </c>
      <c r="B19" s="65" t="s">
        <v>300</v>
      </c>
      <c r="C19" s="52" t="s">
        <v>89</v>
      </c>
      <c r="D19" s="135">
        <f t="shared" si="0"/>
        <v>0</v>
      </c>
      <c r="E19" s="135">
        <v>0</v>
      </c>
      <c r="F19" s="136" t="s">
        <v>182</v>
      </c>
    </row>
    <row r="20" spans="1:6" ht="26.25" customHeight="1" x14ac:dyDescent="0.25">
      <c r="A20" s="56">
        <v>4130</v>
      </c>
      <c r="B20" s="67" t="s">
        <v>438</v>
      </c>
      <c r="C20" s="76" t="s">
        <v>179</v>
      </c>
      <c r="D20" s="135">
        <f t="shared" si="0"/>
        <v>0</v>
      </c>
      <c r="E20" s="135">
        <f>E21</f>
        <v>0</v>
      </c>
      <c r="F20" s="136" t="s">
        <v>182</v>
      </c>
    </row>
    <row r="21" spans="1:6" x14ac:dyDescent="0.25">
      <c r="A21" s="56">
        <v>4131</v>
      </c>
      <c r="B21" s="67" t="s">
        <v>301</v>
      </c>
      <c r="C21" s="77" t="s">
        <v>90</v>
      </c>
      <c r="D21" s="135">
        <f t="shared" si="0"/>
        <v>0</v>
      </c>
      <c r="E21" s="135">
        <v>0</v>
      </c>
      <c r="F21" s="136" t="s">
        <v>182</v>
      </c>
    </row>
    <row r="22" spans="1:6" ht="63" customHeight="1" x14ac:dyDescent="0.25">
      <c r="A22" s="56">
        <v>4200</v>
      </c>
      <c r="B22" s="13" t="s">
        <v>302</v>
      </c>
      <c r="C22" s="76" t="s">
        <v>179</v>
      </c>
      <c r="D22" s="135">
        <f t="shared" si="0"/>
        <v>178072.9</v>
      </c>
      <c r="E22" s="135">
        <f>SUM(E23+E31+E35+E44+E46+E49)</f>
        <v>178072.9</v>
      </c>
      <c r="F22" s="136" t="s">
        <v>182</v>
      </c>
    </row>
    <row r="23" spans="1:6" ht="44.25" customHeight="1" x14ac:dyDescent="0.25">
      <c r="A23" s="56">
        <v>4210</v>
      </c>
      <c r="B23" s="67" t="s">
        <v>303</v>
      </c>
      <c r="C23" s="76" t="s">
        <v>179</v>
      </c>
      <c r="D23" s="135">
        <f t="shared" si="0"/>
        <v>64969.9</v>
      </c>
      <c r="E23" s="135">
        <f>SUM(E24:E30)</f>
        <v>64969.9</v>
      </c>
      <c r="F23" s="136" t="s">
        <v>182</v>
      </c>
    </row>
    <row r="24" spans="1:6" ht="24.75" customHeight="1" x14ac:dyDescent="0.25">
      <c r="A24" s="56">
        <v>4211</v>
      </c>
      <c r="B24" s="65" t="s">
        <v>304</v>
      </c>
      <c r="C24" s="52" t="s">
        <v>91</v>
      </c>
      <c r="D24" s="135">
        <f t="shared" si="0"/>
        <v>0</v>
      </c>
      <c r="E24" s="135">
        <v>0</v>
      </c>
      <c r="F24" s="136" t="s">
        <v>182</v>
      </c>
    </row>
    <row r="25" spans="1:6" x14ac:dyDescent="0.25">
      <c r="A25" s="56">
        <v>4212</v>
      </c>
      <c r="B25" s="67" t="s">
        <v>305</v>
      </c>
      <c r="C25" s="52" t="s">
        <v>92</v>
      </c>
      <c r="D25" s="135">
        <f t="shared" si="0"/>
        <v>48426.9</v>
      </c>
      <c r="E25" s="135">
        <v>48426.9</v>
      </c>
      <c r="F25" s="136" t="s">
        <v>182</v>
      </c>
    </row>
    <row r="26" spans="1:6" x14ac:dyDescent="0.25">
      <c r="A26" s="56">
        <v>4213</v>
      </c>
      <c r="B26" s="65" t="s">
        <v>306</v>
      </c>
      <c r="C26" s="52" t="s">
        <v>93</v>
      </c>
      <c r="D26" s="135">
        <f t="shared" si="0"/>
        <v>10263</v>
      </c>
      <c r="E26" s="135">
        <v>10263</v>
      </c>
      <c r="F26" s="136" t="s">
        <v>182</v>
      </c>
    </row>
    <row r="27" spans="1:6" x14ac:dyDescent="0.25">
      <c r="A27" s="56">
        <v>4214</v>
      </c>
      <c r="B27" s="65" t="s">
        <v>307</v>
      </c>
      <c r="C27" s="52" t="s">
        <v>94</v>
      </c>
      <c r="D27" s="135">
        <f t="shared" si="0"/>
        <v>2380</v>
      </c>
      <c r="E27" s="135">
        <v>2380</v>
      </c>
      <c r="F27" s="136" t="s">
        <v>182</v>
      </c>
    </row>
    <row r="28" spans="1:6" ht="13.5" customHeight="1" x14ac:dyDescent="0.25">
      <c r="A28" s="56">
        <v>4215</v>
      </c>
      <c r="B28" s="65" t="s">
        <v>308</v>
      </c>
      <c r="C28" s="52" t="s">
        <v>95</v>
      </c>
      <c r="D28" s="135">
        <f t="shared" si="0"/>
        <v>2150</v>
      </c>
      <c r="E28" s="135">
        <v>2150</v>
      </c>
      <c r="F28" s="136" t="s">
        <v>182</v>
      </c>
    </row>
    <row r="29" spans="1:6" ht="13.5" customHeight="1" x14ac:dyDescent="0.25">
      <c r="A29" s="56">
        <v>4216</v>
      </c>
      <c r="B29" s="65" t="s">
        <v>309</v>
      </c>
      <c r="C29" s="52" t="s">
        <v>96</v>
      </c>
      <c r="D29" s="135">
        <f t="shared" si="0"/>
        <v>1750</v>
      </c>
      <c r="E29" s="135">
        <v>1750</v>
      </c>
      <c r="F29" s="136" t="s">
        <v>182</v>
      </c>
    </row>
    <row r="30" spans="1:6" x14ac:dyDescent="0.25">
      <c r="A30" s="56">
        <v>4217</v>
      </c>
      <c r="B30" s="65" t="s">
        <v>310</v>
      </c>
      <c r="C30" s="52" t="s">
        <v>97</v>
      </c>
      <c r="D30" s="135">
        <f t="shared" si="0"/>
        <v>0</v>
      </c>
      <c r="E30" s="135">
        <v>0</v>
      </c>
      <c r="F30" s="136" t="s">
        <v>182</v>
      </c>
    </row>
    <row r="31" spans="1:6" ht="48" hidden="1" customHeight="1" x14ac:dyDescent="0.25">
      <c r="A31" s="56">
        <v>4220</v>
      </c>
      <c r="B31" s="67" t="s">
        <v>311</v>
      </c>
      <c r="C31" s="76" t="s">
        <v>179</v>
      </c>
      <c r="D31" s="135">
        <f t="shared" si="0"/>
        <v>0</v>
      </c>
      <c r="E31" s="135">
        <f>SUM(E32:E34)</f>
        <v>0</v>
      </c>
      <c r="F31" s="136" t="s">
        <v>182</v>
      </c>
    </row>
    <row r="32" spans="1:6" hidden="1" x14ac:dyDescent="0.25">
      <c r="A32" s="56">
        <v>4221</v>
      </c>
      <c r="B32" s="65" t="s">
        <v>312</v>
      </c>
      <c r="C32" s="78">
        <v>4221</v>
      </c>
      <c r="D32" s="135">
        <f t="shared" si="0"/>
        <v>0</v>
      </c>
      <c r="E32" s="135"/>
      <c r="F32" s="136" t="s">
        <v>182</v>
      </c>
    </row>
    <row r="33" spans="1:6" ht="24.75" hidden="1" customHeight="1" x14ac:dyDescent="0.25">
      <c r="A33" s="56">
        <v>4222</v>
      </c>
      <c r="B33" s="65" t="s">
        <v>313</v>
      </c>
      <c r="C33" s="52" t="s">
        <v>143</v>
      </c>
      <c r="D33" s="135">
        <f t="shared" si="0"/>
        <v>0</v>
      </c>
      <c r="E33" s="135">
        <v>0</v>
      </c>
      <c r="F33" s="136" t="s">
        <v>182</v>
      </c>
    </row>
    <row r="34" spans="1:6" hidden="1" x14ac:dyDescent="0.25">
      <c r="A34" s="56">
        <v>4223</v>
      </c>
      <c r="B34" s="65" t="s">
        <v>314</v>
      </c>
      <c r="C34" s="52" t="s">
        <v>144</v>
      </c>
      <c r="D34" s="135">
        <f t="shared" si="0"/>
        <v>0</v>
      </c>
      <c r="E34" s="135">
        <v>0</v>
      </c>
      <c r="F34" s="136" t="s">
        <v>182</v>
      </c>
    </row>
    <row r="35" spans="1:6" ht="57" customHeight="1" x14ac:dyDescent="0.25">
      <c r="A35" s="56">
        <v>4230</v>
      </c>
      <c r="B35" s="67" t="s">
        <v>315</v>
      </c>
      <c r="C35" s="76" t="s">
        <v>179</v>
      </c>
      <c r="D35" s="135">
        <f t="shared" si="0"/>
        <v>31168</v>
      </c>
      <c r="E35" s="135">
        <f>SUM(E36:E43)</f>
        <v>31168</v>
      </c>
      <c r="F35" s="136" t="s">
        <v>182</v>
      </c>
    </row>
    <row r="36" spans="1:6" ht="13.5" hidden="1" customHeight="1" x14ac:dyDescent="0.25">
      <c r="A36" s="56">
        <v>4231</v>
      </c>
      <c r="B36" s="65" t="s">
        <v>316</v>
      </c>
      <c r="C36" s="52" t="s">
        <v>145</v>
      </c>
      <c r="D36" s="135">
        <f t="shared" si="0"/>
        <v>0</v>
      </c>
      <c r="E36" s="135">
        <v>0</v>
      </c>
      <c r="F36" s="136" t="s">
        <v>182</v>
      </c>
    </row>
    <row r="37" spans="1:6" x14ac:dyDescent="0.25">
      <c r="A37" s="56">
        <v>4232</v>
      </c>
      <c r="B37" s="65" t="s">
        <v>317</v>
      </c>
      <c r="C37" s="52" t="s">
        <v>146</v>
      </c>
      <c r="D37" s="135">
        <f t="shared" si="0"/>
        <v>4868</v>
      </c>
      <c r="E37" s="135">
        <v>4868</v>
      </c>
      <c r="F37" s="136" t="s">
        <v>182</v>
      </c>
    </row>
    <row r="38" spans="1:6" ht="27" x14ac:dyDescent="0.25">
      <c r="A38" s="56">
        <v>4233</v>
      </c>
      <c r="B38" s="65" t="s">
        <v>318</v>
      </c>
      <c r="C38" s="52" t="s">
        <v>147</v>
      </c>
      <c r="D38" s="135">
        <f t="shared" si="0"/>
        <v>1050</v>
      </c>
      <c r="E38" s="135">
        <v>1050</v>
      </c>
      <c r="F38" s="136" t="s">
        <v>182</v>
      </c>
    </row>
    <row r="39" spans="1:6" x14ac:dyDescent="0.25">
      <c r="A39" s="56">
        <v>4234</v>
      </c>
      <c r="B39" s="65" t="s">
        <v>555</v>
      </c>
      <c r="C39" s="52" t="s">
        <v>148</v>
      </c>
      <c r="D39" s="135">
        <f t="shared" si="0"/>
        <v>700</v>
      </c>
      <c r="E39" s="135">
        <v>700</v>
      </c>
      <c r="F39" s="136" t="s">
        <v>182</v>
      </c>
    </row>
    <row r="40" spans="1:6" x14ac:dyDescent="0.25">
      <c r="A40" s="56">
        <v>4235</v>
      </c>
      <c r="B40" s="39" t="s">
        <v>319</v>
      </c>
      <c r="C40" s="71">
        <v>4235</v>
      </c>
      <c r="D40" s="135">
        <f t="shared" si="0"/>
        <v>7700</v>
      </c>
      <c r="E40" s="135">
        <v>7700</v>
      </c>
      <c r="F40" s="136" t="s">
        <v>182</v>
      </c>
    </row>
    <row r="41" spans="1:6" ht="26.25" customHeight="1" x14ac:dyDescent="0.25">
      <c r="A41" s="56">
        <v>4236</v>
      </c>
      <c r="B41" s="65" t="s">
        <v>320</v>
      </c>
      <c r="C41" s="52" t="s">
        <v>149</v>
      </c>
      <c r="D41" s="135">
        <f t="shared" si="0"/>
        <v>0</v>
      </c>
      <c r="E41" s="135">
        <v>0</v>
      </c>
      <c r="F41" s="136" t="s">
        <v>182</v>
      </c>
    </row>
    <row r="42" spans="1:6" x14ac:dyDescent="0.25">
      <c r="A42" s="56">
        <v>4237</v>
      </c>
      <c r="B42" s="65" t="s">
        <v>321</v>
      </c>
      <c r="C42" s="52" t="s">
        <v>150</v>
      </c>
      <c r="D42" s="135">
        <f t="shared" si="0"/>
        <v>250</v>
      </c>
      <c r="E42" s="135">
        <v>250</v>
      </c>
      <c r="F42" s="136" t="s">
        <v>182</v>
      </c>
    </row>
    <row r="43" spans="1:6" x14ac:dyDescent="0.25">
      <c r="A43" s="56">
        <v>4238</v>
      </c>
      <c r="B43" s="65" t="s">
        <v>322</v>
      </c>
      <c r="C43" s="52" t="s">
        <v>151</v>
      </c>
      <c r="D43" s="135">
        <f t="shared" si="0"/>
        <v>16600</v>
      </c>
      <c r="E43" s="135">
        <v>16600</v>
      </c>
      <c r="F43" s="136" t="s">
        <v>182</v>
      </c>
    </row>
    <row r="44" spans="1:6" ht="32.25" customHeight="1" x14ac:dyDescent="0.25">
      <c r="A44" s="56">
        <v>4240</v>
      </c>
      <c r="B44" s="67" t="s">
        <v>439</v>
      </c>
      <c r="C44" s="76" t="s">
        <v>179</v>
      </c>
      <c r="D44" s="135">
        <f t="shared" si="0"/>
        <v>5945</v>
      </c>
      <c r="E44" s="135">
        <f>SUM(E45)</f>
        <v>5945</v>
      </c>
      <c r="F44" s="136" t="s">
        <v>182</v>
      </c>
    </row>
    <row r="45" spans="1:6" x14ac:dyDescent="0.25">
      <c r="A45" s="56">
        <v>4241</v>
      </c>
      <c r="B45" s="65" t="s">
        <v>323</v>
      </c>
      <c r="C45" s="52" t="s">
        <v>152</v>
      </c>
      <c r="D45" s="135">
        <f t="shared" si="0"/>
        <v>5945</v>
      </c>
      <c r="E45" s="135">
        <v>5945</v>
      </c>
      <c r="F45" s="136" t="s">
        <v>182</v>
      </c>
    </row>
    <row r="46" spans="1:6" ht="40.5" customHeight="1" x14ac:dyDescent="0.25">
      <c r="A46" s="56">
        <v>4250</v>
      </c>
      <c r="B46" s="67" t="s">
        <v>324</v>
      </c>
      <c r="C46" s="76" t="s">
        <v>179</v>
      </c>
      <c r="D46" s="135">
        <f t="shared" si="0"/>
        <v>59800</v>
      </c>
      <c r="E46" s="135">
        <f>SUM(E47:E48)</f>
        <v>59800</v>
      </c>
      <c r="F46" s="136" t="s">
        <v>182</v>
      </c>
    </row>
    <row r="47" spans="1:6" ht="27" x14ac:dyDescent="0.25">
      <c r="A47" s="56">
        <v>4251</v>
      </c>
      <c r="B47" s="65" t="s">
        <v>325</v>
      </c>
      <c r="C47" s="52" t="s">
        <v>153</v>
      </c>
      <c r="D47" s="135">
        <f t="shared" si="0"/>
        <v>52300</v>
      </c>
      <c r="E47" s="135">
        <v>52300</v>
      </c>
      <c r="F47" s="136" t="s">
        <v>182</v>
      </c>
    </row>
    <row r="48" spans="1:6" ht="26.25" customHeight="1" x14ac:dyDescent="0.25">
      <c r="A48" s="56">
        <v>4252</v>
      </c>
      <c r="B48" s="65" t="s">
        <v>326</v>
      </c>
      <c r="C48" s="52" t="s">
        <v>154</v>
      </c>
      <c r="D48" s="135">
        <f t="shared" si="0"/>
        <v>7500</v>
      </c>
      <c r="E48" s="135">
        <v>7500</v>
      </c>
      <c r="F48" s="136" t="s">
        <v>182</v>
      </c>
    </row>
    <row r="49" spans="1:6" ht="45.75" customHeight="1" x14ac:dyDescent="0.25">
      <c r="A49" s="56">
        <v>4260</v>
      </c>
      <c r="B49" s="67" t="s">
        <v>327</v>
      </c>
      <c r="C49" s="76" t="s">
        <v>179</v>
      </c>
      <c r="D49" s="135">
        <f t="shared" si="0"/>
        <v>16190</v>
      </c>
      <c r="E49" s="135">
        <f>SUM(E50:E57)</f>
        <v>16190</v>
      </c>
      <c r="F49" s="136" t="s">
        <v>182</v>
      </c>
    </row>
    <row r="50" spans="1:6" x14ac:dyDescent="0.25">
      <c r="A50" s="56">
        <v>4261</v>
      </c>
      <c r="B50" s="65" t="s">
        <v>328</v>
      </c>
      <c r="C50" s="52" t="s">
        <v>155</v>
      </c>
      <c r="D50" s="135">
        <f t="shared" si="0"/>
        <v>5500</v>
      </c>
      <c r="E50" s="135">
        <v>5500</v>
      </c>
      <c r="F50" s="136" t="s">
        <v>182</v>
      </c>
    </row>
    <row r="51" spans="1:6" x14ac:dyDescent="0.25">
      <c r="A51" s="56">
        <v>4262</v>
      </c>
      <c r="B51" s="65" t="s">
        <v>329</v>
      </c>
      <c r="C51" s="52" t="s">
        <v>156</v>
      </c>
      <c r="D51" s="135">
        <f t="shared" si="0"/>
        <v>1490</v>
      </c>
      <c r="E51" s="135">
        <v>1490</v>
      </c>
      <c r="F51" s="136" t="s">
        <v>182</v>
      </c>
    </row>
    <row r="52" spans="1:6" ht="26.25" customHeight="1" x14ac:dyDescent="0.25">
      <c r="A52" s="56">
        <v>4263</v>
      </c>
      <c r="B52" s="65" t="s">
        <v>330</v>
      </c>
      <c r="C52" s="52" t="s">
        <v>157</v>
      </c>
      <c r="D52" s="135">
        <f t="shared" si="0"/>
        <v>0</v>
      </c>
      <c r="E52" s="135">
        <v>0</v>
      </c>
      <c r="F52" s="136" t="s">
        <v>182</v>
      </c>
    </row>
    <row r="53" spans="1:6" x14ac:dyDescent="0.25">
      <c r="A53" s="56">
        <v>4264</v>
      </c>
      <c r="B53" s="66" t="s">
        <v>331</v>
      </c>
      <c r="C53" s="52" t="s">
        <v>158</v>
      </c>
      <c r="D53" s="135">
        <f t="shared" si="0"/>
        <v>4200</v>
      </c>
      <c r="E53" s="135">
        <v>4200</v>
      </c>
      <c r="F53" s="136" t="s">
        <v>182</v>
      </c>
    </row>
    <row r="54" spans="1:6" ht="27" x14ac:dyDescent="0.25">
      <c r="A54" s="56">
        <v>4265</v>
      </c>
      <c r="B54" s="66" t="s">
        <v>332</v>
      </c>
      <c r="C54" s="52" t="s">
        <v>159</v>
      </c>
      <c r="D54" s="135">
        <f t="shared" si="0"/>
        <v>0</v>
      </c>
      <c r="E54" s="135">
        <v>0</v>
      </c>
      <c r="F54" s="136" t="s">
        <v>182</v>
      </c>
    </row>
    <row r="55" spans="1:6" x14ac:dyDescent="0.25">
      <c r="A55" s="56">
        <v>4266</v>
      </c>
      <c r="B55" s="66" t="s">
        <v>333</v>
      </c>
      <c r="C55" s="52" t="s">
        <v>160</v>
      </c>
      <c r="D55" s="135">
        <f t="shared" si="0"/>
        <v>0</v>
      </c>
      <c r="E55" s="135">
        <v>0</v>
      </c>
      <c r="F55" s="136" t="s">
        <v>182</v>
      </c>
    </row>
    <row r="56" spans="1:6" x14ac:dyDescent="0.25">
      <c r="A56" s="56">
        <v>4267</v>
      </c>
      <c r="B56" s="66" t="s">
        <v>334</v>
      </c>
      <c r="C56" s="52" t="s">
        <v>161</v>
      </c>
      <c r="D56" s="135">
        <f t="shared" si="0"/>
        <v>1000</v>
      </c>
      <c r="E56" s="135">
        <v>1000</v>
      </c>
      <c r="F56" s="136" t="s">
        <v>182</v>
      </c>
    </row>
    <row r="57" spans="1:6" x14ac:dyDescent="0.25">
      <c r="A57" s="56">
        <v>4268</v>
      </c>
      <c r="B57" s="66" t="s">
        <v>335</v>
      </c>
      <c r="C57" s="52" t="s">
        <v>162</v>
      </c>
      <c r="D57" s="135">
        <f t="shared" si="0"/>
        <v>4000</v>
      </c>
      <c r="E57" s="135">
        <v>4000</v>
      </c>
      <c r="F57" s="136" t="s">
        <v>182</v>
      </c>
    </row>
    <row r="58" spans="1:6" ht="25.5" hidden="1" customHeight="1" x14ac:dyDescent="0.25">
      <c r="A58" s="56">
        <v>4300</v>
      </c>
      <c r="B58" s="79" t="s">
        <v>336</v>
      </c>
      <c r="C58" s="76" t="s">
        <v>179</v>
      </c>
      <c r="D58" s="135">
        <f t="shared" si="0"/>
        <v>0</v>
      </c>
      <c r="E58" s="135">
        <f>SUM(E60:E61)</f>
        <v>0</v>
      </c>
      <c r="F58" s="136" t="s">
        <v>182</v>
      </c>
    </row>
    <row r="59" spans="1:6" ht="24.75" hidden="1" customHeight="1" x14ac:dyDescent="0.25">
      <c r="A59" s="56">
        <v>4310</v>
      </c>
      <c r="B59" s="79" t="s">
        <v>337</v>
      </c>
      <c r="C59" s="76" t="s">
        <v>179</v>
      </c>
      <c r="D59" s="135">
        <f t="shared" si="0"/>
        <v>0</v>
      </c>
      <c r="E59" s="135">
        <v>0</v>
      </c>
      <c r="F59" s="136" t="s">
        <v>182</v>
      </c>
    </row>
    <row r="60" spans="1:6" ht="13.5" hidden="1" customHeight="1" x14ac:dyDescent="0.25">
      <c r="A60" s="56">
        <v>4311</v>
      </c>
      <c r="B60" s="66" t="s">
        <v>338</v>
      </c>
      <c r="C60" s="52" t="s">
        <v>163</v>
      </c>
      <c r="D60" s="135">
        <f t="shared" si="0"/>
        <v>0</v>
      </c>
      <c r="E60" s="135">
        <v>0</v>
      </c>
      <c r="F60" s="136" t="s">
        <v>182</v>
      </c>
    </row>
    <row r="61" spans="1:6" ht="13.5" hidden="1" customHeight="1" x14ac:dyDescent="0.25">
      <c r="A61" s="56">
        <v>4312</v>
      </c>
      <c r="B61" s="66" t="s">
        <v>339</v>
      </c>
      <c r="C61" s="52" t="s">
        <v>164</v>
      </c>
      <c r="D61" s="135">
        <f t="shared" ref="D61:D107" si="1">SUM(E61:F61)</f>
        <v>0</v>
      </c>
      <c r="E61" s="135">
        <v>0</v>
      </c>
      <c r="F61" s="136" t="s">
        <v>182</v>
      </c>
    </row>
    <row r="62" spans="1:6" ht="27" hidden="1" customHeight="1" x14ac:dyDescent="0.25">
      <c r="A62" s="56">
        <v>4320</v>
      </c>
      <c r="B62" s="79" t="s">
        <v>340</v>
      </c>
      <c r="C62" s="76" t="s">
        <v>179</v>
      </c>
      <c r="D62" s="135">
        <f t="shared" si="1"/>
        <v>0</v>
      </c>
      <c r="E62" s="135">
        <f>SUM(E63:E64)</f>
        <v>0</v>
      </c>
      <c r="F62" s="136"/>
    </row>
    <row r="63" spans="1:6" ht="14.25" hidden="1" customHeight="1" x14ac:dyDescent="0.25">
      <c r="A63" s="56">
        <v>4321</v>
      </c>
      <c r="B63" s="66" t="s">
        <v>341</v>
      </c>
      <c r="C63" s="52" t="s">
        <v>165</v>
      </c>
      <c r="D63" s="135">
        <f t="shared" si="1"/>
        <v>0</v>
      </c>
      <c r="E63" s="135"/>
      <c r="F63" s="136" t="s">
        <v>182</v>
      </c>
    </row>
    <row r="64" spans="1:6" ht="14.25" hidden="1" customHeight="1" x14ac:dyDescent="0.25">
      <c r="A64" s="56">
        <v>4322</v>
      </c>
      <c r="B64" s="66" t="s">
        <v>342</v>
      </c>
      <c r="C64" s="52" t="s">
        <v>166</v>
      </c>
      <c r="D64" s="135">
        <f t="shared" si="1"/>
        <v>0</v>
      </c>
      <c r="E64" s="135"/>
      <c r="F64" s="136" t="s">
        <v>182</v>
      </c>
    </row>
    <row r="65" spans="1:6" ht="26.25" hidden="1" customHeight="1" x14ac:dyDescent="0.25">
      <c r="A65" s="56">
        <v>4330</v>
      </c>
      <c r="B65" s="79" t="s">
        <v>442</v>
      </c>
      <c r="C65" s="76" t="s">
        <v>179</v>
      </c>
      <c r="D65" s="135">
        <f t="shared" si="1"/>
        <v>0</v>
      </c>
      <c r="E65" s="135">
        <f>SUM(E66:E68)</f>
        <v>0</v>
      </c>
      <c r="F65" s="136" t="s">
        <v>182</v>
      </c>
    </row>
    <row r="66" spans="1:6" ht="27" hidden="1" customHeight="1" x14ac:dyDescent="0.25">
      <c r="A66" s="56">
        <v>4331</v>
      </c>
      <c r="B66" s="66" t="s">
        <v>343</v>
      </c>
      <c r="C66" s="52" t="s">
        <v>167</v>
      </c>
      <c r="D66" s="135">
        <f t="shared" si="1"/>
        <v>0</v>
      </c>
      <c r="E66" s="135">
        <v>0</v>
      </c>
      <c r="F66" s="136" t="s">
        <v>182</v>
      </c>
    </row>
    <row r="67" spans="1:6" ht="13.5" hidden="1" customHeight="1" x14ac:dyDescent="0.25">
      <c r="A67" s="56">
        <v>4332</v>
      </c>
      <c r="B67" s="66" t="s">
        <v>344</v>
      </c>
      <c r="C67" s="52" t="s">
        <v>168</v>
      </c>
      <c r="D67" s="135">
        <f t="shared" si="1"/>
        <v>0</v>
      </c>
      <c r="E67" s="135">
        <v>0</v>
      </c>
      <c r="F67" s="136" t="s">
        <v>182</v>
      </c>
    </row>
    <row r="68" spans="1:6" ht="13.5" hidden="1" customHeight="1" x14ac:dyDescent="0.25">
      <c r="A68" s="56">
        <v>4333</v>
      </c>
      <c r="B68" s="66" t="s">
        <v>345</v>
      </c>
      <c r="C68" s="52" t="s">
        <v>169</v>
      </c>
      <c r="D68" s="135">
        <f t="shared" si="1"/>
        <v>0</v>
      </c>
      <c r="E68" s="135">
        <v>0</v>
      </c>
      <c r="F68" s="136" t="s">
        <v>182</v>
      </c>
    </row>
    <row r="69" spans="1:6" ht="29.25" customHeight="1" x14ac:dyDescent="0.25">
      <c r="A69" s="56">
        <v>4400</v>
      </c>
      <c r="B69" s="66" t="s">
        <v>346</v>
      </c>
      <c r="C69" s="76" t="s">
        <v>179</v>
      </c>
      <c r="D69" s="135">
        <f t="shared" si="1"/>
        <v>534095.6</v>
      </c>
      <c r="E69" s="135">
        <f>SUM(E70+E73)</f>
        <v>534095.6</v>
      </c>
      <c r="F69" s="136" t="s">
        <v>182</v>
      </c>
    </row>
    <row r="70" spans="1:6" ht="45.75" customHeight="1" x14ac:dyDescent="0.25">
      <c r="A70" s="56">
        <v>4410</v>
      </c>
      <c r="B70" s="79" t="s">
        <v>347</v>
      </c>
      <c r="C70" s="76" t="s">
        <v>179</v>
      </c>
      <c r="D70" s="135">
        <f t="shared" si="1"/>
        <v>531595.6</v>
      </c>
      <c r="E70" s="135">
        <f>SUM(E71:E72)</f>
        <v>531595.6</v>
      </c>
      <c r="F70" s="136" t="s">
        <v>182</v>
      </c>
    </row>
    <row r="71" spans="1:6" ht="30.75" customHeight="1" x14ac:dyDescent="0.25">
      <c r="A71" s="56">
        <v>4411</v>
      </c>
      <c r="B71" s="66" t="s">
        <v>348</v>
      </c>
      <c r="C71" s="52" t="s">
        <v>170</v>
      </c>
      <c r="D71" s="135">
        <f t="shared" si="1"/>
        <v>531595.6</v>
      </c>
      <c r="E71" s="135">
        <v>531595.6</v>
      </c>
      <c r="F71" s="136" t="s">
        <v>182</v>
      </c>
    </row>
    <row r="72" spans="1:6" ht="26.25" hidden="1" customHeight="1" x14ac:dyDescent="0.25">
      <c r="A72" s="56">
        <v>4412</v>
      </c>
      <c r="B72" s="66" t="s">
        <v>349</v>
      </c>
      <c r="C72" s="52" t="s">
        <v>171</v>
      </c>
      <c r="D72" s="135">
        <f t="shared" si="1"/>
        <v>0</v>
      </c>
      <c r="E72" s="135">
        <v>0</v>
      </c>
      <c r="F72" s="136" t="s">
        <v>182</v>
      </c>
    </row>
    <row r="73" spans="1:6" ht="55.5" customHeight="1" x14ac:dyDescent="0.25">
      <c r="A73" s="56">
        <v>4420</v>
      </c>
      <c r="B73" s="79" t="s">
        <v>350</v>
      </c>
      <c r="C73" s="76" t="s">
        <v>179</v>
      </c>
      <c r="D73" s="135">
        <f t="shared" si="1"/>
        <v>2500</v>
      </c>
      <c r="E73" s="135">
        <f>SUM(E74:E75)</f>
        <v>2500</v>
      </c>
      <c r="F73" s="136" t="s">
        <v>182</v>
      </c>
    </row>
    <row r="74" spans="1:6" ht="27" customHeight="1" x14ac:dyDescent="0.25">
      <c r="A74" s="56">
        <v>4421</v>
      </c>
      <c r="B74" s="66" t="s">
        <v>351</v>
      </c>
      <c r="C74" s="52" t="s">
        <v>172</v>
      </c>
      <c r="D74" s="135">
        <f t="shared" si="1"/>
        <v>2500</v>
      </c>
      <c r="E74" s="135">
        <v>2500</v>
      </c>
      <c r="F74" s="136" t="s">
        <v>182</v>
      </c>
    </row>
    <row r="75" spans="1:6" ht="27.75" hidden="1" customHeight="1" x14ac:dyDescent="0.25">
      <c r="A75" s="56">
        <v>4422</v>
      </c>
      <c r="B75" s="66" t="s">
        <v>352</v>
      </c>
      <c r="C75" s="52" t="s">
        <v>173</v>
      </c>
      <c r="D75" s="135">
        <f t="shared" si="1"/>
        <v>0</v>
      </c>
      <c r="E75" s="135">
        <v>0</v>
      </c>
      <c r="F75" s="136" t="s">
        <v>182</v>
      </c>
    </row>
    <row r="76" spans="1:6" ht="27.75" customHeight="1" x14ac:dyDescent="0.25">
      <c r="A76" s="56">
        <v>4500</v>
      </c>
      <c r="B76" s="66" t="s">
        <v>353</v>
      </c>
      <c r="C76" s="76" t="s">
        <v>179</v>
      </c>
      <c r="D76" s="135">
        <f t="shared" si="1"/>
        <v>69300</v>
      </c>
      <c r="E76" s="135">
        <f>SUM(E77+E80+E83+E92)</f>
        <v>69300</v>
      </c>
      <c r="F76" s="136" t="s">
        <v>182</v>
      </c>
    </row>
    <row r="77" spans="1:6" ht="42" hidden="1" customHeight="1" x14ac:dyDescent="0.25">
      <c r="A77" s="56">
        <v>4510</v>
      </c>
      <c r="B77" s="66" t="s">
        <v>354</v>
      </c>
      <c r="C77" s="76" t="s">
        <v>179</v>
      </c>
      <c r="D77" s="135">
        <f t="shared" si="1"/>
        <v>0</v>
      </c>
      <c r="E77" s="135">
        <f>SUM(E78:E79)</f>
        <v>0</v>
      </c>
      <c r="F77" s="136" t="s">
        <v>182</v>
      </c>
    </row>
    <row r="78" spans="1:6" ht="27" hidden="1" customHeight="1" x14ac:dyDescent="0.25">
      <c r="A78" s="56">
        <v>4511</v>
      </c>
      <c r="B78" s="80" t="s">
        <v>355</v>
      </c>
      <c r="C78" s="52" t="s">
        <v>174</v>
      </c>
      <c r="D78" s="135">
        <f t="shared" si="1"/>
        <v>0</v>
      </c>
      <c r="E78" s="135">
        <v>0</v>
      </c>
      <c r="F78" s="136" t="s">
        <v>182</v>
      </c>
    </row>
    <row r="79" spans="1:6" ht="27" hidden="1" customHeight="1" x14ac:dyDescent="0.25">
      <c r="A79" s="56">
        <v>4512</v>
      </c>
      <c r="B79" s="66" t="s">
        <v>356</v>
      </c>
      <c r="C79" s="52" t="s">
        <v>175</v>
      </c>
      <c r="D79" s="135">
        <f t="shared" si="1"/>
        <v>0</v>
      </c>
      <c r="E79" s="135">
        <v>0</v>
      </c>
      <c r="F79" s="136" t="s">
        <v>182</v>
      </c>
    </row>
    <row r="80" spans="1:6" ht="40.5" hidden="1" customHeight="1" x14ac:dyDescent="0.25">
      <c r="A80" s="56">
        <v>4520</v>
      </c>
      <c r="B80" s="66" t="s">
        <v>357</v>
      </c>
      <c r="C80" s="76" t="s">
        <v>179</v>
      </c>
      <c r="D80" s="135">
        <f t="shared" si="1"/>
        <v>0</v>
      </c>
      <c r="E80" s="135">
        <f>SUM(E81:E82)</f>
        <v>0</v>
      </c>
      <c r="F80" s="136" t="s">
        <v>182</v>
      </c>
    </row>
    <row r="81" spans="1:6" ht="27" hidden="1" customHeight="1" x14ac:dyDescent="0.25">
      <c r="A81" s="56">
        <v>4521</v>
      </c>
      <c r="B81" s="66" t="s">
        <v>358</v>
      </c>
      <c r="C81" s="52" t="s">
        <v>176</v>
      </c>
      <c r="D81" s="135">
        <f t="shared" si="1"/>
        <v>0</v>
      </c>
      <c r="E81" s="135">
        <v>0</v>
      </c>
      <c r="F81" s="136" t="s">
        <v>182</v>
      </c>
    </row>
    <row r="82" spans="1:6" ht="27" hidden="1" customHeight="1" x14ac:dyDescent="0.25">
      <c r="A82" s="56">
        <v>4522</v>
      </c>
      <c r="B82" s="66" t="s">
        <v>359</v>
      </c>
      <c r="C82" s="52" t="s">
        <v>177</v>
      </c>
      <c r="D82" s="135">
        <f t="shared" si="1"/>
        <v>0</v>
      </c>
      <c r="E82" s="135">
        <v>0</v>
      </c>
      <c r="F82" s="136" t="s">
        <v>182</v>
      </c>
    </row>
    <row r="83" spans="1:6" ht="50.25" customHeight="1" x14ac:dyDescent="0.25">
      <c r="A83" s="56">
        <v>4530</v>
      </c>
      <c r="B83" s="79" t="s">
        <v>360</v>
      </c>
      <c r="C83" s="76" t="s">
        <v>179</v>
      </c>
      <c r="D83" s="135">
        <f t="shared" si="1"/>
        <v>21600</v>
      </c>
      <c r="E83" s="135">
        <f>SUM(E84:E86)</f>
        <v>21600</v>
      </c>
      <c r="F83" s="136" t="s">
        <v>182</v>
      </c>
    </row>
    <row r="84" spans="1:6" ht="43.5" customHeight="1" x14ac:dyDescent="0.25">
      <c r="A84" s="56">
        <v>4531</v>
      </c>
      <c r="B84" s="39" t="s">
        <v>361</v>
      </c>
      <c r="C84" s="77" t="s">
        <v>98</v>
      </c>
      <c r="D84" s="135">
        <f t="shared" si="1"/>
        <v>1000</v>
      </c>
      <c r="E84" s="135">
        <v>1000</v>
      </c>
      <c r="F84" s="136" t="s">
        <v>182</v>
      </c>
    </row>
    <row r="85" spans="1:6" ht="45" customHeight="1" x14ac:dyDescent="0.25">
      <c r="A85" s="56">
        <v>4532</v>
      </c>
      <c r="B85" s="39" t="s">
        <v>362</v>
      </c>
      <c r="C85" s="52" t="s">
        <v>99</v>
      </c>
      <c r="D85" s="135">
        <f t="shared" si="1"/>
        <v>0</v>
      </c>
      <c r="E85" s="135">
        <v>0</v>
      </c>
      <c r="F85" s="136" t="s">
        <v>182</v>
      </c>
    </row>
    <row r="86" spans="1:6" ht="33.75" customHeight="1" x14ac:dyDescent="0.25">
      <c r="A86" s="56">
        <v>4533</v>
      </c>
      <c r="B86" s="39" t="s">
        <v>440</v>
      </c>
      <c r="C86" s="52" t="s">
        <v>100</v>
      </c>
      <c r="D86" s="135">
        <f t="shared" si="1"/>
        <v>20600</v>
      </c>
      <c r="E86" s="135">
        <f>E91</f>
        <v>20600</v>
      </c>
      <c r="F86" s="136" t="s">
        <v>182</v>
      </c>
    </row>
    <row r="87" spans="1:6" ht="27.75" hidden="1" customHeight="1" x14ac:dyDescent="0.25">
      <c r="A87" s="56">
        <v>4534</v>
      </c>
      <c r="B87" s="41" t="s">
        <v>363</v>
      </c>
      <c r="C87" s="52"/>
      <c r="D87" s="135">
        <f t="shared" si="1"/>
        <v>0</v>
      </c>
      <c r="E87" s="135">
        <f>SUM(E88,E89)</f>
        <v>0</v>
      </c>
      <c r="F87" s="136" t="s">
        <v>182</v>
      </c>
    </row>
    <row r="88" spans="1:6" ht="27" hidden="1" customHeight="1" x14ac:dyDescent="0.25">
      <c r="A88" s="59">
        <v>4535</v>
      </c>
      <c r="B88" s="41" t="s">
        <v>364</v>
      </c>
      <c r="C88" s="52"/>
      <c r="D88" s="135">
        <f t="shared" si="1"/>
        <v>0</v>
      </c>
      <c r="E88" s="135"/>
      <c r="F88" s="136" t="s">
        <v>182</v>
      </c>
    </row>
    <row r="89" spans="1:6" hidden="1" x14ac:dyDescent="0.25">
      <c r="A89" s="56">
        <v>4536</v>
      </c>
      <c r="B89" s="41" t="s">
        <v>365</v>
      </c>
      <c r="C89" s="52"/>
      <c r="D89" s="135">
        <f t="shared" si="1"/>
        <v>0</v>
      </c>
      <c r="E89" s="135">
        <v>0</v>
      </c>
      <c r="F89" s="136" t="s">
        <v>182</v>
      </c>
    </row>
    <row r="90" spans="1:6" hidden="1" x14ac:dyDescent="0.25">
      <c r="A90" s="56">
        <v>4537</v>
      </c>
      <c r="B90" s="41" t="s">
        <v>366</v>
      </c>
      <c r="C90" s="52"/>
      <c r="D90" s="135">
        <f t="shared" si="1"/>
        <v>0</v>
      </c>
      <c r="E90" s="135">
        <v>0</v>
      </c>
      <c r="F90" s="136" t="s">
        <v>182</v>
      </c>
    </row>
    <row r="91" spans="1:6" x14ac:dyDescent="0.25">
      <c r="A91" s="56">
        <v>4538</v>
      </c>
      <c r="B91" s="41" t="s">
        <v>367</v>
      </c>
      <c r="C91" s="52"/>
      <c r="D91" s="135">
        <f t="shared" si="1"/>
        <v>20600</v>
      </c>
      <c r="E91" s="135">
        <v>20600</v>
      </c>
      <c r="F91" s="136" t="s">
        <v>182</v>
      </c>
    </row>
    <row r="92" spans="1:6" ht="46.5" customHeight="1" x14ac:dyDescent="0.25">
      <c r="A92" s="56">
        <v>4540</v>
      </c>
      <c r="B92" s="79" t="s">
        <v>368</v>
      </c>
      <c r="C92" s="76" t="s">
        <v>179</v>
      </c>
      <c r="D92" s="135">
        <f t="shared" si="1"/>
        <v>47700</v>
      </c>
      <c r="E92" s="135">
        <f>E93+E94+E95</f>
        <v>47700</v>
      </c>
      <c r="F92" s="136" t="s">
        <v>182</v>
      </c>
    </row>
    <row r="93" spans="1:6" ht="45.75" customHeight="1" x14ac:dyDescent="0.25">
      <c r="A93" s="56">
        <v>4541</v>
      </c>
      <c r="B93" s="39" t="s">
        <v>369</v>
      </c>
      <c r="C93" s="52" t="s">
        <v>101</v>
      </c>
      <c r="D93" s="135">
        <f t="shared" si="1"/>
        <v>46500</v>
      </c>
      <c r="E93" s="136">
        <v>46500</v>
      </c>
      <c r="F93" s="136" t="s">
        <v>182</v>
      </c>
    </row>
    <row r="94" spans="1:6" ht="45.75" customHeight="1" x14ac:dyDescent="0.25">
      <c r="A94" s="56">
        <v>4542</v>
      </c>
      <c r="B94" s="39" t="s">
        <v>443</v>
      </c>
      <c r="C94" s="52" t="s">
        <v>102</v>
      </c>
      <c r="D94" s="135">
        <f t="shared" si="1"/>
        <v>0</v>
      </c>
      <c r="E94" s="136">
        <v>0</v>
      </c>
      <c r="F94" s="136" t="s">
        <v>182</v>
      </c>
    </row>
    <row r="95" spans="1:6" ht="45.75" customHeight="1" x14ac:dyDescent="0.25">
      <c r="A95" s="56">
        <v>4543</v>
      </c>
      <c r="B95" s="39" t="s">
        <v>370</v>
      </c>
      <c r="C95" s="52" t="s">
        <v>103</v>
      </c>
      <c r="D95" s="135">
        <f t="shared" si="1"/>
        <v>1200</v>
      </c>
      <c r="E95" s="136">
        <f>E100</f>
        <v>1200</v>
      </c>
      <c r="F95" s="136" t="s">
        <v>182</v>
      </c>
    </row>
    <row r="96" spans="1:6" ht="26.25" hidden="1" customHeight="1" x14ac:dyDescent="0.25">
      <c r="A96" s="56">
        <v>4544</v>
      </c>
      <c r="B96" s="41" t="s">
        <v>371</v>
      </c>
      <c r="C96" s="52"/>
      <c r="D96" s="135">
        <f>SUM(E96:F96)</f>
        <v>0</v>
      </c>
      <c r="E96" s="135">
        <f>SUM(E97:E98)</f>
        <v>0</v>
      </c>
      <c r="F96" s="136" t="s">
        <v>182</v>
      </c>
    </row>
    <row r="97" spans="1:6" ht="27" hidden="1" customHeight="1" x14ac:dyDescent="0.25">
      <c r="A97" s="59">
        <v>4545</v>
      </c>
      <c r="B97" s="41" t="s">
        <v>364</v>
      </c>
      <c r="C97" s="52"/>
      <c r="D97" s="135">
        <f>SUM(E97:F97)</f>
        <v>0</v>
      </c>
      <c r="E97" s="135"/>
      <c r="F97" s="136" t="s">
        <v>182</v>
      </c>
    </row>
    <row r="98" spans="1:6" ht="13.5" hidden="1" customHeight="1" x14ac:dyDescent="0.25">
      <c r="A98" s="56">
        <v>4546</v>
      </c>
      <c r="B98" s="41" t="s">
        <v>372</v>
      </c>
      <c r="C98" s="52"/>
      <c r="D98" s="135">
        <f>SUM(E98:F98)</f>
        <v>0</v>
      </c>
      <c r="E98" s="135">
        <v>0</v>
      </c>
      <c r="F98" s="136" t="s">
        <v>182</v>
      </c>
    </row>
    <row r="99" spans="1:6" ht="13.5" hidden="1" customHeight="1" x14ac:dyDescent="0.25">
      <c r="A99" s="56">
        <v>4547</v>
      </c>
      <c r="B99" s="41" t="s">
        <v>366</v>
      </c>
      <c r="C99" s="52"/>
      <c r="D99" s="135">
        <f>SUM(E99:F99)</f>
        <v>0</v>
      </c>
      <c r="E99" s="135">
        <v>0</v>
      </c>
      <c r="F99" s="136" t="s">
        <v>182</v>
      </c>
    </row>
    <row r="100" spans="1:6" ht="13.5" customHeight="1" x14ac:dyDescent="0.25">
      <c r="A100" s="56">
        <v>4548</v>
      </c>
      <c r="B100" s="41" t="s">
        <v>367</v>
      </c>
      <c r="C100" s="52"/>
      <c r="D100" s="135">
        <f t="shared" si="1"/>
        <v>1200</v>
      </c>
      <c r="E100" s="135">
        <v>1200</v>
      </c>
      <c r="F100" s="136" t="s">
        <v>182</v>
      </c>
    </row>
    <row r="101" spans="1:6" ht="40.5" customHeight="1" x14ac:dyDescent="0.25">
      <c r="A101" s="56">
        <v>4600</v>
      </c>
      <c r="B101" s="79" t="s">
        <v>373</v>
      </c>
      <c r="C101" s="76" t="s">
        <v>179</v>
      </c>
      <c r="D101" s="135">
        <f t="shared" si="1"/>
        <v>13320</v>
      </c>
      <c r="E101" s="135">
        <f>SUM(E102+E105+E110)</f>
        <v>13320</v>
      </c>
      <c r="F101" s="136" t="s">
        <v>182</v>
      </c>
    </row>
    <row r="102" spans="1:6" ht="24.75" customHeight="1" x14ac:dyDescent="0.25">
      <c r="A102" s="56">
        <v>4610</v>
      </c>
      <c r="B102" s="11" t="s">
        <v>374</v>
      </c>
      <c r="C102" s="73"/>
      <c r="D102" s="135">
        <f t="shared" si="1"/>
        <v>0</v>
      </c>
      <c r="E102" s="135">
        <f>SUM(E103:E104)</f>
        <v>0</v>
      </c>
      <c r="F102" s="136" t="s">
        <v>183</v>
      </c>
    </row>
    <row r="103" spans="1:6" ht="48.75" customHeight="1" x14ac:dyDescent="0.25">
      <c r="A103" s="56">
        <v>4610</v>
      </c>
      <c r="B103" s="81" t="s">
        <v>375</v>
      </c>
      <c r="C103" s="73" t="s">
        <v>65</v>
      </c>
      <c r="D103" s="135">
        <f t="shared" si="1"/>
        <v>0</v>
      </c>
      <c r="E103" s="135">
        <v>0</v>
      </c>
      <c r="F103" s="136" t="s">
        <v>182</v>
      </c>
    </row>
    <row r="104" spans="1:6" ht="51" customHeight="1" x14ac:dyDescent="0.25">
      <c r="A104" s="56">
        <v>4620</v>
      </c>
      <c r="B104" s="82" t="s">
        <v>376</v>
      </c>
      <c r="C104" s="73" t="s">
        <v>71</v>
      </c>
      <c r="D104" s="135">
        <f t="shared" si="1"/>
        <v>0</v>
      </c>
      <c r="E104" s="135">
        <v>0</v>
      </c>
      <c r="F104" s="136" t="s">
        <v>182</v>
      </c>
    </row>
    <row r="105" spans="1:6" ht="44.25" customHeight="1" x14ac:dyDescent="0.25">
      <c r="A105" s="56">
        <v>4630</v>
      </c>
      <c r="B105" s="79" t="s">
        <v>377</v>
      </c>
      <c r="C105" s="76" t="s">
        <v>179</v>
      </c>
      <c r="D105" s="135">
        <f t="shared" si="1"/>
        <v>13320</v>
      </c>
      <c r="E105" s="135">
        <f>SUM(E106:E109)</f>
        <v>13320</v>
      </c>
      <c r="F105" s="136" t="s">
        <v>182</v>
      </c>
    </row>
    <row r="106" spans="1:6" ht="17.25" customHeight="1" x14ac:dyDescent="0.25">
      <c r="A106" s="56">
        <v>4631</v>
      </c>
      <c r="B106" s="66" t="s">
        <v>378</v>
      </c>
      <c r="C106" s="52" t="s">
        <v>104</v>
      </c>
      <c r="D106" s="135">
        <f t="shared" si="1"/>
        <v>240</v>
      </c>
      <c r="E106" s="135">
        <v>240</v>
      </c>
      <c r="F106" s="136" t="s">
        <v>182</v>
      </c>
    </row>
    <row r="107" spans="1:6" ht="27" x14ac:dyDescent="0.25">
      <c r="A107" s="56">
        <v>4632</v>
      </c>
      <c r="B107" s="65" t="s">
        <v>379</v>
      </c>
      <c r="C107" s="52" t="s">
        <v>105</v>
      </c>
      <c r="D107" s="135">
        <f t="shared" si="1"/>
        <v>0</v>
      </c>
      <c r="E107" s="135">
        <v>0</v>
      </c>
      <c r="F107" s="136" t="s">
        <v>182</v>
      </c>
    </row>
    <row r="108" spans="1:6" x14ac:dyDescent="0.25">
      <c r="A108" s="56">
        <v>4633</v>
      </c>
      <c r="B108" s="66" t="s">
        <v>380</v>
      </c>
      <c r="C108" s="52" t="s">
        <v>106</v>
      </c>
      <c r="D108" s="135">
        <f t="shared" ref="D108:D159" si="2">SUM(E108:F108)</f>
        <v>0</v>
      </c>
      <c r="E108" s="135"/>
      <c r="F108" s="136" t="s">
        <v>182</v>
      </c>
    </row>
    <row r="109" spans="1:6" x14ac:dyDescent="0.25">
      <c r="A109" s="56">
        <v>4634</v>
      </c>
      <c r="B109" s="66" t="s">
        <v>381</v>
      </c>
      <c r="C109" s="52" t="s">
        <v>49</v>
      </c>
      <c r="D109" s="135">
        <f t="shared" si="2"/>
        <v>13080</v>
      </c>
      <c r="E109" s="135">
        <v>13080</v>
      </c>
      <c r="F109" s="136" t="s">
        <v>182</v>
      </c>
    </row>
    <row r="110" spans="1:6" ht="16.5" customHeight="1" x14ac:dyDescent="0.25">
      <c r="A110" s="56">
        <v>4640</v>
      </c>
      <c r="B110" s="79" t="s">
        <v>444</v>
      </c>
      <c r="C110" s="76" t="s">
        <v>179</v>
      </c>
      <c r="D110" s="135">
        <f t="shared" si="2"/>
        <v>0</v>
      </c>
      <c r="E110" s="135">
        <f>SUM(E111)</f>
        <v>0</v>
      </c>
      <c r="F110" s="136" t="s">
        <v>182</v>
      </c>
    </row>
    <row r="111" spans="1:6" x14ac:dyDescent="0.25">
      <c r="A111" s="56">
        <v>4641</v>
      </c>
      <c r="B111" s="66" t="s">
        <v>382</v>
      </c>
      <c r="C111" s="52" t="s">
        <v>107</v>
      </c>
      <c r="D111" s="135">
        <f t="shared" si="2"/>
        <v>0</v>
      </c>
      <c r="E111" s="135">
        <v>0</v>
      </c>
      <c r="F111" s="136" t="s">
        <v>182</v>
      </c>
    </row>
    <row r="112" spans="1:6" ht="39.75" customHeight="1" x14ac:dyDescent="0.25">
      <c r="A112" s="56">
        <v>4700</v>
      </c>
      <c r="B112" s="67" t="s">
        <v>383</v>
      </c>
      <c r="C112" s="76" t="s">
        <v>179</v>
      </c>
      <c r="D112" s="135">
        <f>SUM(D113,D116,D121,D127,D130,D132,D134)</f>
        <v>76410</v>
      </c>
      <c r="E112" s="135">
        <f>SUM(E113+E116+E121+E127+E130+E132+E134)</f>
        <v>76410</v>
      </c>
      <c r="F112" s="135">
        <f>SUM(F134)</f>
        <v>0</v>
      </c>
    </row>
    <row r="113" spans="1:6" ht="39" customHeight="1" x14ac:dyDescent="0.25">
      <c r="A113" s="56">
        <v>4710</v>
      </c>
      <c r="B113" s="67" t="s">
        <v>384</v>
      </c>
      <c r="C113" s="76" t="s">
        <v>179</v>
      </c>
      <c r="D113" s="135">
        <f t="shared" si="2"/>
        <v>300</v>
      </c>
      <c r="E113" s="135">
        <f>SUM(E114:E115)</f>
        <v>300</v>
      </c>
      <c r="F113" s="136" t="s">
        <v>182</v>
      </c>
    </row>
    <row r="114" spans="1:6" ht="41.25" customHeight="1" x14ac:dyDescent="0.25">
      <c r="A114" s="56">
        <v>4711</v>
      </c>
      <c r="B114" s="65" t="s">
        <v>385</v>
      </c>
      <c r="C114" s="52" t="s">
        <v>108</v>
      </c>
      <c r="D114" s="135">
        <f t="shared" si="2"/>
        <v>0</v>
      </c>
      <c r="E114" s="135">
        <v>0</v>
      </c>
      <c r="F114" s="136" t="s">
        <v>182</v>
      </c>
    </row>
    <row r="115" spans="1:6" ht="26.25" customHeight="1" x14ac:dyDescent="0.25">
      <c r="A115" s="56">
        <v>4712</v>
      </c>
      <c r="B115" s="66" t="s">
        <v>386</v>
      </c>
      <c r="C115" s="52" t="s">
        <v>109</v>
      </c>
      <c r="D115" s="135">
        <f t="shared" si="2"/>
        <v>300</v>
      </c>
      <c r="E115" s="135">
        <v>300</v>
      </c>
      <c r="F115" s="136" t="s">
        <v>182</v>
      </c>
    </row>
    <row r="116" spans="1:6" ht="69" customHeight="1" x14ac:dyDescent="0.25">
      <c r="A116" s="56">
        <v>4720</v>
      </c>
      <c r="B116" s="79" t="s">
        <v>387</v>
      </c>
      <c r="C116" s="76" t="s">
        <v>179</v>
      </c>
      <c r="D116" s="135">
        <f t="shared" si="2"/>
        <v>7000</v>
      </c>
      <c r="E116" s="135">
        <f>SUM(E117:E120)</f>
        <v>7000</v>
      </c>
      <c r="F116" s="136" t="s">
        <v>182</v>
      </c>
    </row>
    <row r="117" spans="1:6" x14ac:dyDescent="0.25">
      <c r="A117" s="56">
        <v>4721</v>
      </c>
      <c r="B117" s="66" t="s">
        <v>388</v>
      </c>
      <c r="C117" s="52" t="s">
        <v>115</v>
      </c>
      <c r="D117" s="135">
        <f t="shared" si="2"/>
        <v>0</v>
      </c>
      <c r="E117" s="135"/>
      <c r="F117" s="136" t="s">
        <v>182</v>
      </c>
    </row>
    <row r="118" spans="1:6" x14ac:dyDescent="0.25">
      <c r="A118" s="56">
        <v>4722</v>
      </c>
      <c r="B118" s="66" t="s">
        <v>389</v>
      </c>
      <c r="C118" s="83">
        <v>4822</v>
      </c>
      <c r="D118" s="135">
        <f t="shared" si="2"/>
        <v>0</v>
      </c>
      <c r="E118" s="135">
        <v>0</v>
      </c>
      <c r="F118" s="136" t="s">
        <v>182</v>
      </c>
    </row>
    <row r="119" spans="1:6" x14ac:dyDescent="0.25">
      <c r="A119" s="56">
        <v>4723</v>
      </c>
      <c r="B119" s="66" t="s">
        <v>390</v>
      </c>
      <c r="C119" s="52" t="s">
        <v>116</v>
      </c>
      <c r="D119" s="135">
        <f t="shared" si="2"/>
        <v>7000</v>
      </c>
      <c r="E119" s="135">
        <v>7000</v>
      </c>
      <c r="F119" s="136" t="s">
        <v>182</v>
      </c>
    </row>
    <row r="120" spans="1:6" ht="28.5" customHeight="1" x14ac:dyDescent="0.25">
      <c r="A120" s="56">
        <v>4724</v>
      </c>
      <c r="B120" s="66" t="s">
        <v>391</v>
      </c>
      <c r="C120" s="52" t="s">
        <v>117</v>
      </c>
      <c r="D120" s="135">
        <f t="shared" si="2"/>
        <v>0</v>
      </c>
      <c r="E120" s="135">
        <v>0</v>
      </c>
      <c r="F120" s="136" t="s">
        <v>182</v>
      </c>
    </row>
    <row r="121" spans="1:6" ht="26.25" customHeight="1" x14ac:dyDescent="0.25">
      <c r="A121" s="56">
        <v>4730</v>
      </c>
      <c r="B121" s="79" t="s">
        <v>445</v>
      </c>
      <c r="C121" s="76" t="s">
        <v>179</v>
      </c>
      <c r="D121" s="135">
        <f t="shared" si="2"/>
        <v>360</v>
      </c>
      <c r="E121" s="135">
        <f>SUM(E122)</f>
        <v>360</v>
      </c>
      <c r="F121" s="136" t="s">
        <v>182</v>
      </c>
    </row>
    <row r="122" spans="1:6" ht="27" x14ac:dyDescent="0.25">
      <c r="A122" s="56">
        <v>4731</v>
      </c>
      <c r="B122" s="80" t="s">
        <v>392</v>
      </c>
      <c r="C122" s="52" t="s">
        <v>118</v>
      </c>
      <c r="D122" s="135">
        <f>SUM(E122:F122)</f>
        <v>360</v>
      </c>
      <c r="E122" s="135">
        <v>360</v>
      </c>
      <c r="F122" s="136" t="s">
        <v>182</v>
      </c>
    </row>
    <row r="123" spans="1:6" ht="13.5" hidden="1" customHeight="1" x14ac:dyDescent="0.25">
      <c r="A123" s="10"/>
      <c r="B123" s="84"/>
      <c r="C123" s="85"/>
      <c r="D123" s="137"/>
      <c r="E123" s="137"/>
      <c r="F123" s="138"/>
    </row>
    <row r="124" spans="1:6" ht="13.5" hidden="1" customHeight="1" x14ac:dyDescent="0.25">
      <c r="A124" s="10"/>
      <c r="B124" s="84"/>
      <c r="C124" s="85"/>
      <c r="D124" s="137"/>
      <c r="E124" s="137"/>
      <c r="F124" s="138"/>
    </row>
    <row r="125" spans="1:6" ht="13.5" hidden="1" customHeight="1" x14ac:dyDescent="0.25">
      <c r="A125" s="10"/>
      <c r="B125" s="84"/>
      <c r="C125" s="85"/>
      <c r="D125" s="137"/>
      <c r="E125" s="137"/>
      <c r="F125" s="138"/>
    </row>
    <row r="126" spans="1:6" ht="13.5" hidden="1" customHeight="1" x14ac:dyDescent="0.25">
      <c r="A126" s="10"/>
      <c r="B126" s="84"/>
      <c r="C126" s="85"/>
      <c r="D126" s="137"/>
      <c r="E126" s="137"/>
      <c r="F126" s="138"/>
    </row>
    <row r="127" spans="1:6" ht="55.5" customHeight="1" x14ac:dyDescent="0.25">
      <c r="A127" s="56">
        <v>4740</v>
      </c>
      <c r="B127" s="86" t="s">
        <v>446</v>
      </c>
      <c r="C127" s="76" t="s">
        <v>179</v>
      </c>
      <c r="D127" s="135">
        <f t="shared" si="2"/>
        <v>0</v>
      </c>
      <c r="E127" s="135">
        <f>SUM(E128:E129)</f>
        <v>0</v>
      </c>
      <c r="F127" s="136" t="s">
        <v>182</v>
      </c>
    </row>
    <row r="128" spans="1:6" ht="26.25" customHeight="1" x14ac:dyDescent="0.25">
      <c r="A128" s="56">
        <v>4741</v>
      </c>
      <c r="B128" s="66" t="s">
        <v>393</v>
      </c>
      <c r="C128" s="52" t="s">
        <v>119</v>
      </c>
      <c r="D128" s="135">
        <f t="shared" si="2"/>
        <v>0</v>
      </c>
      <c r="E128" s="135">
        <v>0</v>
      </c>
      <c r="F128" s="136" t="s">
        <v>182</v>
      </c>
    </row>
    <row r="129" spans="1:9" ht="27" x14ac:dyDescent="0.25">
      <c r="A129" s="56">
        <v>4742</v>
      </c>
      <c r="B129" s="66" t="s">
        <v>394</v>
      </c>
      <c r="C129" s="52" t="s">
        <v>120</v>
      </c>
      <c r="D129" s="135">
        <f t="shared" si="2"/>
        <v>0</v>
      </c>
      <c r="E129" s="135">
        <v>0</v>
      </c>
      <c r="F129" s="136" t="s">
        <v>182</v>
      </c>
    </row>
    <row r="130" spans="1:9" ht="55.5" hidden="1" customHeight="1" x14ac:dyDescent="0.25">
      <c r="A130" s="56">
        <v>4750</v>
      </c>
      <c r="B130" s="79" t="s">
        <v>441</v>
      </c>
      <c r="C130" s="76" t="s">
        <v>179</v>
      </c>
      <c r="D130" s="135">
        <f t="shared" si="2"/>
        <v>0</v>
      </c>
      <c r="E130" s="135">
        <f>SUM(E131)</f>
        <v>0</v>
      </c>
      <c r="F130" s="136" t="s">
        <v>182</v>
      </c>
    </row>
    <row r="131" spans="1:9" ht="40.5" hidden="1" customHeight="1" x14ac:dyDescent="0.25">
      <c r="A131" s="56">
        <v>4751</v>
      </c>
      <c r="B131" s="66" t="s">
        <v>395</v>
      </c>
      <c r="C131" s="52" t="s">
        <v>121</v>
      </c>
      <c r="D131" s="135">
        <f t="shared" si="2"/>
        <v>0</v>
      </c>
      <c r="E131" s="135">
        <v>0</v>
      </c>
      <c r="F131" s="136" t="s">
        <v>182</v>
      </c>
    </row>
    <row r="132" spans="1:9" ht="21" hidden="1" customHeight="1" x14ac:dyDescent="0.25">
      <c r="A132" s="56">
        <v>4760</v>
      </c>
      <c r="B132" s="86" t="s">
        <v>447</v>
      </c>
      <c r="C132" s="76" t="s">
        <v>179</v>
      </c>
      <c r="D132" s="135">
        <f t="shared" si="2"/>
        <v>0</v>
      </c>
      <c r="E132" s="135">
        <v>0</v>
      </c>
      <c r="F132" s="136" t="s">
        <v>182</v>
      </c>
    </row>
    <row r="133" spans="1:9" ht="13.5" hidden="1" customHeight="1" x14ac:dyDescent="0.25">
      <c r="A133" s="56">
        <v>4761</v>
      </c>
      <c r="B133" s="66" t="s">
        <v>396</v>
      </c>
      <c r="C133" s="52" t="s">
        <v>122</v>
      </c>
      <c r="D133" s="135">
        <f t="shared" si="2"/>
        <v>0</v>
      </c>
      <c r="E133" s="135">
        <v>0</v>
      </c>
      <c r="F133" s="136" t="s">
        <v>182</v>
      </c>
    </row>
    <row r="134" spans="1:9" ht="18.75" customHeight="1" x14ac:dyDescent="0.25">
      <c r="A134" s="56">
        <v>4770</v>
      </c>
      <c r="B134" s="79" t="s">
        <v>448</v>
      </c>
      <c r="C134" s="76" t="s">
        <v>179</v>
      </c>
      <c r="D134" s="135">
        <f>SUM(D135)</f>
        <v>68750</v>
      </c>
      <c r="E134" s="135">
        <f>SUM(E135)</f>
        <v>68750</v>
      </c>
      <c r="F134" s="135">
        <f>SUM(F135)</f>
        <v>0</v>
      </c>
    </row>
    <row r="135" spans="1:9" ht="13.5" customHeight="1" x14ac:dyDescent="0.25">
      <c r="A135" s="56">
        <v>4771</v>
      </c>
      <c r="B135" s="66" t="s">
        <v>397</v>
      </c>
      <c r="C135" s="52" t="s">
        <v>123</v>
      </c>
      <c r="D135" s="135">
        <f>SUM(E135,-E136,F135)</f>
        <v>68750</v>
      </c>
      <c r="E135" s="135">
        <v>68750</v>
      </c>
      <c r="F135" s="135"/>
    </row>
    <row r="136" spans="1:9" ht="39" hidden="1" customHeight="1" x14ac:dyDescent="0.25">
      <c r="A136" s="56">
        <v>4772</v>
      </c>
      <c r="B136" s="80" t="s">
        <v>398</v>
      </c>
      <c r="C136" s="76" t="s">
        <v>179</v>
      </c>
      <c r="D136" s="135">
        <f>E136</f>
        <v>0</v>
      </c>
      <c r="E136" s="135">
        <v>0</v>
      </c>
      <c r="F136" s="135">
        <v>0</v>
      </c>
    </row>
    <row r="137" spans="1:9" s="9" customFormat="1" ht="63.75" customHeight="1" x14ac:dyDescent="0.25">
      <c r="A137" s="56">
        <v>5000</v>
      </c>
      <c r="B137" s="87" t="s">
        <v>566</v>
      </c>
      <c r="C137" s="76" t="s">
        <v>179</v>
      </c>
      <c r="D137" s="135">
        <f t="shared" si="2"/>
        <v>2906340.78</v>
      </c>
      <c r="E137" s="139" t="s">
        <v>182</v>
      </c>
      <c r="F137" s="135">
        <f>SUM(F138+F152+F157+F159)</f>
        <v>2906340.78</v>
      </c>
    </row>
    <row r="138" spans="1:9" ht="25.5" customHeight="1" x14ac:dyDescent="0.25">
      <c r="A138" s="56">
        <v>5100</v>
      </c>
      <c r="B138" s="66" t="s">
        <v>399</v>
      </c>
      <c r="C138" s="76" t="s">
        <v>179</v>
      </c>
      <c r="D138" s="135">
        <f t="shared" si="2"/>
        <v>2881340.78</v>
      </c>
      <c r="E138" s="136" t="s">
        <v>182</v>
      </c>
      <c r="F138" s="135">
        <f>SUM(F139+F143+F147)</f>
        <v>2881340.78</v>
      </c>
    </row>
    <row r="139" spans="1:9" ht="27" customHeight="1" x14ac:dyDescent="0.25">
      <c r="A139" s="56">
        <v>5110</v>
      </c>
      <c r="B139" s="79" t="s">
        <v>400</v>
      </c>
      <c r="C139" s="76" t="s">
        <v>179</v>
      </c>
      <c r="D139" s="135">
        <f t="shared" si="2"/>
        <v>2541540.7799999998</v>
      </c>
      <c r="E139" s="136" t="s">
        <v>182</v>
      </c>
      <c r="F139" s="135">
        <f>SUM(F140:F142)</f>
        <v>2541540.7799999998</v>
      </c>
    </row>
    <row r="140" spans="1:9" x14ac:dyDescent="0.25">
      <c r="A140" s="56">
        <v>5111</v>
      </c>
      <c r="B140" s="66" t="s">
        <v>401</v>
      </c>
      <c r="C140" s="88" t="s">
        <v>124</v>
      </c>
      <c r="D140" s="135">
        <f t="shared" si="2"/>
        <v>0</v>
      </c>
      <c r="E140" s="136" t="s">
        <v>182</v>
      </c>
      <c r="F140" s="135"/>
    </row>
    <row r="141" spans="1:9" x14ac:dyDescent="0.25">
      <c r="A141" s="56">
        <v>5112</v>
      </c>
      <c r="B141" s="66" t="s">
        <v>402</v>
      </c>
      <c r="C141" s="88" t="s">
        <v>125</v>
      </c>
      <c r="D141" s="135">
        <f t="shared" si="2"/>
        <v>2405040.7799999998</v>
      </c>
      <c r="E141" s="136" t="s">
        <v>182</v>
      </c>
      <c r="F141" s="135">
        <v>2405040.7799999998</v>
      </c>
      <c r="I141" s="142"/>
    </row>
    <row r="142" spans="1:9" ht="27" x14ac:dyDescent="0.25">
      <c r="A142" s="56">
        <v>5113</v>
      </c>
      <c r="B142" s="66" t="s">
        <v>403</v>
      </c>
      <c r="C142" s="88" t="s">
        <v>126</v>
      </c>
      <c r="D142" s="135">
        <f t="shared" si="2"/>
        <v>136500</v>
      </c>
      <c r="E142" s="136" t="s">
        <v>182</v>
      </c>
      <c r="F142" s="135">
        <v>136500</v>
      </c>
    </row>
    <row r="143" spans="1:9" ht="33.75" customHeight="1" x14ac:dyDescent="0.25">
      <c r="A143" s="56">
        <v>5120</v>
      </c>
      <c r="B143" s="79" t="s">
        <v>404</v>
      </c>
      <c r="C143" s="76" t="s">
        <v>179</v>
      </c>
      <c r="D143" s="135">
        <f t="shared" si="2"/>
        <v>213300</v>
      </c>
      <c r="E143" s="136" t="s">
        <v>182</v>
      </c>
      <c r="F143" s="135">
        <f>F144+F145+F146</f>
        <v>213300</v>
      </c>
    </row>
    <row r="144" spans="1:9" x14ac:dyDescent="0.25">
      <c r="A144" s="56">
        <v>5121</v>
      </c>
      <c r="B144" s="66" t="s">
        <v>405</v>
      </c>
      <c r="C144" s="88" t="s">
        <v>127</v>
      </c>
      <c r="D144" s="135">
        <f t="shared" si="2"/>
        <v>95000</v>
      </c>
      <c r="E144" s="136" t="s">
        <v>182</v>
      </c>
      <c r="F144" s="135">
        <v>95000</v>
      </c>
    </row>
    <row r="145" spans="1:6" x14ac:dyDescent="0.25">
      <c r="A145" s="56">
        <v>5122</v>
      </c>
      <c r="B145" s="66" t="s">
        <v>406</v>
      </c>
      <c r="C145" s="88" t="s">
        <v>128</v>
      </c>
      <c r="D145" s="135">
        <f t="shared" si="2"/>
        <v>94300</v>
      </c>
      <c r="E145" s="136" t="s">
        <v>182</v>
      </c>
      <c r="F145" s="135">
        <v>94300</v>
      </c>
    </row>
    <row r="146" spans="1:6" x14ac:dyDescent="0.25">
      <c r="A146" s="56">
        <v>5123</v>
      </c>
      <c r="B146" s="66" t="s">
        <v>407</v>
      </c>
      <c r="C146" s="88" t="s">
        <v>129</v>
      </c>
      <c r="D146" s="135">
        <f t="shared" si="2"/>
        <v>24000</v>
      </c>
      <c r="E146" s="136" t="s">
        <v>182</v>
      </c>
      <c r="F146" s="135">
        <v>24000</v>
      </c>
    </row>
    <row r="147" spans="1:6" ht="30.75" customHeight="1" x14ac:dyDescent="0.25">
      <c r="A147" s="56">
        <v>5130</v>
      </c>
      <c r="B147" s="79" t="s">
        <v>408</v>
      </c>
      <c r="C147" s="76" t="s">
        <v>179</v>
      </c>
      <c r="D147" s="135">
        <f t="shared" si="2"/>
        <v>126500</v>
      </c>
      <c r="E147" s="136" t="s">
        <v>182</v>
      </c>
      <c r="F147" s="135">
        <f>SUM(F148:F151)</f>
        <v>126500</v>
      </c>
    </row>
    <row r="148" spans="1:6" x14ac:dyDescent="0.25">
      <c r="A148" s="56">
        <v>5131</v>
      </c>
      <c r="B148" s="66" t="s">
        <v>409</v>
      </c>
      <c r="C148" s="88" t="s">
        <v>130</v>
      </c>
      <c r="D148" s="135">
        <f t="shared" si="2"/>
        <v>7000</v>
      </c>
      <c r="E148" s="136" t="s">
        <v>182</v>
      </c>
      <c r="F148" s="135">
        <v>7000</v>
      </c>
    </row>
    <row r="149" spans="1:6" x14ac:dyDescent="0.25">
      <c r="A149" s="56">
        <v>5132</v>
      </c>
      <c r="B149" s="66" t="s">
        <v>410</v>
      </c>
      <c r="C149" s="88" t="s">
        <v>131</v>
      </c>
      <c r="D149" s="135">
        <f t="shared" si="2"/>
        <v>11000</v>
      </c>
      <c r="E149" s="136" t="s">
        <v>182</v>
      </c>
      <c r="F149" s="135">
        <v>11000</v>
      </c>
    </row>
    <row r="150" spans="1:6" ht="13.5" customHeight="1" x14ac:dyDescent="0.25">
      <c r="A150" s="56">
        <v>5133</v>
      </c>
      <c r="B150" s="66" t="s">
        <v>411</v>
      </c>
      <c r="C150" s="88" t="s">
        <v>136</v>
      </c>
      <c r="D150" s="135">
        <f t="shared" si="2"/>
        <v>0</v>
      </c>
      <c r="E150" s="136" t="s">
        <v>182</v>
      </c>
      <c r="F150" s="135">
        <v>0</v>
      </c>
    </row>
    <row r="151" spans="1:6" x14ac:dyDescent="0.25">
      <c r="A151" s="56">
        <v>5134</v>
      </c>
      <c r="B151" s="66" t="s">
        <v>412</v>
      </c>
      <c r="C151" s="88" t="s">
        <v>137</v>
      </c>
      <c r="D151" s="135">
        <f t="shared" si="2"/>
        <v>108500</v>
      </c>
      <c r="E151" s="136" t="s">
        <v>182</v>
      </c>
      <c r="F151" s="135">
        <v>108500</v>
      </c>
    </row>
    <row r="152" spans="1:6" ht="28.5" customHeight="1" x14ac:dyDescent="0.25">
      <c r="A152" s="56">
        <v>5200</v>
      </c>
      <c r="B152" s="79" t="s">
        <v>449</v>
      </c>
      <c r="C152" s="76" t="s">
        <v>179</v>
      </c>
      <c r="D152" s="135">
        <f t="shared" si="2"/>
        <v>25000</v>
      </c>
      <c r="E152" s="136" t="s">
        <v>182</v>
      </c>
      <c r="F152" s="135">
        <f>SUM(F153:F156)</f>
        <v>25000</v>
      </c>
    </row>
    <row r="153" spans="1:6" ht="27" x14ac:dyDescent="0.25">
      <c r="A153" s="56">
        <v>5211</v>
      </c>
      <c r="B153" s="66" t="s">
        <v>413</v>
      </c>
      <c r="C153" s="88" t="s">
        <v>132</v>
      </c>
      <c r="D153" s="135">
        <f t="shared" si="2"/>
        <v>0</v>
      </c>
      <c r="E153" s="136" t="s">
        <v>182</v>
      </c>
      <c r="F153" s="135">
        <v>0</v>
      </c>
    </row>
    <row r="154" spans="1:6" x14ac:dyDescent="0.25">
      <c r="A154" s="56">
        <v>5221</v>
      </c>
      <c r="B154" s="66" t="s">
        <v>414</v>
      </c>
      <c r="C154" s="88" t="s">
        <v>133</v>
      </c>
      <c r="D154" s="135">
        <f t="shared" si="2"/>
        <v>25000</v>
      </c>
      <c r="E154" s="136" t="s">
        <v>182</v>
      </c>
      <c r="F154" s="135">
        <v>25000</v>
      </c>
    </row>
    <row r="155" spans="1:6" ht="27" hidden="1" customHeight="1" x14ac:dyDescent="0.25">
      <c r="A155" s="56">
        <v>5231</v>
      </c>
      <c r="B155" s="66" t="s">
        <v>415</v>
      </c>
      <c r="C155" s="88" t="s">
        <v>134</v>
      </c>
      <c r="D155" s="135">
        <f t="shared" si="2"/>
        <v>0</v>
      </c>
      <c r="E155" s="136" t="s">
        <v>182</v>
      </c>
      <c r="F155" s="135">
        <v>0</v>
      </c>
    </row>
    <row r="156" spans="1:6" ht="14.25" hidden="1" customHeight="1" x14ac:dyDescent="0.25">
      <c r="A156" s="56">
        <v>5241</v>
      </c>
      <c r="B156" s="66" t="s">
        <v>416</v>
      </c>
      <c r="C156" s="88" t="s">
        <v>135</v>
      </c>
      <c r="D156" s="135">
        <f t="shared" si="2"/>
        <v>0</v>
      </c>
      <c r="E156" s="136" t="s">
        <v>182</v>
      </c>
      <c r="F156" s="135">
        <v>0</v>
      </c>
    </row>
    <row r="157" spans="1:6" ht="26.25" hidden="1" customHeight="1" x14ac:dyDescent="0.25">
      <c r="A157" s="56">
        <v>5300</v>
      </c>
      <c r="B157" s="79" t="s">
        <v>417</v>
      </c>
      <c r="C157" s="76" t="s">
        <v>179</v>
      </c>
      <c r="D157" s="135">
        <f t="shared" si="2"/>
        <v>0</v>
      </c>
      <c r="E157" s="136" t="s">
        <v>182</v>
      </c>
      <c r="F157" s="135">
        <f>SUM(F158)</f>
        <v>0</v>
      </c>
    </row>
    <row r="158" spans="1:6" hidden="1" x14ac:dyDescent="0.25">
      <c r="A158" s="56">
        <v>5311</v>
      </c>
      <c r="B158" s="66" t="s">
        <v>418</v>
      </c>
      <c r="C158" s="88" t="s">
        <v>138</v>
      </c>
      <c r="D158" s="135">
        <f t="shared" si="2"/>
        <v>0</v>
      </c>
      <c r="E158" s="136" t="s">
        <v>182</v>
      </c>
      <c r="F158" s="135">
        <v>0</v>
      </c>
    </row>
    <row r="159" spans="1:6" ht="41.25" hidden="1" customHeight="1" x14ac:dyDescent="0.25">
      <c r="A159" s="56">
        <v>5400</v>
      </c>
      <c r="B159" s="79" t="s">
        <v>419</v>
      </c>
      <c r="C159" s="76" t="s">
        <v>179</v>
      </c>
      <c r="D159" s="135">
        <f t="shared" si="2"/>
        <v>0</v>
      </c>
      <c r="E159" s="136" t="s">
        <v>182</v>
      </c>
      <c r="F159" s="135">
        <f>SUM(F160:F163)</f>
        <v>0</v>
      </c>
    </row>
    <row r="160" spans="1:6" hidden="1" x14ac:dyDescent="0.25">
      <c r="A160" s="56">
        <v>5411</v>
      </c>
      <c r="B160" s="66" t="s">
        <v>420</v>
      </c>
      <c r="C160" s="88" t="s">
        <v>139</v>
      </c>
      <c r="D160" s="135">
        <f t="shared" ref="D160:D181" si="3">SUM(E160:F160)</f>
        <v>0</v>
      </c>
      <c r="E160" s="136" t="s">
        <v>182</v>
      </c>
      <c r="F160" s="135">
        <v>0</v>
      </c>
    </row>
    <row r="161" spans="1:6" hidden="1" x14ac:dyDescent="0.25">
      <c r="A161" s="56">
        <v>5421</v>
      </c>
      <c r="B161" s="66" t="s">
        <v>421</v>
      </c>
      <c r="C161" s="88" t="s">
        <v>140</v>
      </c>
      <c r="D161" s="135">
        <f t="shared" si="3"/>
        <v>0</v>
      </c>
      <c r="E161" s="136" t="s">
        <v>182</v>
      </c>
      <c r="F161" s="135">
        <v>0</v>
      </c>
    </row>
    <row r="162" spans="1:6" hidden="1" x14ac:dyDescent="0.25">
      <c r="A162" s="56">
        <v>5431</v>
      </c>
      <c r="B162" s="66" t="s">
        <v>422</v>
      </c>
      <c r="C162" s="88" t="s">
        <v>141</v>
      </c>
      <c r="D162" s="135">
        <f t="shared" si="3"/>
        <v>0</v>
      </c>
      <c r="E162" s="136" t="s">
        <v>182</v>
      </c>
      <c r="F162" s="135">
        <v>0</v>
      </c>
    </row>
    <row r="163" spans="1:6" hidden="1" x14ac:dyDescent="0.25">
      <c r="A163" s="56">
        <v>5441</v>
      </c>
      <c r="B163" s="89" t="s">
        <v>423</v>
      </c>
      <c r="C163" s="88" t="s">
        <v>142</v>
      </c>
      <c r="D163" s="135">
        <f t="shared" si="3"/>
        <v>0</v>
      </c>
      <c r="E163" s="136" t="s">
        <v>182</v>
      </c>
      <c r="F163" s="135">
        <v>0</v>
      </c>
    </row>
    <row r="164" spans="1:6" ht="66.75" customHeight="1" x14ac:dyDescent="0.25">
      <c r="A164" s="90" t="s">
        <v>50</v>
      </c>
      <c r="B164" s="91" t="s">
        <v>462</v>
      </c>
      <c r="C164" s="90" t="s">
        <v>179</v>
      </c>
      <c r="D164" s="135">
        <f t="shared" si="3"/>
        <v>-170000</v>
      </c>
      <c r="E164" s="140" t="s">
        <v>178</v>
      </c>
      <c r="F164" s="135">
        <f>SUM(F165,F169,F175,F177)</f>
        <v>-170000</v>
      </c>
    </row>
    <row r="165" spans="1:6" ht="51" customHeight="1" x14ac:dyDescent="0.25">
      <c r="A165" s="92" t="s">
        <v>51</v>
      </c>
      <c r="B165" s="93" t="s">
        <v>463</v>
      </c>
      <c r="C165" s="94" t="s">
        <v>179</v>
      </c>
      <c r="D165" s="135">
        <f t="shared" si="3"/>
        <v>-1130</v>
      </c>
      <c r="E165" s="140" t="s">
        <v>178</v>
      </c>
      <c r="F165" s="135">
        <f>SUM(F166:F168)</f>
        <v>-1130</v>
      </c>
    </row>
    <row r="166" spans="1:6" ht="14.25" x14ac:dyDescent="0.25">
      <c r="A166" s="92" t="s">
        <v>52</v>
      </c>
      <c r="B166" s="95" t="s">
        <v>424</v>
      </c>
      <c r="C166" s="96" t="s">
        <v>72</v>
      </c>
      <c r="D166" s="135">
        <f t="shared" si="3"/>
        <v>-1130</v>
      </c>
      <c r="E166" s="140" t="s">
        <v>178</v>
      </c>
      <c r="F166" s="135">
        <v>-1130</v>
      </c>
    </row>
    <row r="167" spans="1:6" s="14" customFormat="1" ht="15" customHeight="1" x14ac:dyDescent="0.25">
      <c r="A167" s="92" t="s">
        <v>53</v>
      </c>
      <c r="B167" s="95" t="s">
        <v>425</v>
      </c>
      <c r="C167" s="96" t="s">
        <v>73</v>
      </c>
      <c r="D167" s="135">
        <f t="shared" si="3"/>
        <v>0</v>
      </c>
      <c r="E167" s="140" t="s">
        <v>178</v>
      </c>
      <c r="F167" s="135">
        <v>0</v>
      </c>
    </row>
    <row r="168" spans="1:6" ht="28.5" x14ac:dyDescent="0.25">
      <c r="A168" s="97" t="s">
        <v>54</v>
      </c>
      <c r="B168" s="95" t="s">
        <v>426</v>
      </c>
      <c r="C168" s="96" t="s">
        <v>74</v>
      </c>
      <c r="D168" s="135">
        <f t="shared" si="3"/>
        <v>0</v>
      </c>
      <c r="E168" s="140" t="s">
        <v>178</v>
      </c>
      <c r="F168" s="135">
        <v>0</v>
      </c>
    </row>
    <row r="169" spans="1:6" ht="49.5" customHeight="1" x14ac:dyDescent="0.25">
      <c r="A169" s="97" t="s">
        <v>55</v>
      </c>
      <c r="B169" s="91" t="s">
        <v>567</v>
      </c>
      <c r="C169" s="94" t="s">
        <v>179</v>
      </c>
      <c r="D169" s="135">
        <f t="shared" si="3"/>
        <v>0</v>
      </c>
      <c r="E169" s="140" t="s">
        <v>178</v>
      </c>
      <c r="F169" s="135">
        <f>SUM(F170:F171)</f>
        <v>0</v>
      </c>
    </row>
    <row r="170" spans="1:6" ht="28.5" x14ac:dyDescent="0.25">
      <c r="A170" s="97" t="s">
        <v>56</v>
      </c>
      <c r="B170" s="95" t="s">
        <v>427</v>
      </c>
      <c r="C170" s="98" t="s">
        <v>75</v>
      </c>
      <c r="D170" s="135">
        <f t="shared" si="3"/>
        <v>0</v>
      </c>
      <c r="E170" s="140" t="s">
        <v>178</v>
      </c>
      <c r="F170" s="135">
        <v>0</v>
      </c>
    </row>
    <row r="171" spans="1:6" ht="30.75" customHeight="1" x14ac:dyDescent="0.25">
      <c r="A171" s="97" t="s">
        <v>57</v>
      </c>
      <c r="B171" s="95" t="s">
        <v>428</v>
      </c>
      <c r="C171" s="94" t="s">
        <v>179</v>
      </c>
      <c r="D171" s="135">
        <f t="shared" si="3"/>
        <v>0</v>
      </c>
      <c r="E171" s="140" t="s">
        <v>178</v>
      </c>
      <c r="F171" s="135">
        <f>SUM(F172:F174)</f>
        <v>0</v>
      </c>
    </row>
    <row r="172" spans="1:6" ht="14.25" customHeight="1" x14ac:dyDescent="0.25">
      <c r="A172" s="97" t="s">
        <v>58</v>
      </c>
      <c r="B172" s="99" t="s">
        <v>429</v>
      </c>
      <c r="C172" s="96" t="s">
        <v>78</v>
      </c>
      <c r="D172" s="135">
        <f t="shared" si="3"/>
        <v>0</v>
      </c>
      <c r="E172" s="140" t="s">
        <v>178</v>
      </c>
      <c r="F172" s="135">
        <v>0</v>
      </c>
    </row>
    <row r="173" spans="1:6" ht="27" x14ac:dyDescent="0.25">
      <c r="A173" s="100" t="s">
        <v>59</v>
      </c>
      <c r="B173" s="99" t="s">
        <v>430</v>
      </c>
      <c r="C173" s="98" t="s">
        <v>79</v>
      </c>
      <c r="D173" s="135">
        <f t="shared" si="3"/>
        <v>0</v>
      </c>
      <c r="E173" s="140" t="s">
        <v>178</v>
      </c>
      <c r="F173" s="135">
        <v>0</v>
      </c>
    </row>
    <row r="174" spans="1:6" ht="27" x14ac:dyDescent="0.25">
      <c r="A174" s="97" t="s">
        <v>60</v>
      </c>
      <c r="B174" s="101" t="s">
        <v>431</v>
      </c>
      <c r="C174" s="98" t="s">
        <v>80</v>
      </c>
      <c r="D174" s="135">
        <f t="shared" si="3"/>
        <v>0</v>
      </c>
      <c r="E174" s="140" t="s">
        <v>178</v>
      </c>
      <c r="F174" s="135">
        <v>0</v>
      </c>
    </row>
    <row r="175" spans="1:6" ht="49.5" customHeight="1" x14ac:dyDescent="0.25">
      <c r="A175" s="97" t="s">
        <v>61</v>
      </c>
      <c r="B175" s="93" t="s">
        <v>464</v>
      </c>
      <c r="C175" s="94" t="s">
        <v>179</v>
      </c>
      <c r="D175" s="135">
        <f t="shared" si="3"/>
        <v>0</v>
      </c>
      <c r="E175" s="140" t="s">
        <v>178</v>
      </c>
      <c r="F175" s="135">
        <f>SUM(F176)</f>
        <v>0</v>
      </c>
    </row>
    <row r="176" spans="1:6" ht="28.5" x14ac:dyDescent="0.25">
      <c r="A176" s="100" t="s">
        <v>62</v>
      </c>
      <c r="B176" s="95" t="s">
        <v>432</v>
      </c>
      <c r="C176" s="102" t="s">
        <v>81</v>
      </c>
      <c r="D176" s="135">
        <f t="shared" si="3"/>
        <v>0</v>
      </c>
      <c r="E176" s="140" t="s">
        <v>178</v>
      </c>
      <c r="F176" s="135">
        <v>0</v>
      </c>
    </row>
    <row r="177" spans="1:6" ht="51.75" customHeight="1" x14ac:dyDescent="0.25">
      <c r="A177" s="97" t="s">
        <v>63</v>
      </c>
      <c r="B177" s="93" t="s">
        <v>465</v>
      </c>
      <c r="C177" s="94" t="s">
        <v>179</v>
      </c>
      <c r="D177" s="135">
        <f t="shared" si="3"/>
        <v>-168870</v>
      </c>
      <c r="E177" s="140" t="s">
        <v>178</v>
      </c>
      <c r="F177" s="135">
        <f>SUM(F178:F181)</f>
        <v>-168870</v>
      </c>
    </row>
    <row r="178" spans="1:6" ht="14.25" x14ac:dyDescent="0.25">
      <c r="A178" s="97" t="s">
        <v>64</v>
      </c>
      <c r="B178" s="95" t="s">
        <v>433</v>
      </c>
      <c r="C178" s="96" t="s">
        <v>82</v>
      </c>
      <c r="D178" s="135">
        <f t="shared" si="3"/>
        <v>-168870</v>
      </c>
      <c r="E178" s="140" t="s">
        <v>178</v>
      </c>
      <c r="F178" s="135">
        <v>-168870</v>
      </c>
    </row>
    <row r="179" spans="1:6" ht="25.5" hidden="1" customHeight="1" x14ac:dyDescent="0.25">
      <c r="A179" s="100" t="s">
        <v>66</v>
      </c>
      <c r="B179" s="95" t="s">
        <v>434</v>
      </c>
      <c r="C179" s="102" t="s">
        <v>83</v>
      </c>
      <c r="D179" s="19">
        <f t="shared" si="3"/>
        <v>0</v>
      </c>
      <c r="E179" s="22" t="s">
        <v>178</v>
      </c>
      <c r="F179" s="133">
        <v>0</v>
      </c>
    </row>
    <row r="180" spans="1:6" ht="41.25" hidden="1" customHeight="1" x14ac:dyDescent="0.25">
      <c r="A180" s="97" t="s">
        <v>67</v>
      </c>
      <c r="B180" s="95" t="s">
        <v>435</v>
      </c>
      <c r="C180" s="98" t="s">
        <v>84</v>
      </c>
      <c r="D180" s="19">
        <f t="shared" si="3"/>
        <v>0</v>
      </c>
      <c r="E180" s="22" t="s">
        <v>178</v>
      </c>
      <c r="F180" s="133">
        <v>0</v>
      </c>
    </row>
    <row r="181" spans="1:6" ht="28.5" hidden="1" x14ac:dyDescent="0.25">
      <c r="A181" s="97" t="s">
        <v>68</v>
      </c>
      <c r="B181" s="95" t="s">
        <v>436</v>
      </c>
      <c r="C181" s="98" t="s">
        <v>85</v>
      </c>
      <c r="D181" s="19">
        <f t="shared" si="3"/>
        <v>0</v>
      </c>
      <c r="E181" s="22" t="s">
        <v>178</v>
      </c>
      <c r="F181" s="133">
        <v>0</v>
      </c>
    </row>
    <row r="182" spans="1:6" ht="14.25" x14ac:dyDescent="0.25">
      <c r="A182" s="10"/>
      <c r="B182" s="103"/>
      <c r="C182" s="104"/>
      <c r="E182" s="105"/>
    </row>
    <row r="183" spans="1:6" ht="8.25" customHeight="1" x14ac:dyDescent="0.25"/>
    <row r="184" spans="1:6" hidden="1" x14ac:dyDescent="0.25"/>
    <row r="185" spans="1:6" hidden="1" x14ac:dyDescent="0.25"/>
    <row r="186" spans="1:6" hidden="1" x14ac:dyDescent="0.25"/>
    <row r="187" spans="1:6" hidden="1" x14ac:dyDescent="0.25"/>
    <row r="188" spans="1:6" hidden="1" x14ac:dyDescent="0.25"/>
    <row r="189" spans="1:6" hidden="1" x14ac:dyDescent="0.25"/>
    <row r="190" spans="1:6" hidden="1" x14ac:dyDescent="0.25"/>
    <row r="191" spans="1:6" ht="3" customHeight="1" x14ac:dyDescent="0.25"/>
    <row r="192" spans="1:6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t="0.75" customHeight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t="10.5" hidden="1" customHeight="1" x14ac:dyDescent="0.25"/>
    <row r="207" ht="5.25" hidden="1" customHeight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t="11.25" hidden="1" customHeight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t="1.5" hidden="1" customHeight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t="9" hidden="1" customHeight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t="5.25" hidden="1" customHeight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t="9" hidden="1" customHeight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t="9.75" hidden="1" customHeight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t="3" hidden="1" customHeight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t="12" hidden="1" customHeight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t="8.25" hidden="1" customHeight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t="3" hidden="1" customHeight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</sheetData>
  <mergeCells count="10">
    <mergeCell ref="A8:A9"/>
    <mergeCell ref="E7:F7"/>
    <mergeCell ref="E8:F8"/>
    <mergeCell ref="D8:D9"/>
    <mergeCell ref="B8:C8"/>
    <mergeCell ref="B4:F4"/>
    <mergeCell ref="A3:C3"/>
    <mergeCell ref="E2:F2"/>
    <mergeCell ref="D3:F3"/>
    <mergeCell ref="A5:F5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H8" sqref="H8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43"/>
      <c r="F1" s="143"/>
    </row>
    <row r="2" spans="1:9" ht="62.25" customHeight="1" x14ac:dyDescent="0.25">
      <c r="D2" s="145" t="s">
        <v>563</v>
      </c>
      <c r="E2" s="145"/>
      <c r="F2" s="145"/>
    </row>
    <row r="3" spans="1:9" ht="63" customHeight="1" x14ac:dyDescent="0.35">
      <c r="A3" s="23"/>
      <c r="B3" s="23"/>
      <c r="C3" s="23"/>
      <c r="D3" s="145" t="s">
        <v>561</v>
      </c>
      <c r="E3" s="145"/>
      <c r="F3" s="145"/>
    </row>
    <row r="4" spans="1:9" ht="21.75" customHeight="1" x14ac:dyDescent="0.35">
      <c r="B4" s="147" t="s">
        <v>481</v>
      </c>
      <c r="C4" s="147"/>
      <c r="D4" s="147"/>
      <c r="E4" s="147"/>
    </row>
    <row r="5" spans="1:9" ht="11.25" customHeight="1" x14ac:dyDescent="0.25"/>
    <row r="6" spans="1:9" ht="33.75" customHeight="1" x14ac:dyDescent="0.3">
      <c r="A6" s="157" t="s">
        <v>482</v>
      </c>
      <c r="B6" s="157"/>
      <c r="C6" s="157"/>
      <c r="D6" s="157"/>
      <c r="E6" s="157"/>
    </row>
    <row r="7" spans="1:9" ht="8.25" customHeight="1" x14ac:dyDescent="0.25">
      <c r="A7" s="24" t="s">
        <v>483</v>
      </c>
      <c r="B7" s="24"/>
      <c r="C7" s="24"/>
      <c r="D7" s="24"/>
    </row>
    <row r="8" spans="1:9" x14ac:dyDescent="0.25">
      <c r="E8" s="2" t="s">
        <v>193</v>
      </c>
    </row>
    <row r="9" spans="1:9" ht="30" customHeight="1" x14ac:dyDescent="0.25">
      <c r="A9" s="163" t="s">
        <v>484</v>
      </c>
      <c r="B9" s="163"/>
      <c r="C9" s="163" t="s">
        <v>485</v>
      </c>
      <c r="D9" s="165" t="s">
        <v>198</v>
      </c>
      <c r="E9" s="166"/>
    </row>
    <row r="10" spans="1:9" ht="28.5" x14ac:dyDescent="0.25">
      <c r="A10" s="164"/>
      <c r="B10" s="164"/>
      <c r="C10" s="164"/>
      <c r="D10" s="25" t="s">
        <v>450</v>
      </c>
      <c r="E10" s="25" t="s">
        <v>451</v>
      </c>
    </row>
    <row r="11" spans="1:9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</row>
    <row r="12" spans="1:9" ht="30" customHeight="1" x14ac:dyDescent="0.25">
      <c r="A12" s="27">
        <v>8000</v>
      </c>
      <c r="B12" s="28" t="s">
        <v>486</v>
      </c>
      <c r="C12" s="19" t="e">
        <f>'Հատված 1'!D11-#REF!</f>
        <v>#REF!</v>
      </c>
      <c r="D12" s="19" t="e">
        <f>'Հատված 1'!E11-#REF!</f>
        <v>#REF!</v>
      </c>
      <c r="E12" s="19" t="e">
        <f>'Հատված 1'!F11-#REF!</f>
        <v>#REF!</v>
      </c>
      <c r="F12" s="1" t="s">
        <v>560</v>
      </c>
      <c r="I12" s="29"/>
    </row>
    <row r="14" spans="1:9" ht="8.25" customHeight="1" x14ac:dyDescent="0.25"/>
    <row r="15" spans="1:9" ht="11.25" hidden="1" customHeight="1" x14ac:dyDescent="0.25">
      <c r="E15" s="143"/>
      <c r="F15" s="143"/>
    </row>
    <row r="16" spans="1:9" ht="61.5" customHeight="1" x14ac:dyDescent="0.25">
      <c r="D16" s="145" t="s">
        <v>564</v>
      </c>
      <c r="E16" s="145"/>
      <c r="F16" s="145"/>
    </row>
    <row r="17" spans="1:10" ht="63" customHeight="1" x14ac:dyDescent="0.25">
      <c r="D17" s="145" t="s">
        <v>562</v>
      </c>
      <c r="E17" s="145"/>
      <c r="F17" s="145"/>
    </row>
    <row r="18" spans="1:10" ht="20.25" x14ac:dyDescent="0.35">
      <c r="A18" s="167" t="s">
        <v>487</v>
      </c>
      <c r="B18" s="167"/>
      <c r="C18" s="167"/>
      <c r="D18" s="167"/>
      <c r="E18" s="167"/>
      <c r="F18" s="167"/>
    </row>
    <row r="19" spans="1:10" ht="17.25" x14ac:dyDescent="0.3">
      <c r="B19" s="30"/>
    </row>
    <row r="20" spans="1:10" ht="35.25" customHeight="1" x14ac:dyDescent="0.3">
      <c r="A20" s="157" t="s">
        <v>488</v>
      </c>
      <c r="B20" s="157"/>
      <c r="C20" s="157"/>
      <c r="D20" s="157"/>
      <c r="E20" s="157"/>
      <c r="F20" s="157"/>
    </row>
    <row r="21" spans="1:10" ht="14.25" customHeight="1" x14ac:dyDescent="0.25">
      <c r="A21" s="24" t="s">
        <v>489</v>
      </c>
    </row>
    <row r="22" spans="1:10" ht="18" customHeight="1" x14ac:dyDescent="0.25">
      <c r="E22" s="2" t="s">
        <v>290</v>
      </c>
    </row>
    <row r="23" spans="1:10" ht="39" customHeight="1" x14ac:dyDescent="0.25">
      <c r="A23" s="163">
        <f ca="1">A23:F68</f>
        <v>0</v>
      </c>
      <c r="B23" s="168" t="s">
        <v>452</v>
      </c>
      <c r="C23" s="169"/>
      <c r="D23" s="163" t="s">
        <v>197</v>
      </c>
      <c r="E23" s="165" t="s">
        <v>198</v>
      </c>
      <c r="F23" s="166"/>
    </row>
    <row r="24" spans="1:10" ht="26.25" customHeight="1" x14ac:dyDescent="0.25">
      <c r="A24" s="164"/>
      <c r="B24" s="25" t="s">
        <v>453</v>
      </c>
      <c r="C24" s="32" t="s">
        <v>490</v>
      </c>
      <c r="D24" s="164"/>
      <c r="E24" s="25" t="s">
        <v>450</v>
      </c>
      <c r="F24" s="25" t="s">
        <v>451</v>
      </c>
    </row>
    <row r="25" spans="1:10" x14ac:dyDescent="0.25">
      <c r="A25" s="26">
        <v>1</v>
      </c>
      <c r="B25" s="26">
        <v>2</v>
      </c>
      <c r="C25" s="26" t="s">
        <v>69</v>
      </c>
      <c r="D25" s="26">
        <v>4</v>
      </c>
      <c r="E25" s="26">
        <v>5</v>
      </c>
      <c r="F25" s="26">
        <v>6</v>
      </c>
    </row>
    <row r="26" spans="1:10" s="24" customFormat="1" ht="40.5" customHeight="1" x14ac:dyDescent="0.25">
      <c r="A26" s="27">
        <v>8010</v>
      </c>
      <c r="B26" s="3" t="s">
        <v>491</v>
      </c>
      <c r="C26" s="31"/>
      <c r="D26" s="19" t="e">
        <f>SUM(E26:F26)</f>
        <v>#REF!</v>
      </c>
      <c r="E26" s="20" t="e">
        <f>-D12</f>
        <v>#REF!</v>
      </c>
      <c r="F26" s="19" t="e">
        <f>-E12</f>
        <v>#REF!</v>
      </c>
      <c r="G26" s="34"/>
      <c r="H26" s="35"/>
      <c r="J26" s="35"/>
    </row>
    <row r="27" spans="1:10" ht="40.5" customHeight="1" x14ac:dyDescent="0.25">
      <c r="A27" s="27">
        <v>8100</v>
      </c>
      <c r="B27" s="3" t="s">
        <v>492</v>
      </c>
      <c r="C27" s="33"/>
      <c r="D27" s="19">
        <f>SUM(E27:F27)</f>
        <v>2691250.6800000006</v>
      </c>
      <c r="E27" s="20">
        <f>E28+E52</f>
        <v>4279.7000000000116</v>
      </c>
      <c r="F27" s="19">
        <f>SUM(F28+F52)</f>
        <v>2686970.9800000004</v>
      </c>
      <c r="G27" s="36"/>
      <c r="H27" s="29"/>
      <c r="J27" s="29"/>
    </row>
    <row r="28" spans="1:10" ht="27" customHeight="1" x14ac:dyDescent="0.25">
      <c r="A28" s="37">
        <v>8110</v>
      </c>
      <c r="B28" s="38" t="s">
        <v>493</v>
      </c>
      <c r="C28" s="33"/>
      <c r="D28" s="19">
        <f t="shared" ref="D28:D44" si="0">SUM(E28:F28)</f>
        <v>0</v>
      </c>
      <c r="E28" s="20">
        <v>0</v>
      </c>
      <c r="F28" s="18">
        <f>SUM(F29+F33)</f>
        <v>0</v>
      </c>
      <c r="G28" s="36"/>
    </row>
    <row r="29" spans="1:10" ht="42" hidden="1" customHeight="1" x14ac:dyDescent="0.25">
      <c r="A29" s="37">
        <v>8111</v>
      </c>
      <c r="B29" s="39" t="s">
        <v>494</v>
      </c>
      <c r="C29" s="33"/>
      <c r="D29" s="19">
        <f t="shared" si="0"/>
        <v>0</v>
      </c>
      <c r="E29" s="40" t="s">
        <v>495</v>
      </c>
      <c r="F29" s="19">
        <f>SUM(F31:F32)</f>
        <v>0</v>
      </c>
    </row>
    <row r="30" spans="1:10" ht="13.5" hidden="1" customHeight="1" x14ac:dyDescent="0.25">
      <c r="A30" s="37"/>
      <c r="B30" s="41" t="s">
        <v>496</v>
      </c>
      <c r="C30" s="33"/>
      <c r="D30" s="19">
        <f t="shared" si="0"/>
        <v>0</v>
      </c>
      <c r="E30" s="40"/>
      <c r="F30" s="19"/>
    </row>
    <row r="31" spans="1:10" ht="13.5" hidden="1" customHeight="1" x14ac:dyDescent="0.25">
      <c r="A31" s="37">
        <v>8112</v>
      </c>
      <c r="B31" s="42" t="s">
        <v>497</v>
      </c>
      <c r="C31" s="43" t="s">
        <v>498</v>
      </c>
      <c r="D31" s="19">
        <f t="shared" si="0"/>
        <v>0</v>
      </c>
      <c r="E31" s="40" t="s">
        <v>495</v>
      </c>
      <c r="F31" s="19">
        <v>0</v>
      </c>
      <c r="G31" s="44"/>
    </row>
    <row r="32" spans="1:10" ht="13.5" hidden="1" customHeight="1" x14ac:dyDescent="0.25">
      <c r="A32" s="37">
        <v>8113</v>
      </c>
      <c r="B32" s="42" t="s">
        <v>499</v>
      </c>
      <c r="C32" s="43" t="s">
        <v>500</v>
      </c>
      <c r="D32" s="19">
        <f t="shared" si="0"/>
        <v>0</v>
      </c>
      <c r="E32" s="40" t="s">
        <v>495</v>
      </c>
      <c r="F32" s="19">
        <v>0</v>
      </c>
    </row>
    <row r="33" spans="1:7" s="47" customFormat="1" ht="29.25" hidden="1" customHeight="1" x14ac:dyDescent="0.25">
      <c r="A33" s="37">
        <v>8120</v>
      </c>
      <c r="B33" s="39" t="s">
        <v>501</v>
      </c>
      <c r="C33" s="43"/>
      <c r="D33" s="19">
        <f t="shared" si="0"/>
        <v>0</v>
      </c>
      <c r="E33" s="45"/>
      <c r="F33" s="19">
        <f>SUM(F35)</f>
        <v>0</v>
      </c>
      <c r="G33" s="46"/>
    </row>
    <row r="34" spans="1:7" s="47" customFormat="1" ht="13.5" hidden="1" customHeight="1" x14ac:dyDescent="0.25">
      <c r="A34" s="37"/>
      <c r="B34" s="41" t="s">
        <v>198</v>
      </c>
      <c r="C34" s="43"/>
      <c r="D34" s="19">
        <f t="shared" si="0"/>
        <v>0</v>
      </c>
      <c r="E34" s="48"/>
      <c r="F34" s="49"/>
    </row>
    <row r="35" spans="1:7" s="47" customFormat="1" ht="22.5" hidden="1" customHeight="1" x14ac:dyDescent="0.25">
      <c r="A35" s="37">
        <v>8121</v>
      </c>
      <c r="B35" s="39" t="s">
        <v>502</v>
      </c>
      <c r="C35" s="43"/>
      <c r="D35" s="19">
        <f t="shared" si="0"/>
        <v>0</v>
      </c>
      <c r="E35" s="40" t="s">
        <v>495</v>
      </c>
      <c r="F35" s="19">
        <v>0</v>
      </c>
    </row>
    <row r="36" spans="1:7" s="47" customFormat="1" ht="13.5" hidden="1" customHeight="1" x14ac:dyDescent="0.25">
      <c r="A36" s="37"/>
      <c r="B36" s="41" t="s">
        <v>496</v>
      </c>
      <c r="C36" s="43"/>
      <c r="D36" s="19">
        <f t="shared" si="0"/>
        <v>0</v>
      </c>
      <c r="E36" s="48"/>
      <c r="F36" s="19">
        <v>0</v>
      </c>
    </row>
    <row r="37" spans="1:7" s="47" customFormat="1" ht="27.75" hidden="1" customHeight="1" x14ac:dyDescent="0.25">
      <c r="A37" s="27">
        <v>8122</v>
      </c>
      <c r="B37" s="38" t="s">
        <v>503</v>
      </c>
      <c r="C37" s="43" t="s">
        <v>504</v>
      </c>
      <c r="D37" s="19">
        <f t="shared" si="0"/>
        <v>0</v>
      </c>
      <c r="E37" s="40" t="s">
        <v>495</v>
      </c>
      <c r="F37" s="19">
        <v>0</v>
      </c>
      <c r="G37" s="46"/>
    </row>
    <row r="38" spans="1:7" s="47" customFormat="1" ht="13.5" hidden="1" customHeight="1" x14ac:dyDescent="0.25">
      <c r="A38" s="27"/>
      <c r="B38" s="50" t="s">
        <v>496</v>
      </c>
      <c r="C38" s="43"/>
      <c r="D38" s="19">
        <f t="shared" si="0"/>
        <v>0</v>
      </c>
      <c r="E38" s="48"/>
      <c r="F38" s="49"/>
    </row>
    <row r="39" spans="1:7" s="47" customFormat="1" ht="13.5" hidden="1" customHeight="1" x14ac:dyDescent="0.25">
      <c r="A39" s="27">
        <v>8123</v>
      </c>
      <c r="B39" s="50" t="s">
        <v>505</v>
      </c>
      <c r="C39" s="43"/>
      <c r="D39" s="19">
        <f t="shared" si="0"/>
        <v>0</v>
      </c>
      <c r="E39" s="40" t="s">
        <v>495</v>
      </c>
      <c r="F39" s="19">
        <v>0</v>
      </c>
    </row>
    <row r="40" spans="1:7" s="47" customFormat="1" ht="13.5" hidden="1" customHeight="1" x14ac:dyDescent="0.25">
      <c r="A40" s="27">
        <v>8124</v>
      </c>
      <c r="B40" s="50" t="s">
        <v>506</v>
      </c>
      <c r="C40" s="43"/>
      <c r="D40" s="19">
        <f t="shared" si="0"/>
        <v>0</v>
      </c>
      <c r="E40" s="40" t="s">
        <v>495</v>
      </c>
      <c r="F40" s="19">
        <v>0</v>
      </c>
    </row>
    <row r="41" spans="1:7" s="47" customFormat="1" ht="27.75" hidden="1" customHeight="1" x14ac:dyDescent="0.25">
      <c r="A41" s="27">
        <v>8130</v>
      </c>
      <c r="B41" s="38" t="s">
        <v>507</v>
      </c>
      <c r="C41" s="43" t="s">
        <v>508</v>
      </c>
      <c r="D41" s="19">
        <f t="shared" si="0"/>
        <v>0</v>
      </c>
      <c r="E41" s="40" t="s">
        <v>495</v>
      </c>
      <c r="F41" s="19">
        <v>0</v>
      </c>
      <c r="G41" s="46"/>
    </row>
    <row r="42" spans="1:7" s="47" customFormat="1" ht="13.5" hidden="1" customHeight="1" x14ac:dyDescent="0.25">
      <c r="A42" s="27"/>
      <c r="B42" s="50" t="s">
        <v>496</v>
      </c>
      <c r="C42" s="43"/>
      <c r="D42" s="19">
        <f t="shared" si="0"/>
        <v>0</v>
      </c>
      <c r="E42" s="45"/>
      <c r="F42" s="19"/>
    </row>
    <row r="43" spans="1:7" s="47" customFormat="1" ht="13.5" hidden="1" customHeight="1" x14ac:dyDescent="0.25">
      <c r="A43" s="27">
        <v>8131</v>
      </c>
      <c r="B43" s="50" t="s">
        <v>509</v>
      </c>
      <c r="C43" s="43"/>
      <c r="D43" s="19">
        <f t="shared" si="0"/>
        <v>0</v>
      </c>
      <c r="E43" s="40" t="s">
        <v>495</v>
      </c>
      <c r="F43" s="19">
        <v>0</v>
      </c>
    </row>
    <row r="44" spans="1:7" s="47" customFormat="1" ht="13.5" hidden="1" customHeight="1" x14ac:dyDescent="0.25">
      <c r="A44" s="27">
        <v>8132</v>
      </c>
      <c r="B44" s="50" t="s">
        <v>510</v>
      </c>
      <c r="C44" s="43"/>
      <c r="D44" s="19">
        <f t="shared" si="0"/>
        <v>0</v>
      </c>
      <c r="E44" s="40" t="s">
        <v>495</v>
      </c>
      <c r="F44" s="19">
        <v>0</v>
      </c>
    </row>
    <row r="45" spans="1:7" ht="27" hidden="1" customHeight="1" x14ac:dyDescent="0.25">
      <c r="A45" s="27">
        <v>8140</v>
      </c>
      <c r="B45" s="38" t="s">
        <v>511</v>
      </c>
      <c r="C45" s="43"/>
      <c r="D45" s="19">
        <f>SUM(E45:F45)</f>
        <v>0</v>
      </c>
      <c r="E45" s="40">
        <f>SUM(E46)</f>
        <v>0</v>
      </c>
      <c r="F45" s="18">
        <f>SUM(F46)</f>
        <v>0</v>
      </c>
      <c r="G45" s="51"/>
    </row>
    <row r="46" spans="1:7" ht="40.5" hidden="1" customHeight="1" x14ac:dyDescent="0.25">
      <c r="A46" s="27">
        <v>8141</v>
      </c>
      <c r="B46" s="38" t="s">
        <v>512</v>
      </c>
      <c r="C46" s="43" t="s">
        <v>504</v>
      </c>
      <c r="D46" s="19">
        <f t="shared" ref="D46:D82" si="1">SUM(E46:F46)</f>
        <v>0</v>
      </c>
      <c r="E46" s="40">
        <f>SUM(E47:E48)</f>
        <v>0</v>
      </c>
      <c r="F46" s="18">
        <f>SUM(F47:F48)</f>
        <v>0</v>
      </c>
      <c r="G46" s="51"/>
    </row>
    <row r="47" spans="1:7" ht="13.5" hidden="1" customHeight="1" x14ac:dyDescent="0.25">
      <c r="A47" s="27">
        <v>8142</v>
      </c>
      <c r="B47" s="50" t="s">
        <v>513</v>
      </c>
      <c r="C47" s="52"/>
      <c r="D47" s="19">
        <f t="shared" si="1"/>
        <v>0</v>
      </c>
      <c r="E47" s="53"/>
      <c r="F47" s="40" t="s">
        <v>495</v>
      </c>
    </row>
    <row r="48" spans="1:7" ht="13.5" hidden="1" customHeight="1" x14ac:dyDescent="0.25">
      <c r="A48" s="27">
        <v>8143</v>
      </c>
      <c r="B48" s="50" t="s">
        <v>514</v>
      </c>
      <c r="C48" s="52"/>
      <c r="D48" s="19">
        <f t="shared" si="1"/>
        <v>0</v>
      </c>
      <c r="E48" s="53"/>
      <c r="F48" s="19">
        <v>0</v>
      </c>
    </row>
    <row r="49" spans="1:10" ht="39.75" hidden="1" customHeight="1" x14ac:dyDescent="0.25">
      <c r="A49" s="27">
        <v>8150</v>
      </c>
      <c r="B49" s="38" t="s">
        <v>515</v>
      </c>
      <c r="C49" s="54" t="s">
        <v>508</v>
      </c>
      <c r="D49" s="19">
        <f t="shared" si="1"/>
        <v>0</v>
      </c>
      <c r="E49" s="40">
        <f>SUM(E50:E51)</f>
        <v>0</v>
      </c>
      <c r="F49" s="19">
        <v>0</v>
      </c>
      <c r="G49" s="51"/>
    </row>
    <row r="50" spans="1:10" ht="13.5" hidden="1" customHeight="1" x14ac:dyDescent="0.25">
      <c r="A50" s="27">
        <v>8151</v>
      </c>
      <c r="B50" s="50" t="s">
        <v>509</v>
      </c>
      <c r="C50" s="54"/>
      <c r="D50" s="19">
        <f t="shared" si="1"/>
        <v>0</v>
      </c>
      <c r="E50" s="53"/>
      <c r="F50" s="20" t="s">
        <v>183</v>
      </c>
    </row>
    <row r="51" spans="1:10" ht="13.5" hidden="1" customHeight="1" x14ac:dyDescent="0.25">
      <c r="A51" s="27">
        <v>8152</v>
      </c>
      <c r="B51" s="50" t="s">
        <v>516</v>
      </c>
      <c r="C51" s="54"/>
      <c r="D51" s="19">
        <f t="shared" si="1"/>
        <v>0</v>
      </c>
      <c r="E51" s="40">
        <v>0</v>
      </c>
      <c r="F51" s="19">
        <v>0</v>
      </c>
    </row>
    <row r="52" spans="1:10" ht="40.5" customHeight="1" x14ac:dyDescent="0.25">
      <c r="A52" s="27">
        <v>8160</v>
      </c>
      <c r="B52" s="38" t="s">
        <v>517</v>
      </c>
      <c r="C52" s="54"/>
      <c r="D52" s="19">
        <f t="shared" si="1"/>
        <v>2691250.6800000006</v>
      </c>
      <c r="E52" s="20">
        <f>SUM(E57+E60+E68+E69)</f>
        <v>4279.7000000000116</v>
      </c>
      <c r="F52" s="19">
        <f>SUM(F53+F57+F60+F68+F69)</f>
        <v>2686970.9800000004</v>
      </c>
      <c r="G52" s="51"/>
      <c r="H52" s="29"/>
      <c r="J52" s="29"/>
    </row>
    <row r="53" spans="1:10" ht="40.5" customHeight="1" x14ac:dyDescent="0.25">
      <c r="A53" s="27">
        <v>8161</v>
      </c>
      <c r="B53" s="39" t="s">
        <v>518</v>
      </c>
      <c r="C53" s="54"/>
      <c r="D53" s="19">
        <f t="shared" si="1"/>
        <v>0</v>
      </c>
      <c r="E53" s="55" t="s">
        <v>495</v>
      </c>
      <c r="F53" s="19">
        <f>SUM(F54:F56)</f>
        <v>0</v>
      </c>
    </row>
    <row r="54" spans="1:10" ht="41.25" customHeight="1" x14ac:dyDescent="0.25">
      <c r="A54" s="27">
        <v>8162</v>
      </c>
      <c r="B54" s="50" t="s">
        <v>519</v>
      </c>
      <c r="C54" s="54" t="s">
        <v>520</v>
      </c>
      <c r="D54" s="19">
        <f t="shared" si="1"/>
        <v>0</v>
      </c>
      <c r="E54" s="40" t="s">
        <v>495</v>
      </c>
      <c r="F54" s="19">
        <v>0</v>
      </c>
    </row>
    <row r="55" spans="1:10" ht="123" customHeight="1" x14ac:dyDescent="0.25">
      <c r="A55" s="56">
        <v>8163</v>
      </c>
      <c r="B55" s="50" t="s">
        <v>521</v>
      </c>
      <c r="C55" s="54" t="s">
        <v>520</v>
      </c>
      <c r="D55" s="19">
        <f t="shared" si="1"/>
        <v>0</v>
      </c>
      <c r="E55" s="57" t="s">
        <v>495</v>
      </c>
      <c r="F55" s="19">
        <v>0</v>
      </c>
    </row>
    <row r="56" spans="1:10" ht="27" x14ac:dyDescent="0.25">
      <c r="A56" s="27">
        <v>8164</v>
      </c>
      <c r="B56" s="50" t="s">
        <v>522</v>
      </c>
      <c r="C56" s="54" t="s">
        <v>523</v>
      </c>
      <c r="D56" s="19">
        <f t="shared" si="1"/>
        <v>0</v>
      </c>
      <c r="E56" s="40" t="s">
        <v>495</v>
      </c>
      <c r="F56" s="19"/>
    </row>
    <row r="57" spans="1:10" ht="32.25" customHeight="1" x14ac:dyDescent="0.25">
      <c r="A57" s="27">
        <v>8170</v>
      </c>
      <c r="B57" s="39" t="s">
        <v>524</v>
      </c>
      <c r="C57" s="54"/>
      <c r="D57" s="19">
        <f t="shared" si="1"/>
        <v>0</v>
      </c>
      <c r="E57" s="55">
        <f>SUM(E58:E59)</f>
        <v>0</v>
      </c>
      <c r="F57" s="58">
        <f>SUM(F58:F59)</f>
        <v>0</v>
      </c>
      <c r="G57" s="51"/>
    </row>
    <row r="58" spans="1:10" ht="40.5" x14ac:dyDescent="0.25">
      <c r="A58" s="27">
        <v>8171</v>
      </c>
      <c r="B58" s="50" t="s">
        <v>525</v>
      </c>
      <c r="C58" s="54" t="s">
        <v>526</v>
      </c>
      <c r="D58" s="19">
        <f t="shared" si="1"/>
        <v>0</v>
      </c>
      <c r="E58" s="40"/>
      <c r="F58" s="19">
        <v>0</v>
      </c>
    </row>
    <row r="59" spans="1:10" x14ac:dyDescent="0.25">
      <c r="A59" s="27">
        <v>8172</v>
      </c>
      <c r="B59" s="42" t="s">
        <v>527</v>
      </c>
      <c r="C59" s="54" t="s">
        <v>528</v>
      </c>
      <c r="D59" s="19">
        <f t="shared" si="1"/>
        <v>0</v>
      </c>
      <c r="E59" s="40"/>
      <c r="F59" s="19">
        <v>0</v>
      </c>
    </row>
    <row r="60" spans="1:10" ht="43.5" customHeight="1" x14ac:dyDescent="0.25">
      <c r="A60" s="26">
        <v>8190</v>
      </c>
      <c r="B60" s="39" t="s">
        <v>529</v>
      </c>
      <c r="C60" s="27"/>
      <c r="D60" s="19">
        <f t="shared" si="1"/>
        <v>2691250.6800000006</v>
      </c>
      <c r="E60" s="20">
        <f>SUM(E61,-E63)</f>
        <v>4279.7000000000116</v>
      </c>
      <c r="F60" s="19">
        <f>SUM(F61:F64)</f>
        <v>2686970.9800000004</v>
      </c>
      <c r="G60" s="51"/>
      <c r="H60" s="29"/>
      <c r="J60" s="29"/>
    </row>
    <row r="61" spans="1:10" ht="40.5" x14ac:dyDescent="0.25">
      <c r="A61" s="56">
        <v>8191</v>
      </c>
      <c r="B61" s="41" t="s">
        <v>530</v>
      </c>
      <c r="C61" s="59">
        <v>9320</v>
      </c>
      <c r="D61" s="19">
        <f>SUM(E61:F61)</f>
        <v>334673.89370000002</v>
      </c>
      <c r="E61" s="20">
        <v>334673.89370000002</v>
      </c>
      <c r="F61" s="20" t="s">
        <v>183</v>
      </c>
      <c r="H61" s="29"/>
    </row>
    <row r="62" spans="1:10" ht="67.5" x14ac:dyDescent="0.25">
      <c r="A62" s="56">
        <v>8192</v>
      </c>
      <c r="B62" s="50" t="s">
        <v>531</v>
      </c>
      <c r="C62" s="27"/>
      <c r="D62" s="19">
        <f t="shared" si="1"/>
        <v>4279.7</v>
      </c>
      <c r="E62" s="20">
        <v>4279.7</v>
      </c>
      <c r="F62" s="40" t="s">
        <v>495</v>
      </c>
    </row>
    <row r="63" spans="1:10" ht="40.5" x14ac:dyDescent="0.25">
      <c r="A63" s="56">
        <v>8193</v>
      </c>
      <c r="B63" s="50" t="s">
        <v>532</v>
      </c>
      <c r="C63" s="27"/>
      <c r="D63" s="19">
        <f>D61-D62</f>
        <v>330394.1937</v>
      </c>
      <c r="E63" s="60">
        <f>E61-E62</f>
        <v>330394.1937</v>
      </c>
      <c r="F63" s="40" t="s">
        <v>183</v>
      </c>
      <c r="H63" s="29"/>
    </row>
    <row r="64" spans="1:10" ht="54" x14ac:dyDescent="0.25">
      <c r="A64" s="56">
        <v>8194</v>
      </c>
      <c r="B64" s="50" t="s">
        <v>533</v>
      </c>
      <c r="C64" s="4">
        <v>9330</v>
      </c>
      <c r="D64" s="19">
        <f t="shared" si="1"/>
        <v>2686970.9800000004</v>
      </c>
      <c r="E64" s="40" t="s">
        <v>495</v>
      </c>
      <c r="F64" s="61">
        <f>SUM(F65:F66)</f>
        <v>2686970.9800000004</v>
      </c>
      <c r="G64" s="51"/>
      <c r="H64" s="29"/>
      <c r="J64" s="29"/>
    </row>
    <row r="65" spans="1:10" ht="42.75" customHeight="1" x14ac:dyDescent="0.25">
      <c r="A65" s="56">
        <v>8195</v>
      </c>
      <c r="B65" s="50" t="s">
        <v>534</v>
      </c>
      <c r="C65" s="4"/>
      <c r="D65" s="19">
        <f t="shared" si="1"/>
        <v>2356576.7863000003</v>
      </c>
      <c r="E65" s="40" t="s">
        <v>495</v>
      </c>
      <c r="F65" s="19">
        <f>2353702.4374+2874.3489</f>
        <v>2356576.7863000003</v>
      </c>
      <c r="G65" s="16"/>
      <c r="H65" s="29"/>
      <c r="J65" s="29"/>
    </row>
    <row r="66" spans="1:10" ht="55.5" customHeight="1" x14ac:dyDescent="0.25">
      <c r="A66" s="56">
        <v>8196</v>
      </c>
      <c r="B66" s="50" t="s">
        <v>535</v>
      </c>
      <c r="C66" s="4"/>
      <c r="D66" s="19">
        <f>SUM(E66:F66)</f>
        <v>330394.1937</v>
      </c>
      <c r="E66" s="40" t="s">
        <v>495</v>
      </c>
      <c r="F66" s="17">
        <v>330394.1937</v>
      </c>
      <c r="G66" s="51"/>
      <c r="H66" s="29"/>
      <c r="J66" s="29"/>
    </row>
    <row r="67" spans="1:10" ht="40.5" x14ac:dyDescent="0.25">
      <c r="A67" s="56">
        <v>8197</v>
      </c>
      <c r="B67" s="39" t="s">
        <v>536</v>
      </c>
      <c r="C67" s="62"/>
      <c r="D67" s="40" t="s">
        <v>495</v>
      </c>
      <c r="E67" s="40" t="s">
        <v>495</v>
      </c>
      <c r="F67" s="40" t="s">
        <v>495</v>
      </c>
    </row>
    <row r="68" spans="1:10" ht="54" x14ac:dyDescent="0.25">
      <c r="A68" s="56">
        <v>8198</v>
      </c>
      <c r="B68" s="39" t="s">
        <v>537</v>
      </c>
      <c r="C68" s="62"/>
      <c r="D68" s="40" t="s">
        <v>495</v>
      </c>
      <c r="E68" s="18">
        <v>0</v>
      </c>
      <c r="F68" s="18">
        <v>0</v>
      </c>
    </row>
    <row r="69" spans="1:10" ht="81" customHeight="1" x14ac:dyDescent="0.25">
      <c r="A69" s="56">
        <v>8199</v>
      </c>
      <c r="B69" s="39" t="s">
        <v>538</v>
      </c>
      <c r="C69" s="62"/>
      <c r="D69" s="19">
        <f t="shared" si="1"/>
        <v>0</v>
      </c>
      <c r="E69" s="60">
        <v>0</v>
      </c>
      <c r="F69" s="60">
        <v>0</v>
      </c>
      <c r="G69" s="51"/>
    </row>
    <row r="70" spans="1:10" ht="40.5" x14ac:dyDescent="0.25">
      <c r="A70" s="56" t="s">
        <v>539</v>
      </c>
      <c r="B70" s="50" t="s">
        <v>540</v>
      </c>
      <c r="C70" s="62"/>
      <c r="D70" s="19">
        <f t="shared" si="1"/>
        <v>0</v>
      </c>
      <c r="E70" s="60" t="s">
        <v>495</v>
      </c>
      <c r="F70" s="19">
        <v>0</v>
      </c>
    </row>
    <row r="71" spans="1:10" ht="27" x14ac:dyDescent="0.25">
      <c r="A71" s="37">
        <v>8200</v>
      </c>
      <c r="B71" s="3" t="s">
        <v>541</v>
      </c>
      <c r="C71" s="27"/>
      <c r="D71" s="19">
        <f t="shared" si="1"/>
        <v>0</v>
      </c>
      <c r="E71" s="20">
        <f>SUM(E72)</f>
        <v>0</v>
      </c>
      <c r="F71" s="19">
        <f>SUM(F72)</f>
        <v>0</v>
      </c>
      <c r="G71" s="51"/>
    </row>
    <row r="72" spans="1:10" ht="27" x14ac:dyDescent="0.25">
      <c r="A72" s="37">
        <v>8210</v>
      </c>
      <c r="B72" s="63" t="s">
        <v>542</v>
      </c>
      <c r="C72" s="27"/>
      <c r="D72" s="19">
        <f t="shared" si="1"/>
        <v>0</v>
      </c>
      <c r="E72" s="18"/>
      <c r="F72" s="19">
        <f>SUM(F73+F76)</f>
        <v>0</v>
      </c>
      <c r="G72" s="51"/>
    </row>
    <row r="73" spans="1:10" ht="54.75" customHeight="1" x14ac:dyDescent="0.25">
      <c r="A73" s="37">
        <v>8211</v>
      </c>
      <c r="B73" s="39" t="s">
        <v>543</v>
      </c>
      <c r="C73" s="27"/>
      <c r="D73" s="19">
        <f t="shared" si="1"/>
        <v>0</v>
      </c>
      <c r="E73" s="40" t="s">
        <v>495</v>
      </c>
      <c r="F73" s="19">
        <f>SUM(F74:F75)</f>
        <v>0</v>
      </c>
    </row>
    <row r="74" spans="1:10" x14ac:dyDescent="0.25">
      <c r="A74" s="37">
        <v>8212</v>
      </c>
      <c r="B74" s="42" t="s">
        <v>497</v>
      </c>
      <c r="C74" s="54" t="s">
        <v>544</v>
      </c>
      <c r="D74" s="19">
        <f t="shared" si="1"/>
        <v>0</v>
      </c>
      <c r="E74" s="40" t="s">
        <v>495</v>
      </c>
      <c r="F74" s="19">
        <v>0</v>
      </c>
    </row>
    <row r="75" spans="1:10" x14ac:dyDescent="0.25">
      <c r="A75" s="37">
        <v>8213</v>
      </c>
      <c r="B75" s="42" t="s">
        <v>499</v>
      </c>
      <c r="C75" s="54" t="s">
        <v>545</v>
      </c>
      <c r="D75" s="19">
        <f t="shared" si="1"/>
        <v>0</v>
      </c>
      <c r="E75" s="40" t="s">
        <v>495</v>
      </c>
      <c r="F75" s="19">
        <v>0</v>
      </c>
    </row>
    <row r="76" spans="1:10" ht="40.5" x14ac:dyDescent="0.25">
      <c r="A76" s="37">
        <v>8220</v>
      </c>
      <c r="B76" s="39" t="s">
        <v>546</v>
      </c>
      <c r="C76" s="27"/>
      <c r="D76" s="19">
        <f t="shared" si="1"/>
        <v>0</v>
      </c>
      <c r="E76" s="20">
        <v>0</v>
      </c>
      <c r="F76" s="19">
        <f>SUM(F77+F80)</f>
        <v>0</v>
      </c>
      <c r="G76" s="51"/>
    </row>
    <row r="77" spans="1:10" ht="26.25" customHeight="1" x14ac:dyDescent="0.25">
      <c r="A77" s="37">
        <v>8221</v>
      </c>
      <c r="B77" s="39" t="s">
        <v>547</v>
      </c>
      <c r="C77" s="27"/>
      <c r="D77" s="19">
        <f t="shared" si="1"/>
        <v>0</v>
      </c>
      <c r="E77" s="40" t="s">
        <v>495</v>
      </c>
      <c r="F77" s="19"/>
    </row>
    <row r="78" spans="1:10" x14ac:dyDescent="0.25">
      <c r="A78" s="27">
        <v>8222</v>
      </c>
      <c r="B78" s="50" t="s">
        <v>548</v>
      </c>
      <c r="C78" s="54" t="s">
        <v>549</v>
      </c>
      <c r="D78" s="19">
        <f t="shared" si="1"/>
        <v>0</v>
      </c>
      <c r="E78" s="40" t="s">
        <v>495</v>
      </c>
      <c r="F78" s="19">
        <v>0</v>
      </c>
    </row>
    <row r="79" spans="1:10" ht="27" x14ac:dyDescent="0.25">
      <c r="A79" s="27">
        <v>8230</v>
      </c>
      <c r="B79" s="50" t="s">
        <v>550</v>
      </c>
      <c r="C79" s="54" t="s">
        <v>551</v>
      </c>
      <c r="D79" s="19">
        <f t="shared" si="1"/>
        <v>0</v>
      </c>
      <c r="E79" s="40" t="s">
        <v>495</v>
      </c>
      <c r="F79" s="19">
        <v>0</v>
      </c>
    </row>
    <row r="80" spans="1:10" ht="26.25" customHeight="1" x14ac:dyDescent="0.25">
      <c r="A80" s="27">
        <v>8240</v>
      </c>
      <c r="B80" s="39" t="s">
        <v>552</v>
      </c>
      <c r="C80" s="27"/>
      <c r="D80" s="19">
        <f t="shared" si="1"/>
        <v>0</v>
      </c>
      <c r="E80" s="19">
        <v>0</v>
      </c>
      <c r="F80" s="19">
        <v>0</v>
      </c>
    </row>
    <row r="81" spans="1:7" x14ac:dyDescent="0.25">
      <c r="A81" s="27">
        <v>8241</v>
      </c>
      <c r="B81" s="50" t="s">
        <v>553</v>
      </c>
      <c r="C81" s="54" t="s">
        <v>549</v>
      </c>
      <c r="D81" s="19">
        <f t="shared" si="1"/>
        <v>0</v>
      </c>
      <c r="E81" s="19">
        <v>0</v>
      </c>
      <c r="F81" s="19">
        <v>0</v>
      </c>
    </row>
    <row r="82" spans="1:7" ht="30.75" customHeight="1" x14ac:dyDescent="0.25">
      <c r="A82" s="27">
        <v>8250</v>
      </c>
      <c r="B82" s="50" t="s">
        <v>554</v>
      </c>
      <c r="C82" s="54" t="s">
        <v>551</v>
      </c>
      <c r="D82" s="19">
        <f t="shared" si="1"/>
        <v>0</v>
      </c>
      <c r="E82" s="60">
        <v>0</v>
      </c>
      <c r="F82" s="19">
        <v>0</v>
      </c>
      <c r="G82" s="1" t="s">
        <v>560</v>
      </c>
    </row>
    <row r="83" spans="1:7" x14ac:dyDescent="0.25">
      <c r="B83" s="5"/>
    </row>
    <row r="84" spans="1:7" x14ac:dyDescent="0.25">
      <c r="B84" s="5"/>
    </row>
    <row r="85" spans="1:7" x14ac:dyDescent="0.25">
      <c r="B85" s="5"/>
    </row>
    <row r="86" spans="1:7" x14ac:dyDescent="0.25">
      <c r="B86" s="5"/>
    </row>
    <row r="87" spans="1:7" x14ac:dyDescent="0.25">
      <c r="B87" s="5"/>
    </row>
    <row r="88" spans="1:7" x14ac:dyDescent="0.25">
      <c r="B88" s="5"/>
    </row>
    <row r="89" spans="1:7" x14ac:dyDescent="0.25">
      <c r="B89" s="5"/>
    </row>
    <row r="90" spans="1:7" x14ac:dyDescent="0.25">
      <c r="B90" s="5"/>
    </row>
    <row r="91" spans="1:7" x14ac:dyDescent="0.25">
      <c r="B91" s="5"/>
    </row>
    <row r="92" spans="1:7" x14ac:dyDescent="0.25">
      <c r="B92" s="5"/>
    </row>
    <row r="93" spans="1:7" x14ac:dyDescent="0.25">
      <c r="B93" s="5"/>
    </row>
    <row r="94" spans="1:7" x14ac:dyDescent="0.25">
      <c r="B94" s="5"/>
    </row>
    <row r="95" spans="1:7" x14ac:dyDescent="0.25">
      <c r="B95" s="5"/>
    </row>
    <row r="96" spans="1:7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</sheetData>
  <mergeCells count="18">
    <mergeCell ref="D17:F17"/>
    <mergeCell ref="A18:F18"/>
    <mergeCell ref="A20:F20"/>
    <mergeCell ref="A23:A24"/>
    <mergeCell ref="B23:C23"/>
    <mergeCell ref="D23:D24"/>
    <mergeCell ref="E23:F23"/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Հատված 1</vt:lpstr>
      <vt:lpstr>Հատված 3</vt:lpstr>
      <vt:lpstr>Հատված 4-5</vt:lpstr>
      <vt:lpstr>'Հատված 1'!Print_Area</vt:lpstr>
      <vt:lpstr>'Հատված 3'!Print_Area</vt:lpstr>
      <vt:lpstr>'Հատված 4-5'!Print_Area</vt:lpstr>
      <vt:lpstr>'Հատված 1'!Print_Titles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Inga Hakobyan</cp:lastModifiedBy>
  <cp:lastPrinted>2026-06-09T08:50:30Z</cp:lastPrinted>
  <dcterms:created xsi:type="dcterms:W3CDTF">1996-10-14T23:33:28Z</dcterms:created>
  <dcterms:modified xsi:type="dcterms:W3CDTF">2026-06-12T07:34:03Z</dcterms:modified>
</cp:coreProperties>
</file>