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DBA5BDB-D8EB-423A-88CB-63116AE10F95}" xr6:coauthVersionLast="46" xr6:coauthVersionMax="46" xr10:uidLastSave="{00000000-0000-0000-0000-000000000000}"/>
  <bookViews>
    <workbookView xWindow="-120" yWindow="-120" windowWidth="24240" windowHeight="13140" activeTab="5"/>
  </bookViews>
  <sheets>
    <sheet name="Կազմ" sheetId="9" r:id="rId1"/>
    <sheet name="Հատված 1" sheetId="10" r:id="rId2"/>
    <sheet name="Հատված 2" sheetId="3" r:id="rId3"/>
    <sheet name="Հատված 3" sheetId="4" r:id="rId4"/>
    <sheet name="Հատված 4-5" sheetId="5" r:id="rId5"/>
    <sheet name="Հատված 6" sheetId="7" r:id="rId6"/>
  </sheets>
  <definedNames>
    <definedName name="_xlnm.Print_Titles" localSheetId="1">'Հատված 1'!$4:$6</definedName>
    <definedName name="_xlnm.Print_Titles" localSheetId="2">'Հատված 2'!$10:$12</definedName>
    <definedName name="_xlnm.Print_Titles" localSheetId="3">'Հատված 3'!$10:$12</definedName>
    <definedName name="_xlnm.Print_Titles" localSheetId="5">'Հատված 6'!$9:$11</definedName>
  </definedNames>
  <calcPr calcId="191029" fullCalcOnLoad="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41" i="10" l="1"/>
  <c r="E33" i="10"/>
  <c r="I140" i="4"/>
  <c r="I203" i="7"/>
  <c r="I515" i="7"/>
  <c r="G550" i="7"/>
  <c r="H446" i="7"/>
  <c r="H548" i="7"/>
  <c r="H547" i="7" s="1"/>
  <c r="G547" i="7" s="1"/>
  <c r="H255" i="7"/>
  <c r="H254" i="7"/>
  <c r="F137" i="4"/>
  <c r="D137" i="4" s="1"/>
  <c r="I160" i="3"/>
  <c r="I439" i="7"/>
  <c r="I436" i="7"/>
  <c r="H439" i="7"/>
  <c r="H436" i="7" s="1"/>
  <c r="E36" i="10"/>
  <c r="E19" i="10" s="1"/>
  <c r="E18" i="10" s="1"/>
  <c r="D18" i="10" s="1"/>
  <c r="H130" i="3"/>
  <c r="I109" i="3"/>
  <c r="H88" i="3"/>
  <c r="H68" i="3" s="1"/>
  <c r="I88" i="3"/>
  <c r="I68" i="3" s="1"/>
  <c r="G83" i="3"/>
  <c r="G82" i="3"/>
  <c r="G81" i="3"/>
  <c r="H42" i="3"/>
  <c r="G42" i="3" s="1"/>
  <c r="I43" i="3"/>
  <c r="G43" i="3" s="1"/>
  <c r="E56" i="5"/>
  <c r="E55" i="5" s="1"/>
  <c r="D67" i="10"/>
  <c r="H268" i="7"/>
  <c r="H266" i="7" s="1"/>
  <c r="H482" i="7"/>
  <c r="G482" i="7" s="1"/>
  <c r="G434" i="7"/>
  <c r="G184" i="7"/>
  <c r="I414" i="7"/>
  <c r="G442" i="7"/>
  <c r="G443" i="7"/>
  <c r="G519" i="7"/>
  <c r="G210" i="7"/>
  <c r="I136" i="3"/>
  <c r="I135" i="3" s="1"/>
  <c r="G135" i="3"/>
  <c r="E121" i="10"/>
  <c r="D121" i="10"/>
  <c r="E12" i="10"/>
  <c r="D12" i="10"/>
  <c r="C12" i="5"/>
  <c r="D23" i="10"/>
  <c r="D24" i="10"/>
  <c r="D25" i="10"/>
  <c r="D26" i="10"/>
  <c r="D27" i="10"/>
  <c r="D29" i="10"/>
  <c r="D30" i="10"/>
  <c r="G30" i="7"/>
  <c r="I197" i="3"/>
  <c r="I121" i="3"/>
  <c r="I120" i="3"/>
  <c r="I119" i="3" s="1"/>
  <c r="G119" i="3" s="1"/>
  <c r="H121" i="3"/>
  <c r="H120" i="3"/>
  <c r="G80" i="3"/>
  <c r="G203" i="7"/>
  <c r="G494" i="7"/>
  <c r="I514" i="7"/>
  <c r="I487" i="7"/>
  <c r="H487" i="7"/>
  <c r="H486" i="7" s="1"/>
  <c r="G493" i="7"/>
  <c r="I421" i="7"/>
  <c r="G424" i="7"/>
  <c r="G425" i="7"/>
  <c r="G426" i="7"/>
  <c r="G427" i="7"/>
  <c r="I260" i="7"/>
  <c r="G518" i="7"/>
  <c r="G491" i="7"/>
  <c r="H515" i="7"/>
  <c r="G515" i="7" s="1"/>
  <c r="I192" i="7"/>
  <c r="I191" i="7" s="1"/>
  <c r="I195" i="7"/>
  <c r="I202" i="7"/>
  <c r="H202" i="7"/>
  <c r="I268" i="7"/>
  <c r="I15" i="7"/>
  <c r="I14" i="7" s="1"/>
  <c r="H15" i="7"/>
  <c r="H14" i="7"/>
  <c r="G14" i="7" s="1"/>
  <c r="I178" i="7"/>
  <c r="I177" i="7"/>
  <c r="H178" i="7"/>
  <c r="H177" i="7"/>
  <c r="G180" i="7"/>
  <c r="G183" i="7"/>
  <c r="G194" i="7"/>
  <c r="H192" i="7"/>
  <c r="H196" i="7"/>
  <c r="G196" i="7"/>
  <c r="I199" i="7"/>
  <c r="G199" i="7"/>
  <c r="I208" i="7"/>
  <c r="I207" i="7"/>
  <c r="H208" i="7"/>
  <c r="H260" i="7"/>
  <c r="G265" i="7"/>
  <c r="G264" i="7"/>
  <c r="G263" i="7"/>
  <c r="G262" i="7"/>
  <c r="G261" i="7"/>
  <c r="I255" i="7"/>
  <c r="I254" i="7" s="1"/>
  <c r="H399" i="7"/>
  <c r="H398" i="7" s="1"/>
  <c r="I399" i="7"/>
  <c r="I398" i="7" s="1"/>
  <c r="H407" i="7"/>
  <c r="H406" i="7" s="1"/>
  <c r="I407" i="7"/>
  <c r="I406" i="7"/>
  <c r="H414" i="7"/>
  <c r="H421" i="7"/>
  <c r="G421" i="7" s="1"/>
  <c r="H430" i="7"/>
  <c r="G432" i="7"/>
  <c r="G449" i="7"/>
  <c r="G448" i="7"/>
  <c r="H566" i="7"/>
  <c r="H565" i="7" s="1"/>
  <c r="H564" i="7" s="1"/>
  <c r="G564" i="7" s="1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1" i="7"/>
  <c r="G32" i="7"/>
  <c r="G33" i="7"/>
  <c r="G34" i="7"/>
  <c r="G35" i="7"/>
  <c r="G36" i="7"/>
  <c r="G37" i="7"/>
  <c r="G39" i="7"/>
  <c r="G40" i="7"/>
  <c r="G41" i="7"/>
  <c r="G42" i="7"/>
  <c r="G43" i="7"/>
  <c r="G44" i="7"/>
  <c r="G45" i="7"/>
  <c r="H46" i="7"/>
  <c r="I46" i="7"/>
  <c r="G47" i="7"/>
  <c r="G48" i="7"/>
  <c r="G49" i="7"/>
  <c r="H51" i="7"/>
  <c r="H50" i="7" s="1"/>
  <c r="I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H67" i="7"/>
  <c r="I67" i="7"/>
  <c r="G68" i="7"/>
  <c r="G69" i="7"/>
  <c r="G70" i="7"/>
  <c r="H71" i="7"/>
  <c r="I71" i="7"/>
  <c r="G71" i="7"/>
  <c r="G72" i="7"/>
  <c r="G73" i="7"/>
  <c r="G74" i="7"/>
  <c r="H76" i="7"/>
  <c r="H75" i="7" s="1"/>
  <c r="I76" i="7"/>
  <c r="I75" i="7"/>
  <c r="G77" i="7"/>
  <c r="G78" i="7"/>
  <c r="G79" i="7"/>
  <c r="H81" i="7"/>
  <c r="H80" i="7" s="1"/>
  <c r="I81" i="7"/>
  <c r="G82" i="7"/>
  <c r="G83" i="7"/>
  <c r="G84" i="7"/>
  <c r="H86" i="7"/>
  <c r="I86" i="7"/>
  <c r="G87" i="7"/>
  <c r="G88" i="7"/>
  <c r="G89" i="7"/>
  <c r="H91" i="7"/>
  <c r="I91" i="7"/>
  <c r="I90" i="7" s="1"/>
  <c r="G92" i="7"/>
  <c r="G93" i="7"/>
  <c r="G94" i="7"/>
  <c r="H96" i="7"/>
  <c r="G96" i="7"/>
  <c r="I96" i="7"/>
  <c r="G97" i="7"/>
  <c r="G98" i="7"/>
  <c r="H99" i="7"/>
  <c r="I99" i="7"/>
  <c r="G100" i="7"/>
  <c r="G101" i="7"/>
  <c r="G102" i="7"/>
  <c r="G103" i="7"/>
  <c r="H106" i="7"/>
  <c r="I106" i="7"/>
  <c r="I105" i="7"/>
  <c r="G107" i="7"/>
  <c r="G108" i="7"/>
  <c r="G109" i="7"/>
  <c r="H111" i="7"/>
  <c r="I111" i="7"/>
  <c r="G112" i="7"/>
  <c r="G113" i="7"/>
  <c r="G114" i="7"/>
  <c r="H116" i="7"/>
  <c r="G116" i="7"/>
  <c r="I116" i="7"/>
  <c r="I115" i="7"/>
  <c r="G117" i="7"/>
  <c r="G118" i="7"/>
  <c r="G119" i="7"/>
  <c r="H120" i="7"/>
  <c r="I120" i="7"/>
  <c r="G120" i="7"/>
  <c r="G121" i="7"/>
  <c r="H123" i="7"/>
  <c r="H122" i="7" s="1"/>
  <c r="I123" i="7"/>
  <c r="G124" i="7"/>
  <c r="G125" i="7"/>
  <c r="G126" i="7"/>
  <c r="H129" i="7"/>
  <c r="I129" i="7"/>
  <c r="G130" i="7"/>
  <c r="G131" i="7"/>
  <c r="G132" i="7"/>
  <c r="H133" i="7"/>
  <c r="I133" i="7"/>
  <c r="G134" i="7"/>
  <c r="G135" i="7"/>
  <c r="G136" i="7"/>
  <c r="H137" i="7"/>
  <c r="I137" i="7"/>
  <c r="G137" i="7" s="1"/>
  <c r="G138" i="7"/>
  <c r="G139" i="7"/>
  <c r="G140" i="7"/>
  <c r="H142" i="7"/>
  <c r="I142" i="7"/>
  <c r="G143" i="7"/>
  <c r="G144" i="7"/>
  <c r="G145" i="7"/>
  <c r="H147" i="7"/>
  <c r="I147" i="7"/>
  <c r="G148" i="7"/>
  <c r="G149" i="7"/>
  <c r="G150" i="7"/>
  <c r="H151" i="7"/>
  <c r="I151" i="7"/>
  <c r="G152" i="7"/>
  <c r="G153" i="7"/>
  <c r="G154" i="7"/>
  <c r="H156" i="7"/>
  <c r="G156" i="7" s="1"/>
  <c r="I156" i="7"/>
  <c r="I155" i="7" s="1"/>
  <c r="G157" i="7"/>
  <c r="G158" i="7"/>
  <c r="G159" i="7"/>
  <c r="H161" i="7"/>
  <c r="I161" i="7"/>
  <c r="I160" i="7" s="1"/>
  <c r="G162" i="7"/>
  <c r="G163" i="7"/>
  <c r="G164" i="7"/>
  <c r="H166" i="7"/>
  <c r="H165" i="7" s="1"/>
  <c r="I166" i="7"/>
  <c r="I165" i="7" s="1"/>
  <c r="G167" i="7"/>
  <c r="G168" i="7"/>
  <c r="G169" i="7"/>
  <c r="H171" i="7"/>
  <c r="H170" i="7" s="1"/>
  <c r="G170" i="7" s="1"/>
  <c r="I171" i="7"/>
  <c r="I170" i="7" s="1"/>
  <c r="G172" i="7"/>
  <c r="G173" i="7"/>
  <c r="G174" i="7"/>
  <c r="H175" i="7"/>
  <c r="G175" i="7" s="1"/>
  <c r="G176" i="7"/>
  <c r="G181" i="7"/>
  <c r="G182" i="7"/>
  <c r="G185" i="7"/>
  <c r="G186" i="7"/>
  <c r="G187" i="7"/>
  <c r="G188" i="7"/>
  <c r="G189" i="7"/>
  <c r="G190" i="7"/>
  <c r="G193" i="7"/>
  <c r="G197" i="7"/>
  <c r="G201" i="7"/>
  <c r="G204" i="7"/>
  <c r="G205" i="7"/>
  <c r="G206" i="7"/>
  <c r="G212" i="7"/>
  <c r="G213" i="7"/>
  <c r="G214" i="7"/>
  <c r="G215" i="7"/>
  <c r="G216" i="7"/>
  <c r="H224" i="7"/>
  <c r="I224" i="7"/>
  <c r="I251" i="7"/>
  <c r="I246" i="7" s="1"/>
  <c r="G252" i="7"/>
  <c r="G256" i="7"/>
  <c r="G257" i="7"/>
  <c r="G258" i="7"/>
  <c r="H274" i="7"/>
  <c r="H273" i="7" s="1"/>
  <c r="I274" i="7"/>
  <c r="I273" i="7" s="1"/>
  <c r="G275" i="7"/>
  <c r="G276" i="7"/>
  <c r="G277" i="7"/>
  <c r="H279" i="7"/>
  <c r="I279" i="7"/>
  <c r="I278" i="7" s="1"/>
  <c r="G280" i="7"/>
  <c r="G281" i="7"/>
  <c r="G282" i="7"/>
  <c r="H284" i="7"/>
  <c r="H283" i="7"/>
  <c r="I284" i="7"/>
  <c r="I283" i="7" s="1"/>
  <c r="G285" i="7"/>
  <c r="G286" i="7"/>
  <c r="G287" i="7"/>
  <c r="H289" i="7"/>
  <c r="H288" i="7"/>
  <c r="I289" i="7"/>
  <c r="I288" i="7"/>
  <c r="G290" i="7"/>
  <c r="G291" i="7"/>
  <c r="G292" i="7"/>
  <c r="H294" i="7"/>
  <c r="H293" i="7" s="1"/>
  <c r="I294" i="7"/>
  <c r="I293" i="7"/>
  <c r="G293" i="7" s="1"/>
  <c r="G295" i="7"/>
  <c r="G296" i="7"/>
  <c r="G297" i="7"/>
  <c r="H300" i="7"/>
  <c r="H299" i="7" s="1"/>
  <c r="I300" i="7"/>
  <c r="G301" i="7"/>
  <c r="G302" i="7"/>
  <c r="G303" i="7"/>
  <c r="H305" i="7"/>
  <c r="H304" i="7" s="1"/>
  <c r="I305" i="7"/>
  <c r="I304" i="7" s="1"/>
  <c r="G306" i="7"/>
  <c r="G307" i="7"/>
  <c r="G308" i="7"/>
  <c r="H310" i="7"/>
  <c r="H309" i="7" s="1"/>
  <c r="I310" i="7"/>
  <c r="I309" i="7" s="1"/>
  <c r="G311" i="7"/>
  <c r="G312" i="7"/>
  <c r="G313" i="7"/>
  <c r="H315" i="7"/>
  <c r="H314" i="7" s="1"/>
  <c r="I315" i="7"/>
  <c r="I314" i="7" s="1"/>
  <c r="G314" i="7" s="1"/>
  <c r="G316" i="7"/>
  <c r="G317" i="7"/>
  <c r="G318" i="7"/>
  <c r="H320" i="7"/>
  <c r="H319" i="7" s="1"/>
  <c r="I320" i="7"/>
  <c r="I319" i="7" s="1"/>
  <c r="G321" i="7"/>
  <c r="G322" i="7"/>
  <c r="G323" i="7"/>
  <c r="H325" i="7"/>
  <c r="H324" i="7" s="1"/>
  <c r="I325" i="7"/>
  <c r="I324" i="7" s="1"/>
  <c r="G326" i="7"/>
  <c r="G327" i="7"/>
  <c r="G328" i="7"/>
  <c r="H331" i="7"/>
  <c r="I331" i="7"/>
  <c r="G332" i="7"/>
  <c r="G333" i="7"/>
  <c r="G334" i="7"/>
  <c r="H335" i="7"/>
  <c r="I335" i="7"/>
  <c r="G336" i="7"/>
  <c r="G337" i="7"/>
  <c r="G338" i="7"/>
  <c r="H339" i="7"/>
  <c r="I339" i="7"/>
  <c r="I330" i="7"/>
  <c r="G340" i="7"/>
  <c r="G341" i="7"/>
  <c r="G342" i="7"/>
  <c r="H344" i="7"/>
  <c r="I344" i="7"/>
  <c r="G344" i="7"/>
  <c r="G345" i="7"/>
  <c r="G346" i="7"/>
  <c r="G347" i="7"/>
  <c r="H348" i="7"/>
  <c r="G348" i="7" s="1"/>
  <c r="I348" i="7"/>
  <c r="G349" i="7"/>
  <c r="G350" i="7"/>
  <c r="G351" i="7"/>
  <c r="H352" i="7"/>
  <c r="I352" i="7"/>
  <c r="G352" i="7" s="1"/>
  <c r="G353" i="7"/>
  <c r="G354" i="7"/>
  <c r="G355" i="7"/>
  <c r="H356" i="7"/>
  <c r="I356" i="7"/>
  <c r="G357" i="7"/>
  <c r="G358" i="7"/>
  <c r="G359" i="7"/>
  <c r="H361" i="7"/>
  <c r="G361" i="7" s="1"/>
  <c r="I361" i="7"/>
  <c r="G362" i="7"/>
  <c r="G363" i="7"/>
  <c r="G364" i="7"/>
  <c r="H365" i="7"/>
  <c r="G365" i="7" s="1"/>
  <c r="I365" i="7"/>
  <c r="G366" i="7"/>
  <c r="G367" i="7"/>
  <c r="G368" i="7"/>
  <c r="H369" i="7"/>
  <c r="I369" i="7"/>
  <c r="G370" i="7"/>
  <c r="G371" i="7"/>
  <c r="G372" i="7"/>
  <c r="H373" i="7"/>
  <c r="I373" i="7"/>
  <c r="G374" i="7"/>
  <c r="G375" i="7"/>
  <c r="G376" i="7"/>
  <c r="H378" i="7"/>
  <c r="I378" i="7"/>
  <c r="I377" i="7" s="1"/>
  <c r="G379" i="7"/>
  <c r="G380" i="7"/>
  <c r="G381" i="7"/>
  <c r="H383" i="7"/>
  <c r="H382" i="7"/>
  <c r="G382" i="7" s="1"/>
  <c r="I383" i="7"/>
  <c r="I382" i="7" s="1"/>
  <c r="G384" i="7"/>
  <c r="G385" i="7"/>
  <c r="G386" i="7"/>
  <c r="H388" i="7"/>
  <c r="H387" i="7"/>
  <c r="I388" i="7"/>
  <c r="G389" i="7"/>
  <c r="G390" i="7"/>
  <c r="G391" i="7"/>
  <c r="H392" i="7"/>
  <c r="I392" i="7"/>
  <c r="G392" i="7" s="1"/>
  <c r="G393" i="7"/>
  <c r="G394" i="7"/>
  <c r="G395" i="7"/>
  <c r="G401" i="7"/>
  <c r="G402" i="7"/>
  <c r="G403" i="7"/>
  <c r="G404" i="7"/>
  <c r="G405" i="7"/>
  <c r="G409" i="7"/>
  <c r="G410" i="7"/>
  <c r="G411" i="7"/>
  <c r="G412" i="7"/>
  <c r="G415" i="7"/>
  <c r="G416" i="7"/>
  <c r="G417" i="7"/>
  <c r="G418" i="7"/>
  <c r="G419" i="7"/>
  <c r="G420" i="7"/>
  <c r="G422" i="7"/>
  <c r="G423" i="7"/>
  <c r="G433" i="7"/>
  <c r="G435" i="7"/>
  <c r="G437" i="7"/>
  <c r="G438" i="7"/>
  <c r="G440" i="7"/>
  <c r="G441" i="7"/>
  <c r="G444" i="7"/>
  <c r="G445" i="7"/>
  <c r="G447" i="7"/>
  <c r="G450" i="7"/>
  <c r="G451" i="7"/>
  <c r="G452" i="7"/>
  <c r="G453" i="7"/>
  <c r="H454" i="7"/>
  <c r="G454" i="7" s="1"/>
  <c r="H455" i="7"/>
  <c r="G455" i="7" s="1"/>
  <c r="H456" i="7"/>
  <c r="G456" i="7" s="1"/>
  <c r="H457" i="7"/>
  <c r="G457" i="7" s="1"/>
  <c r="H458" i="7"/>
  <c r="G458" i="7" s="1"/>
  <c r="H459" i="7"/>
  <c r="G459" i="7" s="1"/>
  <c r="H460" i="7"/>
  <c r="G460" i="7" s="1"/>
  <c r="G461" i="7"/>
  <c r="H462" i="7"/>
  <c r="I462" i="7"/>
  <c r="G464" i="7"/>
  <c r="G465" i="7"/>
  <c r="H467" i="7"/>
  <c r="I467" i="7"/>
  <c r="G469" i="7"/>
  <c r="G470" i="7"/>
  <c r="I473" i="7"/>
  <c r="G473" i="7" s="1"/>
  <c r="G475" i="7"/>
  <c r="I476" i="7"/>
  <c r="H477" i="7"/>
  <c r="G477" i="7" s="1"/>
  <c r="G479" i="7"/>
  <c r="G480" i="7"/>
  <c r="G484" i="7"/>
  <c r="G489" i="7"/>
  <c r="G490" i="7"/>
  <c r="G492" i="7"/>
  <c r="G495" i="7"/>
  <c r="G496" i="7"/>
  <c r="G498" i="7"/>
  <c r="G516" i="7"/>
  <c r="G517" i="7"/>
  <c r="H520" i="7"/>
  <c r="I520" i="7"/>
  <c r="G521" i="7"/>
  <c r="G522" i="7"/>
  <c r="G523" i="7"/>
  <c r="H525" i="7"/>
  <c r="H524" i="7"/>
  <c r="I525" i="7"/>
  <c r="I524" i="7"/>
  <c r="G526" i="7"/>
  <c r="G527" i="7"/>
  <c r="I534" i="7"/>
  <c r="H536" i="7"/>
  <c r="I536" i="7"/>
  <c r="G537" i="7"/>
  <c r="I538" i="7"/>
  <c r="H541" i="7"/>
  <c r="I541" i="7"/>
  <c r="H544" i="7"/>
  <c r="I544" i="7"/>
  <c r="G544" i="7"/>
  <c r="I547" i="7"/>
  <c r="G554" i="7"/>
  <c r="I558" i="7"/>
  <c r="G559" i="7"/>
  <c r="H560" i="7"/>
  <c r="G560" i="7"/>
  <c r="I560" i="7"/>
  <c r="G561" i="7"/>
  <c r="G562" i="7"/>
  <c r="G563" i="7"/>
  <c r="G566" i="7"/>
  <c r="G565" i="7"/>
  <c r="G569" i="7"/>
  <c r="D29" i="5"/>
  <c r="D30" i="5"/>
  <c r="D31" i="5"/>
  <c r="D33" i="5"/>
  <c r="D34" i="5"/>
  <c r="D35" i="5"/>
  <c r="D36" i="5"/>
  <c r="D37" i="5"/>
  <c r="D38" i="5"/>
  <c r="D39" i="5"/>
  <c r="E41" i="5"/>
  <c r="E40" i="5" s="1"/>
  <c r="E32" i="5" s="1"/>
  <c r="F41" i="5"/>
  <c r="F40" i="5" s="1"/>
  <c r="D42" i="5"/>
  <c r="D43" i="5"/>
  <c r="E44" i="5"/>
  <c r="F44" i="5"/>
  <c r="D45" i="5"/>
  <c r="D46" i="5"/>
  <c r="F48" i="5"/>
  <c r="D48" i="5" s="1"/>
  <c r="D49" i="5"/>
  <c r="D50" i="5"/>
  <c r="D51" i="5"/>
  <c r="E52" i="5"/>
  <c r="F52" i="5"/>
  <c r="D53" i="5"/>
  <c r="D54" i="5"/>
  <c r="F59" i="5"/>
  <c r="F55" i="5" s="1"/>
  <c r="F47" i="5" s="1"/>
  <c r="D47" i="5" s="1"/>
  <c r="D60" i="5"/>
  <c r="D61" i="5"/>
  <c r="D62" i="5"/>
  <c r="D65" i="5"/>
  <c r="E67" i="5"/>
  <c r="E66" i="5" s="1"/>
  <c r="F68" i="5"/>
  <c r="D69" i="5"/>
  <c r="D70" i="5"/>
  <c r="F71" i="5"/>
  <c r="D72" i="5"/>
  <c r="D73" i="5"/>
  <c r="D74" i="5"/>
  <c r="D75" i="5"/>
  <c r="D76" i="5"/>
  <c r="D77" i="5"/>
  <c r="E16" i="4"/>
  <c r="D16" i="4" s="1"/>
  <c r="D17" i="4"/>
  <c r="D18" i="4"/>
  <c r="D19" i="4"/>
  <c r="E20" i="4"/>
  <c r="D20" i="4"/>
  <c r="D21" i="4"/>
  <c r="E22" i="4"/>
  <c r="F22" i="4"/>
  <c r="F15" i="4"/>
  <c r="D23" i="4"/>
  <c r="E25" i="4"/>
  <c r="D26" i="4"/>
  <c r="D27" i="4"/>
  <c r="D28" i="4"/>
  <c r="D29" i="4"/>
  <c r="D30" i="4"/>
  <c r="D31" i="4"/>
  <c r="D32" i="4"/>
  <c r="E33" i="4"/>
  <c r="D33" i="4" s="1"/>
  <c r="D34" i="4"/>
  <c r="D35" i="4"/>
  <c r="D36" i="4"/>
  <c r="E37" i="4"/>
  <c r="D37" i="4" s="1"/>
  <c r="D38" i="4"/>
  <c r="D39" i="4"/>
  <c r="D40" i="4"/>
  <c r="D41" i="4"/>
  <c r="D42" i="4"/>
  <c r="D43" i="4"/>
  <c r="D44" i="4"/>
  <c r="D45" i="4"/>
  <c r="E46" i="4"/>
  <c r="D46" i="4" s="1"/>
  <c r="D47" i="4"/>
  <c r="E48" i="4"/>
  <c r="D48" i="4" s="1"/>
  <c r="D49" i="4"/>
  <c r="D50" i="4"/>
  <c r="E51" i="4"/>
  <c r="D52" i="4"/>
  <c r="D53" i="4"/>
  <c r="D54" i="4"/>
  <c r="D55" i="4"/>
  <c r="D56" i="4"/>
  <c r="D57" i="4"/>
  <c r="D58" i="4"/>
  <c r="D59" i="4"/>
  <c r="E67" i="4"/>
  <c r="D67" i="4"/>
  <c r="D68" i="4"/>
  <c r="D69" i="4"/>
  <c r="D70" i="4"/>
  <c r="E72" i="4"/>
  <c r="D73" i="4"/>
  <c r="D74" i="4"/>
  <c r="E75" i="4"/>
  <c r="D75" i="4"/>
  <c r="D76" i="4"/>
  <c r="D77" i="4"/>
  <c r="E80" i="4"/>
  <c r="D80" i="4"/>
  <c r="E81" i="4"/>
  <c r="E79" i="4"/>
  <c r="D79" i="4" s="1"/>
  <c r="E82" i="4"/>
  <c r="D82" i="4" s="1"/>
  <c r="E83" i="4"/>
  <c r="D83" i="4" s="1"/>
  <c r="E84" i="4"/>
  <c r="D84" i="4" s="1"/>
  <c r="E85" i="4"/>
  <c r="D86" i="4"/>
  <c r="D87" i="4"/>
  <c r="E89" i="4"/>
  <c r="F89" i="4"/>
  <c r="F88" i="4" s="1"/>
  <c r="F85" i="4" s="1"/>
  <c r="D90" i="4"/>
  <c r="D91" i="4"/>
  <c r="D92" i="4"/>
  <c r="D93" i="4"/>
  <c r="D95" i="4"/>
  <c r="D96" i="4"/>
  <c r="F99" i="4"/>
  <c r="F100" i="4"/>
  <c r="F101" i="4"/>
  <c r="E101" i="4"/>
  <c r="D101" i="4" s="1"/>
  <c r="F102" i="4"/>
  <c r="E102" i="4" s="1"/>
  <c r="D102" i="4" s="1"/>
  <c r="E104" i="4"/>
  <c r="D104" i="4" s="1"/>
  <c r="D105" i="4"/>
  <c r="D106" i="4"/>
  <c r="E107" i="4"/>
  <c r="D108" i="4"/>
  <c r="D109" i="4"/>
  <c r="D110" i="4"/>
  <c r="D111" i="4"/>
  <c r="E112" i="4"/>
  <c r="D112" i="4" s="1"/>
  <c r="D113" i="4"/>
  <c r="E115" i="4"/>
  <c r="D115" i="4"/>
  <c r="D116" i="4"/>
  <c r="D117" i="4"/>
  <c r="E118" i="4"/>
  <c r="D118" i="4"/>
  <c r="D119" i="4"/>
  <c r="D120" i="4"/>
  <c r="D121" i="4"/>
  <c r="D122" i="4"/>
  <c r="E123" i="4"/>
  <c r="D123" i="4"/>
  <c r="D124" i="4"/>
  <c r="E125" i="4"/>
  <c r="D125" i="4" s="1"/>
  <c r="D126" i="4"/>
  <c r="D127" i="4"/>
  <c r="E128" i="4"/>
  <c r="D128" i="4" s="1"/>
  <c r="D129" i="4"/>
  <c r="E130" i="4"/>
  <c r="D130" i="4"/>
  <c r="D131" i="4"/>
  <c r="D132" i="4"/>
  <c r="E132" i="4"/>
  <c r="E114" i="4"/>
  <c r="F132" i="4"/>
  <c r="D134" i="4"/>
  <c r="D138" i="4"/>
  <c r="D139" i="4"/>
  <c r="D140" i="4"/>
  <c r="F141" i="4"/>
  <c r="D141" i="4" s="1"/>
  <c r="D142" i="4"/>
  <c r="D143" i="4"/>
  <c r="D144" i="4"/>
  <c r="F145" i="4"/>
  <c r="D145" i="4" s="1"/>
  <c r="D146" i="4"/>
  <c r="D147" i="4"/>
  <c r="D148" i="4"/>
  <c r="D149" i="4"/>
  <c r="F150" i="4"/>
  <c r="D150" i="4" s="1"/>
  <c r="D151" i="4"/>
  <c r="D152" i="4"/>
  <c r="D153" i="4"/>
  <c r="D154" i="4"/>
  <c r="F155" i="4"/>
  <c r="D155" i="4" s="1"/>
  <c r="D156" i="4"/>
  <c r="F157" i="4"/>
  <c r="D157" i="4" s="1"/>
  <c r="D158" i="4"/>
  <c r="D159" i="4"/>
  <c r="D160" i="4"/>
  <c r="D161" i="4"/>
  <c r="F163" i="4"/>
  <c r="D163" i="4" s="1"/>
  <c r="D164" i="4"/>
  <c r="D166" i="4"/>
  <c r="D168" i="4"/>
  <c r="F169" i="4"/>
  <c r="F167" i="4" s="1"/>
  <c r="D167" i="4" s="1"/>
  <c r="D170" i="4"/>
  <c r="D171" i="4"/>
  <c r="D172" i="4"/>
  <c r="F173" i="4"/>
  <c r="D173" i="4" s="1"/>
  <c r="D174" i="4"/>
  <c r="F175" i="4"/>
  <c r="D175" i="4" s="1"/>
  <c r="D176" i="4"/>
  <c r="D177" i="4"/>
  <c r="D178" i="4"/>
  <c r="D179" i="4"/>
  <c r="H15" i="3"/>
  <c r="I15" i="3"/>
  <c r="G16" i="3"/>
  <c r="G17" i="3"/>
  <c r="G18" i="3"/>
  <c r="H19" i="3"/>
  <c r="I19" i="3"/>
  <c r="G20" i="3"/>
  <c r="G21" i="3"/>
  <c r="G23" i="3"/>
  <c r="G24" i="3"/>
  <c r="H26" i="3"/>
  <c r="I26" i="3"/>
  <c r="G27" i="3"/>
  <c r="H28" i="3"/>
  <c r="G28" i="3" s="1"/>
  <c r="I28" i="3"/>
  <c r="G29" i="3"/>
  <c r="H30" i="3"/>
  <c r="I30" i="3"/>
  <c r="G31" i="3"/>
  <c r="G33" i="3"/>
  <c r="H34" i="3"/>
  <c r="H32" i="3"/>
  <c r="G36" i="3"/>
  <c r="G37" i="3"/>
  <c r="G38" i="3"/>
  <c r="I40" i="3"/>
  <c r="G41" i="3"/>
  <c r="G44" i="3"/>
  <c r="H46" i="3"/>
  <c r="H39" i="3"/>
  <c r="I46" i="3"/>
  <c r="I45" i="3"/>
  <c r="G47" i="3"/>
  <c r="G49" i="3"/>
  <c r="H51" i="3"/>
  <c r="I51" i="3"/>
  <c r="G52" i="3"/>
  <c r="G53" i="3"/>
  <c r="G54" i="3"/>
  <c r="H55" i="3"/>
  <c r="G56" i="3"/>
  <c r="H57" i="3"/>
  <c r="I57" i="3"/>
  <c r="G57" i="3"/>
  <c r="G58" i="3"/>
  <c r="G59" i="3"/>
  <c r="H60" i="3"/>
  <c r="I60" i="3"/>
  <c r="G61" i="3"/>
  <c r="H62" i="3"/>
  <c r="G62" i="3" s="1"/>
  <c r="I62" i="3"/>
  <c r="G63" i="3"/>
  <c r="H64" i="3"/>
  <c r="I64" i="3"/>
  <c r="G64" i="3" s="1"/>
  <c r="G65" i="3"/>
  <c r="H66" i="3"/>
  <c r="I66" i="3"/>
  <c r="G67" i="3"/>
  <c r="G69" i="3"/>
  <c r="H69" i="3"/>
  <c r="I69" i="3"/>
  <c r="H72" i="3"/>
  <c r="I72" i="3"/>
  <c r="G76" i="3"/>
  <c r="G72" i="3" s="1"/>
  <c r="H77" i="3"/>
  <c r="G78" i="3"/>
  <c r="G79" i="3"/>
  <c r="H84" i="3"/>
  <c r="I84" i="3"/>
  <c r="G89" i="3"/>
  <c r="G90" i="3"/>
  <c r="G91" i="3"/>
  <c r="G92" i="3"/>
  <c r="G93" i="3"/>
  <c r="H94" i="3"/>
  <c r="G94" i="3" s="1"/>
  <c r="I95" i="3"/>
  <c r="G95" i="3" s="1"/>
  <c r="H96" i="3"/>
  <c r="G96" i="3" s="1"/>
  <c r="I97" i="3"/>
  <c r="G97" i="3" s="1"/>
  <c r="G98" i="3"/>
  <c r="G99" i="3"/>
  <c r="G100" i="3"/>
  <c r="H101" i="3"/>
  <c r="G101" i="3"/>
  <c r="G103" i="3"/>
  <c r="G104" i="3"/>
  <c r="G105" i="3"/>
  <c r="G106" i="3"/>
  <c r="G107" i="3"/>
  <c r="G108" i="3"/>
  <c r="H109" i="3"/>
  <c r="G109" i="3"/>
  <c r="H112" i="3"/>
  <c r="G113" i="3"/>
  <c r="H114" i="3"/>
  <c r="G114" i="3" s="1"/>
  <c r="G115" i="3"/>
  <c r="H116" i="3"/>
  <c r="G116" i="3" s="1"/>
  <c r="I117" i="3"/>
  <c r="G117" i="3" s="1"/>
  <c r="H118" i="3"/>
  <c r="G118" i="3" s="1"/>
  <c r="H122" i="3"/>
  <c r="G122" i="3" s="1"/>
  <c r="I123" i="3"/>
  <c r="G123" i="3" s="1"/>
  <c r="G124" i="3"/>
  <c r="G126" i="3"/>
  <c r="G127" i="3"/>
  <c r="H132" i="3"/>
  <c r="I132" i="3"/>
  <c r="I125" i="3" s="1"/>
  <c r="G125" i="3" s="1"/>
  <c r="G131" i="3"/>
  <c r="G133" i="3"/>
  <c r="H134" i="3"/>
  <c r="G134" i="3" s="1"/>
  <c r="H136" i="3"/>
  <c r="G136" i="3" s="1"/>
  <c r="G137" i="3"/>
  <c r="H139" i="3"/>
  <c r="G139" i="3" s="1"/>
  <c r="G141" i="3"/>
  <c r="G142" i="3"/>
  <c r="I143" i="3"/>
  <c r="I140" i="3" s="1"/>
  <c r="G140" i="3" s="1"/>
  <c r="G144" i="3"/>
  <c r="I145" i="3"/>
  <c r="H145" i="3" s="1"/>
  <c r="I146" i="3"/>
  <c r="H146" i="3"/>
  <c r="G146" i="3" s="1"/>
  <c r="I147" i="3"/>
  <c r="H147" i="3" s="1"/>
  <c r="G147" i="3" s="1"/>
  <c r="H148" i="3"/>
  <c r="I148" i="3"/>
  <c r="I149" i="3"/>
  <c r="G149" i="3" s="1"/>
  <c r="I150" i="3"/>
  <c r="G150" i="3" s="1"/>
  <c r="I151" i="3"/>
  <c r="G151" i="3" s="1"/>
  <c r="I152" i="3"/>
  <c r="G152" i="3" s="1"/>
  <c r="H153" i="3"/>
  <c r="I153" i="3"/>
  <c r="G153" i="3"/>
  <c r="I154" i="3"/>
  <c r="G154" i="3"/>
  <c r="I155" i="3"/>
  <c r="I156" i="3"/>
  <c r="H156" i="3" s="1"/>
  <c r="H157" i="3"/>
  <c r="G157" i="3" s="1"/>
  <c r="G159" i="3"/>
  <c r="H161" i="3"/>
  <c r="G162" i="3"/>
  <c r="G165" i="3"/>
  <c r="G166" i="3"/>
  <c r="G167" i="3"/>
  <c r="G168" i="3"/>
  <c r="G169" i="3"/>
  <c r="G170" i="3"/>
  <c r="H171" i="3"/>
  <c r="H175" i="3"/>
  <c r="G178" i="3"/>
  <c r="H179" i="3"/>
  <c r="G179" i="3" s="1"/>
  <c r="I180" i="3"/>
  <c r="G180" i="3" s="1"/>
  <c r="H181" i="3"/>
  <c r="G181" i="3" s="1"/>
  <c r="H184" i="3"/>
  <c r="I184" i="3"/>
  <c r="G185" i="3"/>
  <c r="G186" i="3"/>
  <c r="G187" i="3"/>
  <c r="I188" i="3"/>
  <c r="I190" i="3"/>
  <c r="G190" i="3"/>
  <c r="I191" i="3"/>
  <c r="I193" i="3"/>
  <c r="H193" i="3" s="1"/>
  <c r="G193" i="3" s="1"/>
  <c r="I194" i="3"/>
  <c r="I192" i="3"/>
  <c r="H192" i="3" s="1"/>
  <c r="I196" i="3"/>
  <c r="H196" i="3" s="1"/>
  <c r="G196" i="3" s="1"/>
  <c r="H197" i="3"/>
  <c r="G197" i="3" s="1"/>
  <c r="G198" i="3"/>
  <c r="G199" i="3"/>
  <c r="I202" i="3"/>
  <c r="I201" i="3" s="1"/>
  <c r="H201" i="3" s="1"/>
  <c r="I204" i="3"/>
  <c r="I203" i="3" s="1"/>
  <c r="H203" i="3" s="1"/>
  <c r="H206" i="3"/>
  <c r="I206" i="3"/>
  <c r="I205" i="3" s="1"/>
  <c r="H205" i="3" s="1"/>
  <c r="I209" i="3"/>
  <c r="H209" i="3" s="1"/>
  <c r="G209" i="3" s="1"/>
  <c r="H210" i="3"/>
  <c r="I210" i="3"/>
  <c r="I211" i="3"/>
  <c r="G211" i="3"/>
  <c r="H214" i="3"/>
  <c r="I215" i="3"/>
  <c r="I214" i="3" s="1"/>
  <c r="I213" i="3" s="1"/>
  <c r="H216" i="3"/>
  <c r="G216" i="3" s="1"/>
  <c r="I217" i="3"/>
  <c r="G217" i="3" s="1"/>
  <c r="H218" i="3"/>
  <c r="G218" i="3" s="1"/>
  <c r="I219" i="3"/>
  <c r="G219" i="3" s="1"/>
  <c r="H220" i="3"/>
  <c r="G220" i="3" s="1"/>
  <c r="I221" i="3"/>
  <c r="G221" i="3" s="1"/>
  <c r="H222" i="3"/>
  <c r="G222" i="3" s="1"/>
  <c r="I223" i="3"/>
  <c r="G223" i="3" s="1"/>
  <c r="H224" i="3"/>
  <c r="G224" i="3" s="1"/>
  <c r="G226" i="3"/>
  <c r="I227" i="3"/>
  <c r="I225" i="3"/>
  <c r="G225" i="3" s="1"/>
  <c r="G230" i="3"/>
  <c r="G229" i="3" s="1"/>
  <c r="G228" i="3" s="1"/>
  <c r="G227" i="3" s="1"/>
  <c r="H228" i="3"/>
  <c r="H227" i="3" s="1"/>
  <c r="I231" i="3"/>
  <c r="D13" i="10"/>
  <c r="D14" i="10"/>
  <c r="D15" i="10"/>
  <c r="E16" i="10"/>
  <c r="D16" i="10" s="1"/>
  <c r="D17" i="10"/>
  <c r="D21" i="10"/>
  <c r="D22" i="10"/>
  <c r="E28" i="10"/>
  <c r="D28" i="10"/>
  <c r="D31" i="10"/>
  <c r="D32" i="10"/>
  <c r="D33" i="10"/>
  <c r="D34" i="10"/>
  <c r="D36" i="10"/>
  <c r="D37" i="10"/>
  <c r="D38" i="10"/>
  <c r="D39" i="10"/>
  <c r="D40" i="10"/>
  <c r="D41" i="10"/>
  <c r="D42" i="10"/>
  <c r="E48" i="10"/>
  <c r="D48" i="10" s="1"/>
  <c r="D49" i="10"/>
  <c r="D50" i="10"/>
  <c r="D51" i="10"/>
  <c r="D52" i="10"/>
  <c r="D53" i="10"/>
  <c r="D54" i="10"/>
  <c r="D55" i="10"/>
  <c r="D56" i="10"/>
  <c r="D57" i="10"/>
  <c r="E59" i="10"/>
  <c r="D59" i="10" s="1"/>
  <c r="D61" i="10"/>
  <c r="E62" i="10"/>
  <c r="D62" i="10" s="1"/>
  <c r="E63" i="10"/>
  <c r="D63" i="10" s="1"/>
  <c r="E64" i="10"/>
  <c r="D64" i="10" s="1"/>
  <c r="E65" i="10"/>
  <c r="D65" i="10" s="1"/>
  <c r="E66" i="10"/>
  <c r="D66" i="10" s="1"/>
  <c r="E69" i="10"/>
  <c r="D69" i="10" s="1"/>
  <c r="D70" i="10"/>
  <c r="F71" i="10"/>
  <c r="D71" i="10" s="1"/>
  <c r="D72" i="10"/>
  <c r="E73" i="10"/>
  <c r="D73" i="10" s="1"/>
  <c r="D74" i="10"/>
  <c r="F75" i="10"/>
  <c r="D75" i="10"/>
  <c r="D76" i="10"/>
  <c r="D78" i="10"/>
  <c r="E80" i="10"/>
  <c r="D80" i="10"/>
  <c r="D81" i="10"/>
  <c r="D82" i="10"/>
  <c r="D83" i="10"/>
  <c r="F85" i="10"/>
  <c r="D85" i="10" s="1"/>
  <c r="D86" i="10"/>
  <c r="D87" i="10"/>
  <c r="F90" i="10"/>
  <c r="D90" i="10" s="1"/>
  <c r="D91" i="10"/>
  <c r="E93" i="10"/>
  <c r="E92" i="10"/>
  <c r="D92" i="10" s="1"/>
  <c r="D95" i="10"/>
  <c r="D96" i="10"/>
  <c r="E97" i="10"/>
  <c r="E94" i="10" s="1"/>
  <c r="D98" i="10"/>
  <c r="E99" i="10"/>
  <c r="D99" i="10" s="1"/>
  <c r="D100" i="10"/>
  <c r="D101" i="10"/>
  <c r="E103" i="10"/>
  <c r="D103" i="10" s="1"/>
  <c r="D104" i="10"/>
  <c r="D105" i="10"/>
  <c r="D106" i="10"/>
  <c r="D107" i="10"/>
  <c r="D108" i="10"/>
  <c r="D109" i="10"/>
  <c r="D110" i="10"/>
  <c r="D111" i="10"/>
  <c r="D113" i="10"/>
  <c r="E115" i="10"/>
  <c r="E114" i="10" s="1"/>
  <c r="D116" i="10"/>
  <c r="D117" i="10"/>
  <c r="F118" i="10"/>
  <c r="D118" i="10" s="1"/>
  <c r="D119" i="10"/>
  <c r="E120" i="10"/>
  <c r="D122" i="10"/>
  <c r="D123" i="10"/>
  <c r="F124" i="10"/>
  <c r="D124" i="10" s="1"/>
  <c r="H514" i="7"/>
  <c r="G514" i="7" s="1"/>
  <c r="D22" i="4"/>
  <c r="E99" i="4"/>
  <c r="D99" i="4" s="1"/>
  <c r="E66" i="4"/>
  <c r="D66" i="4" s="1"/>
  <c r="D88" i="4"/>
  <c r="G471" i="7"/>
  <c r="G220" i="7"/>
  <c r="H213" i="3"/>
  <c r="G88" i="3"/>
  <c r="G210" i="3"/>
  <c r="I189" i="3"/>
  <c r="H189" i="3"/>
  <c r="H188" i="3" s="1"/>
  <c r="G188" i="3" s="1"/>
  <c r="F32" i="5"/>
  <c r="F28" i="5" s="1"/>
  <c r="D40" i="5"/>
  <c r="H95" i="7"/>
  <c r="G320" i="7"/>
  <c r="G133" i="7"/>
  <c r="G476" i="7"/>
  <c r="G532" i="7"/>
  <c r="G512" i="7"/>
  <c r="H499" i="7"/>
  <c r="G499" i="7"/>
  <c r="G195" i="7"/>
  <c r="I128" i="7"/>
  <c r="G310" i="7"/>
  <c r="G243" i="7"/>
  <c r="G234" i="7"/>
  <c r="I466" i="7"/>
  <c r="H195" i="7"/>
  <c r="G255" i="7"/>
  <c r="G530" i="7"/>
  <c r="G241" i="7"/>
  <c r="G218" i="7"/>
  <c r="H155" i="7"/>
  <c r="H557" i="7"/>
  <c r="H556" i="7" s="1"/>
  <c r="H555" i="7" s="1"/>
  <c r="G558" i="7"/>
  <c r="H538" i="7"/>
  <c r="G538" i="7" s="1"/>
  <c r="G539" i="7"/>
  <c r="H534" i="7"/>
  <c r="G534" i="7"/>
  <c r="G535" i="7"/>
  <c r="H278" i="7"/>
  <c r="G278" i="7" s="1"/>
  <c r="H115" i="7"/>
  <c r="G115" i="7"/>
  <c r="H528" i="7"/>
  <c r="G528" i="7"/>
  <c r="G407" i="7"/>
  <c r="H509" i="7"/>
  <c r="I509" i="7"/>
  <c r="G509" i="7"/>
  <c r="G505" i="7"/>
  <c r="G502" i="7"/>
  <c r="I499" i="7"/>
  <c r="G497" i="7"/>
  <c r="H236" i="7"/>
  <c r="I236" i="7"/>
  <c r="G236" i="7" s="1"/>
  <c r="G237" i="7"/>
  <c r="H227" i="7"/>
  <c r="I227" i="7"/>
  <c r="G228" i="7"/>
  <c r="G222" i="7"/>
  <c r="G225" i="7"/>
  <c r="G230" i="7"/>
  <c r="G232" i="7"/>
  <c r="G239" i="7"/>
  <c r="G60" i="3"/>
  <c r="D81" i="4"/>
  <c r="H504" i="7"/>
  <c r="G507" i="7"/>
  <c r="G324" i="7"/>
  <c r="G439" i="7"/>
  <c r="I111" i="3"/>
  <c r="G110" i="3"/>
  <c r="G500" i="7"/>
  <c r="G545" i="7"/>
  <c r="G510" i="7"/>
  <c r="G542" i="7"/>
  <c r="I504" i="7"/>
  <c r="E68" i="10"/>
  <c r="G182" i="3"/>
  <c r="H195" i="3"/>
  <c r="H194" i="3" s="1"/>
  <c r="G194" i="3" s="1"/>
  <c r="F121" i="10"/>
  <c r="G163" i="3"/>
  <c r="G19" i="3"/>
  <c r="E47" i="5"/>
  <c r="D44" i="5"/>
  <c r="G195" i="3"/>
  <c r="G158" i="3"/>
  <c r="G164" i="3"/>
  <c r="G15" i="7"/>
  <c r="G294" i="7"/>
  <c r="G166" i="7"/>
  <c r="G284" i="7"/>
  <c r="G273" i="7"/>
  <c r="I343" i="7"/>
  <c r="H141" i="7"/>
  <c r="I110" i="7"/>
  <c r="H105" i="7"/>
  <c r="H85" i="7"/>
  <c r="I80" i="7"/>
  <c r="G81" i="7"/>
  <c r="G76" i="7"/>
  <c r="I50" i="7"/>
  <c r="G50" i="7" s="1"/>
  <c r="G51" i="7"/>
  <c r="I413" i="7"/>
  <c r="I397" i="7"/>
  <c r="G397" i="7" s="1"/>
  <c r="I557" i="7"/>
  <c r="I556" i="7" s="1"/>
  <c r="I555" i="7" s="1"/>
  <c r="G383" i="7"/>
  <c r="H360" i="7"/>
  <c r="G388" i="7"/>
  <c r="G305" i="7"/>
  <c r="G279" i="7"/>
  <c r="I208" i="3"/>
  <c r="I207" i="3" s="1"/>
  <c r="I25" i="3"/>
  <c r="I22" i="3"/>
  <c r="G22" i="3" s="1"/>
  <c r="G26" i="3"/>
  <c r="D107" i="4"/>
  <c r="E103" i="4"/>
  <c r="D103" i="4" s="1"/>
  <c r="E100" i="4"/>
  <c r="D100" i="4" s="1"/>
  <c r="F98" i="4"/>
  <c r="F97" i="4"/>
  <c r="F94" i="4" s="1"/>
  <c r="D94" i="4" s="1"/>
  <c r="E71" i="4"/>
  <c r="D71" i="4"/>
  <c r="D72" i="4"/>
  <c r="H14" i="3"/>
  <c r="G55" i="3"/>
  <c r="G51" i="3"/>
  <c r="D71" i="5"/>
  <c r="G105" i="7"/>
  <c r="G25" i="3"/>
  <c r="D51" i="4"/>
  <c r="G15" i="3"/>
  <c r="G30" i="3"/>
  <c r="H128" i="3"/>
  <c r="G128" i="3"/>
  <c r="G129" i="3"/>
  <c r="G399" i="7"/>
  <c r="G251" i="7"/>
  <c r="D20" i="10"/>
  <c r="H212" i="3"/>
  <c r="G212" i="3" s="1"/>
  <c r="E65" i="4"/>
  <c r="D97" i="10"/>
  <c r="G215" i="3"/>
  <c r="H160" i="3"/>
  <c r="G160" i="3" s="1"/>
  <c r="D68" i="5"/>
  <c r="F67" i="5"/>
  <c r="F66" i="5" s="1"/>
  <c r="D66" i="5" s="1"/>
  <c r="E15" i="4"/>
  <c r="D15" i="4" s="1"/>
  <c r="G112" i="3"/>
  <c r="D41" i="5"/>
  <c r="I177" i="3"/>
  <c r="I176" i="3" s="1"/>
  <c r="G176" i="3" s="1"/>
  <c r="G161" i="3"/>
  <c r="G102" i="3"/>
  <c r="G309" i="7"/>
  <c r="H125" i="3"/>
  <c r="G130" i="3"/>
  <c r="G177" i="3"/>
  <c r="G548" i="7"/>
  <c r="G446" i="7"/>
  <c r="H13" i="7"/>
  <c r="H377" i="7"/>
  <c r="G377" i="7" s="1"/>
  <c r="G378" i="7"/>
  <c r="H343" i="7"/>
  <c r="G343" i="7"/>
  <c r="G335" i="7"/>
  <c r="H330" i="7"/>
  <c r="G330" i="7" s="1"/>
  <c r="I299" i="7"/>
  <c r="G300" i="7"/>
  <c r="G147" i="7"/>
  <c r="I146" i="7"/>
  <c r="G430" i="7"/>
  <c r="H429" i="7"/>
  <c r="G429" i="7" s="1"/>
  <c r="G414" i="7"/>
  <c r="H413" i="7"/>
  <c r="G413" i="7" s="1"/>
  <c r="G406" i="7"/>
  <c r="G289" i="7"/>
  <c r="G525" i="7"/>
  <c r="G274" i="7"/>
  <c r="H466" i="7"/>
  <c r="G466" i="7" s="1"/>
  <c r="G467" i="7"/>
  <c r="G373" i="7"/>
  <c r="G288" i="7"/>
  <c r="G165" i="7"/>
  <c r="H160" i="7"/>
  <c r="G160" i="7" s="1"/>
  <c r="G161" i="7"/>
  <c r="I141" i="7"/>
  <c r="G142" i="7"/>
  <c r="I122" i="7"/>
  <c r="G122" i="7"/>
  <c r="G123" i="7"/>
  <c r="I95" i="7"/>
  <c r="G95" i="7" s="1"/>
  <c r="H90" i="7"/>
  <c r="G91" i="7"/>
  <c r="I85" i="7"/>
  <c r="G86" i="7"/>
  <c r="G80" i="7"/>
  <c r="H191" i="7"/>
  <c r="G192" i="7"/>
  <c r="I266" i="7"/>
  <c r="G268" i="7"/>
  <c r="I259" i="7"/>
  <c r="I486" i="7"/>
  <c r="I485" i="7" s="1"/>
  <c r="G541" i="7"/>
  <c r="G462" i="7"/>
  <c r="H298" i="7"/>
  <c r="G151" i="7"/>
  <c r="H146" i="7"/>
  <c r="G146" i="7"/>
  <c r="G202" i="7"/>
  <c r="G555" i="7"/>
  <c r="H191" i="3"/>
  <c r="G191" i="3" s="1"/>
  <c r="G192" i="3"/>
  <c r="H128" i="7"/>
  <c r="G128" i="7" s="1"/>
  <c r="G129" i="7"/>
  <c r="I50" i="3"/>
  <c r="G132" i="3"/>
  <c r="G214" i="3"/>
  <c r="D93" i="10"/>
  <c r="F162" i="4"/>
  <c r="D162" i="4" s="1"/>
  <c r="G556" i="7"/>
  <c r="G46" i="3"/>
  <c r="H45" i="3"/>
  <c r="G45" i="3" s="1"/>
  <c r="G171" i="7"/>
  <c r="G299" i="7"/>
  <c r="G106" i="7"/>
  <c r="G325" i="7"/>
  <c r="G120" i="3"/>
  <c r="G315" i="7"/>
  <c r="G121" i="3"/>
  <c r="D169" i="4"/>
  <c r="G206" i="3"/>
  <c r="I183" i="3"/>
  <c r="D89" i="4"/>
  <c r="D85" i="4"/>
  <c r="E78" i="4" s="1"/>
  <c r="D78" i="4" s="1"/>
  <c r="G208" i="7"/>
  <c r="H207" i="7"/>
  <c r="D25" i="4"/>
  <c r="D52" i="5"/>
  <c r="I387" i="7"/>
  <c r="G387" i="7" s="1"/>
  <c r="G356" i="7"/>
  <c r="G339" i="7"/>
  <c r="G224" i="7"/>
  <c r="G99" i="7"/>
  <c r="G90" i="7"/>
  <c r="H428" i="7"/>
  <c r="G266" i="7"/>
  <c r="I104" i="7"/>
  <c r="I48" i="3"/>
  <c r="I39" i="3" s="1"/>
  <c r="G39" i="3" s="1"/>
  <c r="H198" i="7"/>
  <c r="G48" i="3"/>
  <c r="F89" i="10"/>
  <c r="F68" i="10"/>
  <c r="F10" i="10"/>
  <c r="E58" i="10"/>
  <c r="D58" i="10"/>
  <c r="E112" i="10"/>
  <c r="D112" i="10"/>
  <c r="D114" i="10"/>
  <c r="D68" i="10"/>
  <c r="D115" i="10"/>
  <c r="E102" i="10"/>
  <c r="D102" i="10" s="1"/>
  <c r="D19" i="10"/>
  <c r="E11" i="10"/>
  <c r="D114" i="4"/>
  <c r="F136" i="4"/>
  <c r="D136" i="4" s="1"/>
  <c r="H183" i="3"/>
  <c r="G246" i="7"/>
  <c r="I245" i="7"/>
  <c r="I13" i="7"/>
  <c r="G177" i="7"/>
  <c r="G178" i="7"/>
  <c r="G207" i="7"/>
  <c r="I253" i="7"/>
  <c r="I272" i="7"/>
  <c r="I428" i="7"/>
  <c r="G428" i="7"/>
  <c r="H485" i="7"/>
  <c r="G485" i="7" s="1"/>
  <c r="G487" i="7"/>
  <c r="F135" i="4"/>
  <c r="E64" i="4" l="1"/>
  <c r="D65" i="4"/>
  <c r="G205" i="3"/>
  <c r="H204" i="3"/>
  <c r="G204" i="3" s="1"/>
  <c r="G304" i="7"/>
  <c r="I298" i="7"/>
  <c r="G298" i="7" s="1"/>
  <c r="G486" i="7"/>
  <c r="G13" i="7"/>
  <c r="G183" i="3"/>
  <c r="H329" i="7"/>
  <c r="D55" i="5"/>
  <c r="G504" i="7"/>
  <c r="G155" i="7"/>
  <c r="H111" i="3"/>
  <c r="G111" i="3" s="1"/>
  <c r="H50" i="3"/>
  <c r="G75" i="7"/>
  <c r="H272" i="7"/>
  <c r="G254" i="7"/>
  <c r="G141" i="7"/>
  <c r="G85" i="7"/>
  <c r="G227" i="7"/>
  <c r="F27" i="5"/>
  <c r="F26" i="5" s="1"/>
  <c r="G213" i="3"/>
  <c r="G184" i="3"/>
  <c r="G148" i="3"/>
  <c r="G66" i="3"/>
  <c r="I14" i="3"/>
  <c r="G14" i="3" s="1"/>
  <c r="G536" i="7"/>
  <c r="G520" i="7"/>
  <c r="G331" i="7"/>
  <c r="G319" i="7"/>
  <c r="F13" i="4"/>
  <c r="D135" i="4"/>
  <c r="G245" i="7"/>
  <c r="I198" i="7"/>
  <c r="I35" i="3"/>
  <c r="H127" i="7"/>
  <c r="G191" i="7"/>
  <c r="D64" i="4"/>
  <c r="E63" i="4"/>
  <c r="G203" i="3"/>
  <c r="H202" i="3"/>
  <c r="G202" i="3" s="1"/>
  <c r="H155" i="3"/>
  <c r="G155" i="3" s="1"/>
  <c r="G156" i="3"/>
  <c r="G145" i="3"/>
  <c r="H143" i="3"/>
  <c r="G50" i="3"/>
  <c r="E28" i="5"/>
  <c r="D32" i="5"/>
  <c r="D11" i="10"/>
  <c r="E89" i="10"/>
  <c r="D89" i="10" s="1"/>
  <c r="D94" i="10"/>
  <c r="G201" i="3"/>
  <c r="H200" i="3"/>
  <c r="G200" i="3" s="1"/>
  <c r="G524" i="7"/>
  <c r="G260" i="7"/>
  <c r="H259" i="7"/>
  <c r="I127" i="7"/>
  <c r="H208" i="3"/>
  <c r="D97" i="4"/>
  <c r="I175" i="3"/>
  <c r="D67" i="5"/>
  <c r="E98" i="4"/>
  <c r="D98" i="4" s="1"/>
  <c r="G557" i="7"/>
  <c r="G189" i="3"/>
  <c r="I13" i="3"/>
  <c r="E24" i="4"/>
  <c r="G369" i="7"/>
  <c r="I360" i="7"/>
  <c r="G283" i="7"/>
  <c r="H110" i="7"/>
  <c r="G111" i="7"/>
  <c r="G67" i="7"/>
  <c r="G46" i="7"/>
  <c r="G398" i="7"/>
  <c r="G272" i="7" s="1"/>
  <c r="G68" i="3"/>
  <c r="G436" i="7"/>
  <c r="H104" i="7" l="1"/>
  <c r="G104" i="7" s="1"/>
  <c r="G110" i="7"/>
  <c r="D28" i="5"/>
  <c r="E27" i="5"/>
  <c r="G143" i="3"/>
  <c r="H138" i="3"/>
  <c r="E62" i="4"/>
  <c r="D63" i="4"/>
  <c r="G127" i="7"/>
  <c r="G198" i="7"/>
  <c r="I12" i="7"/>
  <c r="G360" i="7"/>
  <c r="I329" i="7"/>
  <c r="G329" i="7" s="1"/>
  <c r="D24" i="4"/>
  <c r="E14" i="4"/>
  <c r="G175" i="3"/>
  <c r="I174" i="3"/>
  <c r="H207" i="3"/>
  <c r="G207" i="3" s="1"/>
  <c r="G208" i="3"/>
  <c r="H253" i="7"/>
  <c r="G259" i="7"/>
  <c r="E10" i="10"/>
  <c r="D10" i="10" s="1"/>
  <c r="I34" i="3"/>
  <c r="G35" i="3"/>
  <c r="I32" i="3" l="1"/>
  <c r="G32" i="3" s="1"/>
  <c r="G34" i="3"/>
  <c r="E13" i="4"/>
  <c r="D13" i="4" s="1"/>
  <c r="D14" i="4"/>
  <c r="G253" i="7"/>
  <c r="H12" i="7"/>
  <c r="H13" i="3"/>
  <c r="G13" i="3" s="1"/>
  <c r="G138" i="3"/>
  <c r="D27" i="5"/>
  <c r="E26" i="5"/>
  <c r="D26" i="5" s="1"/>
  <c r="I173" i="3"/>
  <c r="G174" i="3"/>
  <c r="G12" i="7"/>
  <c r="D62" i="4"/>
  <c r="E61" i="4"/>
  <c r="D61" i="4" s="1"/>
  <c r="E60" i="4"/>
  <c r="D60" i="4" s="1"/>
  <c r="I172" i="3" l="1"/>
  <c r="G173" i="3"/>
  <c r="G172" i="3" l="1"/>
  <c r="I171" i="3"/>
  <c r="G171" i="3" s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Finance</author>
  </authors>
  <commentList>
    <comment ref="B112" authorId="0" shapeId="5121">
      <text>
        <r>
          <rPr>
            <b/>
            <sz val="8"/>
            <color indexed="81"/>
            <rFont val="Tahoma"/>
            <family val="2"/>
          </rPr>
          <t>Finance:</t>
        </r>
        <r>
          <rPr>
            <sz val="8"/>
            <color indexed="81"/>
            <rFont val="Tahoma"/>
            <family val="2"/>
          </rPr>
          <t xml:space="preserve">
(1361+1362)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</xdr:col>
                <xdr:colOff>200025</xdr:colOff>
                <xdr:row>116</xdr:row>
                <xdr:rowOff>800100</xdr:rowOff>
              </from>
              <to>
                <xdr:col>3</xdr:col>
                <xdr:colOff>695325</xdr:colOff>
                <xdr:row>123</xdr:row>
                <xdr:rowOff>133350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<sst xmlns="http://purl.oclc.org/ooxml/spreadsheetml/main" count="2398" uniqueCount="1085">
  <si>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</si>
  <si>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</si>
  <si>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</si>
  <si>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</si>
  <si>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</si>
  <si>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</si>
  <si>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</si>
  <si>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</si>
  <si>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</si>
  <si>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</si>
  <si>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</si>
  <si>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</si>
  <si>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</si>
  <si>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</si>
  <si>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</si>
  <si>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</si>
  <si>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</si>
  <si>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</si>
  <si>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</si>
  <si>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</si>
  <si>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</si>
  <si>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</si>
  <si>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</si>
  <si>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</si>
  <si>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</si>
  <si>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</si>
  <si>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</si>
  <si>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</si>
  <si>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</si>
  <si>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</si>
  <si>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</si>
  <si>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</si>
  <si>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</si>
  <si>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</si>
  <si>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</si>
  <si>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</si>
  <si>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</si>
  <si>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</si>
  <si>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</si>
  <si>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</si>
  <si>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</si>
  <si>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</si>
  <si>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</si>
  <si>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</si>
  <si>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</si>
  <si>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</si>
  <si>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</si>
  <si>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</si>
  <si>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</si>
  <si>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</si>
  <si>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</si>
  <si>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</si>
  <si>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</si>
  <si>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</si>
  <si>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</si>
  <si>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</si>
  <si>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</si>
  <si>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</si>
  <si>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</si>
  <si>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</si>
  <si>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</si>
  <si>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</si>
  <si>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úñ»Ýùáí ¨ Çñ³í³Ï³Ý ³ÛÉ ³Ïï»ñáí ë³ÑÙ³Ýí³Í` Ñ³Ù³ÛÝùÇ µÛáõç»Ç Ùáõïù³·ñÙ³Ý »ÝÃ³Ï³ ³ÛÉ »Ï³ÙáõïÝ»ñ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</si>
  <si>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</si>
  <si>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</si>
  <si>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</si>
  <si>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</si>
  <si>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</si>
  <si>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</si>
  <si>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</si>
  <si>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</si>
  <si>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</si>
  <si>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 xml:space="preserve">1.2.2. öáË³ïíáõÃÛáõÝÝ»ñ, áñÇó` </t>
  </si>
  <si>
    <t xml:space="preserve">  - ëï³óí³Í ÷áË³ïíáõÃÛáõÝÝ»ñÇ ·áõÙ³ñÇ Ù³ñáõÙ, áñÇó`</t>
  </si>
  <si>
    <t xml:space="preserve">2.1. ´³ÅÝ»ïáÙë»ñ ¨ Ï³åÇï³ÉáõÙ ³ÛÉ Ù³ëÝ³ÏóáõÃÛáõÝ, áñÇó` </t>
  </si>
  <si>
    <t xml:space="preserve">2.2. öáË³ïíáõÃÛáõÝÝ»ñ, áñÇó` </t>
  </si>
  <si>
    <t xml:space="preserve"> 2.3.1. Ð³Ù³ÛÝùÇ µÛáõç»Ç í³ñã³Ï³Ý Ù³ëÇ ÙÇçáóÝ»ñÇ ï³ñ»ëÏ½µÇ ³½³ï ÙÝ³óáñ¹, áñÇó` </t>
  </si>
  <si>
    <t>Í³Ëë»ñÇ ýÇÝ³Ýë³íáñÙ³ÝÁ ãáõÕÕí³Í Ñ³Ù³ÛÝùÇ µÛáõç»Ç ÙÇçáóÝ»ñÇ ï³ñ»ëÏ½µÇ ³½³ï ÙÝ³óáñ¹Ç ·áõÙ³ñÁ</t>
  </si>
  <si>
    <t>µÛáõç»ï³ÛÇÝ ÷áË³ïíáõÃÛáõÝÝ»ñÇ ëï³óáõÙ, áñÇó`</t>
  </si>
  <si>
    <t>1.2.1. ì³ñÏ»ñ, áñÇó`</t>
  </si>
  <si>
    <t xml:space="preserve"> 1.1. ²ñÅ»ÃÕÃ»ñ (µ³ó³éáõÃÛ³Ùµ µ³ÅÝ»ïáÙë»ñÇ ¨ Ï³åÇï³ÉáõÙ ³ÛÉ Ù³ëÝ³ÏóáõÃÛ³Ý) , áñÇó`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</si>
  <si>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</si>
  <si>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</si>
  <si>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</si>
  <si>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</si>
  <si>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</si>
  <si>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</si>
  <si>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</si>
  <si>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</si>
  <si>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</si>
  <si>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</si>
  <si>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</si>
  <si>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</si>
  <si>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</si>
  <si>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</si>
  <si>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</si>
  <si>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</si>
  <si>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</si>
  <si>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</si>
  <si>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</si>
  <si>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</si>
  <si>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</si>
  <si>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</si>
  <si>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</si>
  <si>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</si>
  <si>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</si>
  <si>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</si>
  <si>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</si>
  <si>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</si>
  <si>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</si>
  <si>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</si>
  <si>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</si>
  <si>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</si>
  <si>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</si>
  <si>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</si>
  <si>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</si>
  <si>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</si>
  <si>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</si>
  <si>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</si>
  <si>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</si>
  <si>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</si>
  <si>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</si>
  <si>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</si>
  <si>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</si>
  <si>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</si>
  <si>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</si>
  <si>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</si>
  <si>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</si>
  <si>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</si>
  <si>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</si>
  <si>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</si>
  <si>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</si>
  <si>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</si>
  <si>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</si>
  <si>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</si>
  <si>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</si>
  <si>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</si>
  <si>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</si>
  <si>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</si>
  <si>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</si>
  <si>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</si>
  <si>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>µ) Þ³ÑáõÃ³Ñ³ñÏ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</si>
  <si>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</si>
  <si>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</si>
  <si>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</si>
  <si>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</si>
  <si>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- Þ»Ýù»ñÇ ¨ ßÇÝáõÃÛáõÝÝ»ñÇ Ï³åÇï³É í»ñ³Ýáñá·áõÙ</t>
  </si>
  <si>
    <t xml:space="preserve"> - ï»Õ³Ï³Ý ÇÝùÝ³Ï³é³íñÙ³Ý Ù³ñÙÇÝÝ»ñÇÝ,áñÇó` 
(ïáÕ  4535+ïáÕ 4536)</t>
  </si>
  <si>
    <t xml:space="preserve"> - ï»Õ³Ï³Ý ÇÝùÝ³Ï³é³íñÙ³Ý Ù³ñÙÇÝÝ»ñÇÝ,áñÇó`     (ïáÕ  4545+ïáÕ 4546)</t>
  </si>
  <si>
    <t xml:space="preserve"> 2.3.2. Ð³Ù³ÛÝùÇ µÛáõç»Ç ýáÝ¹³ÛÇÝ Ù³ëÇ ÙÇçáóÝ»ñÇ ï³ñ»ëÏ½µÇ ÙÝ³óáñ¹, áñÇó`  
(ïáÕ 8195 + ïáÕ 8196)</t>
  </si>
  <si>
    <t xml:space="preserve">ÀÝ¹Ñ³Ýáõñ µÝáõÛÃÇ Ñ³Ýñ³ÛÇÝ Í³é³ÛáõÃÛáõÝÝ»ñ (³ÛÉ ¹³ë»ñÇÝ ãå³ïÏ³ÝáÕ), áñÇó` </t>
  </si>
  <si>
    <t>Ð³ë³ñ³Ï³Ï³Ý Ï³ñ· ¨ ³Ýíï³Ý·áõÃÛáõÝ (³ÛÉ ¹³ë»ñÇÝ ãå³ïÏ³ÝáÕ), áñÇó`</t>
  </si>
  <si>
    <t>´Ý³Ï³ñ³Ý³ÛÇÝ ßÇÝ³ñ³ñáõÃÛ³Ý ¨ ÏáÙáõÝ³É Í³é³ÛáõÃÛáõÝÝ»ñÇ ·Íáí Ñ»ï³½áï³Ï³Ý ¨ Ý³Ë³·Í³ÛÇÝ ³ßË³ï³ÝùÝ»ñ, áñÇó`</t>
  </si>
  <si>
    <t>²éáÕç³å³ÑáõÃÛ³Ý ·Íáí Ñ»ï³½áï³Ï³Ý ¨ Ý³Ë³·Í³ÛÇÝ ³ßË³ï³ÝùÝ»ñ , áñÇó`</t>
  </si>
  <si>
    <t>Àëï Ù³Ï³ñ¹³ÏÝ»ñÇ ã¹³ë³Ï³ñ·íáÕ ÏñÃáõÃÛáõÝ, áñÇó`</t>
  </si>
  <si>
    <t>³) ä»ï³Ï³Ý µÛáõç»Çó Ï³åÇï³É Í³Ëë»ñÇ ýÇÝ³Ýë³íáñÙ³Ý Ýå³ï³Ï³ÛÇÝ Ñ³ïÏ³óáõÙÝ»ñ (ëáõµí»ÝóÇ³Ý»ñ)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</si>
  <si>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</t>
  </si>
  <si>
    <t>¹) Ð³Ù³ÛÝùÇ ï³ñ³ÍùáõÙ á·»ÉÇó ËÙÇãùÝ»ñÇ ³ñï³¹ñ³ÝùÇ í³×³éùÇ, ÇëÏ Ñ³Ýñ³ÛÇÝ ëÝÝ¹Ç ûµÛ»ÏïÝ»ñáõÙ` á·»ÉÇó ËÙÇãùÝ»ñÇ ³ñï³¹ñ³ÝùÇ Çñ³óÙ³Ý ÃáõÛÉïíáõÃÛ³Ý Ñ³Ù³ñ</t>
  </si>
  <si>
    <t>1137
³</t>
  </si>
  <si>
    <t>¹) Ð³Ù³ÛÝùÇ ï³ñ³ÍùáõÙ ÍË³ËáïÇ ³ñï³¹ñ³ÝùÇ í³×³éùÇ, ÇëÏ Ñ³Ýñ³ÛÇÝ ëÝÝ¹Ç ûµÛ»ÏïÝ»ñáõÙ` ÍË³ËáïÇ ³ñï³¹ñ³ÝùÇ Çñ³óÙ³Ý ÃáõÛÉïíáõÃÛ³Ý Ñ³Ù³ñ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</si>
  <si>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</si>
  <si>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</si>
  <si>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</si>
  <si>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</si>
  <si>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</si>
  <si>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</si>
  <si>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</si>
  <si>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</si>
  <si>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</si>
  <si>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</si>
  <si>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Ð²Ø²ÚÜøÆ ´ÚàôæºÆ ºÎ²ØàôîÜºðÀ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</si>
  <si>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</si>
  <si>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</si>
  <si>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</si>
  <si>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</si>
  <si>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</si>
  <si>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</si>
  <si>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</si>
  <si>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</si>
  <si>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</si>
  <si>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</si>
  <si>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</si>
  <si>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</si>
  <si>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</si>
  <si>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</si>
  <si>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</si>
  <si>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</si>
  <si>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</si>
  <si>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</si>
  <si>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</si>
  <si>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</si>
  <si>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</si>
  <si>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</si>
  <si>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</si>
  <si>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</si>
  <si>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</si>
  <si>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</si>
  <si>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</si>
  <si>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</si>
  <si>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</si>
  <si>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</si>
  <si>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</si>
  <si>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</si>
  <si>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</si>
  <si>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</si>
  <si>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</si>
  <si>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</si>
  <si>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</si>
  <si>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</si>
  <si>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</si>
  <si>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</si>
  <si>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</si>
  <si>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</si>
  <si>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</si>
  <si>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</si>
  <si>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</si>
  <si>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</si>
  <si>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</si>
  <si>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</si>
  <si>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</si>
  <si>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</si>
  <si>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</si>
  <si>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</si>
  <si>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</si>
  <si>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</si>
  <si>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</si>
  <si>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</si>
  <si>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</si>
  <si>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</si>
  <si>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</si>
  <si>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</si>
  <si>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</si>
  <si>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</si>
  <si>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</si>
  <si>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</si>
  <si>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</si>
  <si>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</si>
  <si>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</si>
  <si>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</si>
  <si>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</si>
  <si>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</si>
  <si>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</si>
  <si>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</si>
  <si>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</si>
  <si>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</si>
  <si>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</si>
  <si>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</si>
  <si>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</si>
  <si>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</si>
  <si>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</si>
  <si>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</si>
  <si>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</si>
  <si>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</si>
  <si>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</si>
  <si>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</si>
  <si>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</si>
  <si>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</si>
  <si>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2520</t>
  </si>
  <si>
    <t>-Տրանսպորտային սարքավորումներ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</si>
  <si>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</si>
  <si>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</si>
  <si>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</si>
  <si>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</si>
  <si>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</si>
  <si>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</si>
  <si>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</si>
  <si>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</si>
  <si>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</si>
  <si>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</si>
  <si>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</si>
  <si>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</si>
  <si>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</si>
  <si>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</si>
  <si>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</si>
  <si>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</si>
  <si>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</si>
  <si>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</si>
  <si>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</si>
  <si>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</si>
  <si>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</si>
  <si>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</si>
  <si>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</si>
  <si>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</si>
  <si>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</si>
  <si>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</si>
  <si>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</si>
  <si>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</si>
  <si>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t>3.7 ÀÝÃ³óÇÏ áã å³ßïáÝ³Ï³Ý ¹ñ³Ù³ßÝáñÑÝ»ñ, ³Û¹ ÃíáõÙ`  
(ïáÕ 1371 + ïáÕ 1372)</t>
  </si>
  <si>
    <t>êàòÆ²È²Î²Ü ²ä²ÐàìàôÂÚ²Ü Üä²êîÜºð, 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</si>
  <si>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</si>
  <si>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</si>
  <si>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</si>
  <si>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</si>
  <si>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</si>
  <si>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</si>
  <si>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</si>
  <si>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</si>
  <si>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</si>
  <si>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</si>
  <si>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</si>
  <si>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 xml:space="preserve"> - í³ñã³Ï³Ý Ù³ëÇ ÙÇçáóÝ»ñÇ ï³ñ»ëÏ½µÇ ³½³ï ÙÝ³óáñ¹Çó ýáÝ¹³ÛÇÝ  Ù³ë Ùáõïù³·ñÙ³Ý »ÝÃ³Ï³ ·áõÙ³ñÁ 
(ïáÕ 8193)</t>
  </si>
  <si>
    <t>2.3. Ð³Ù³ÛÝùÇ µÛáõç»Ç ÙÇçáóÝ»ñÇ ï³ñ»ëÏ½µÇ ³½³ï  ÙÝ³óáñ¹Á, ³Û¹ ÃíáõÙ`
(ïáÕ 8191+ïáÕ 8194-ïáÕ8193)</t>
  </si>
  <si>
    <t>-â³ñï³¹ñí³Í ³ÏïÇíÝ»ñÇ Çñ³óáõÙÇó Ùáõïù»ñ, ³Û¹ ÃíáõÙ`</t>
  </si>
  <si>
    <t>-ÐáÕÇ Çñ³óáõÙÇó Ùáõïù»ñ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</si>
  <si>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</si>
  <si>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</si>
  <si>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</si>
  <si>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</si>
  <si>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</si>
  <si>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</si>
  <si>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</si>
  <si>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Ð»ï³½áï³Ï³Ý áõ Ý³Ë³·Í³ÛÇÝ ³ßË³ï³ÝùÝ»ñ Ñ³ë³ñ³Ï³Ï³Ý Ï³ñ·Ç ¨ ³Ýíï³Ý·áõÃÛ³Ý áÉáñïáõÙ, áñÇó` </t>
  </si>
  <si>
    <t>Ð³ë³ñ³Ï³Ï³Ý Ï³ñ· ¨ ³Ýíï³Ý·áõÃÛáõÝ  (³ÛÉ ¹³ë»ñÇÝ ãå³ïÏ³ÝáÕ), áñÇó`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</si>
  <si>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</si>
  <si>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</si>
  <si>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</si>
  <si>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</si>
  <si>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</si>
  <si>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</si>
  <si>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</si>
  <si>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</si>
  <si>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</si>
  <si>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</si>
  <si>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</si>
  <si>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</si>
  <si>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</si>
  <si>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</si>
  <si>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</si>
  <si>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</si>
  <si>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</si>
  <si>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</si>
  <si>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</si>
  <si>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</si>
  <si>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</si>
  <si>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</si>
  <si>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</si>
  <si>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</si>
  <si>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</si>
  <si>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</si>
  <si>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</si>
  <si>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</si>
  <si>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</si>
  <si>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</si>
  <si>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</si>
  <si>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</si>
  <si>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</si>
  <si>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N</t>
  </si>
  <si>
    <t>³å³éùÁ ï³ñ»ëÏ½µÇ ¹ñáõÃÛ³Ùµ</t>
  </si>
  <si>
    <t>³å³éùÁ ï³ñ»í»ñçÇ ¹ñáõÃÛ³Ùµ</t>
  </si>
  <si>
    <t>ïíÛ³É ï³ñí³ Ñ³ßí³ñÏ³ÛÇÝ ·áõÙ³ñÁ</t>
  </si>
  <si>
    <t>ÐáÕ»ñÇ í³ñÓ³Ï³ÉáõÃÛ³Ý í³ñÓ³í×³ñÝ»ñ</t>
  </si>
  <si>
    <t>î»Õ»ÏáõÃÛáõÝÝ»ñ ·áõÛù³Ñ³ñÏÇ ¨ ÑáÕÇ Ñ³ñÏÇ, ÑáÕ»ñÇ ¨ ³ÛÉ ·áõÛùÇ í³ñÓ³Ï³ÉáõÃÛ³Ý</t>
  </si>
  <si>
    <t>í³ñÓ³í×³ñÝ»ñÇ ·Íáí ³é³ÝÓÇÝ óáõó³ÝÇßÝ»ñÇ í»ñ³µ»ñÛ³É</t>
  </si>
  <si>
    <t xml:space="preserve">                                                                                                                                                                                     ºÏ³Ùï³ï»ëÏÝ»ñÁ</t>
  </si>
  <si>
    <t>1.</t>
  </si>
  <si>
    <t>2.</t>
  </si>
  <si>
    <t>3.</t>
  </si>
  <si>
    <t>4.</t>
  </si>
  <si>
    <t>²ÛÉ ·áõÛùÇ í³ñÓ³Ï³ÉáõÃÛ³Ý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</si>
  <si>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</si>
  <si>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</si>
  <si>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</si>
  <si>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ØÇçÝ³Ï³ñ· ÁÝ¹Ñ³Ýáõñ ÏñÃáõÃÛáõÝ, áñÇó`</t>
  </si>
  <si>
    <t>Ü³ËÝ³Ï³Ý Ù³ëÝ³·Çï³Ï³Ý (³ñÑ»ëï³·áñÍ³Ï³Ý) ¨ ÙÇçÇÝ Ù³ëÝ³·Çï³Ï³Ý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</si>
  <si>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</si>
  <si>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</si>
  <si>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</si>
  <si>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</si>
  <si>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</si>
  <si>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</si>
  <si>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</si>
  <si>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</si>
  <si>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</si>
  <si>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</si>
  <si>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</si>
  <si>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</si>
  <si>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</si>
  <si>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</si>
  <si>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</si>
  <si>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</si>
  <si>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</si>
  <si>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</si>
  <si>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</si>
  <si>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</si>
  <si>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</si>
  <si>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</si>
  <si>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</si>
  <si>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</si>
  <si>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</si>
  <si>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</si>
  <si>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</si>
  <si>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</si>
  <si>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</si>
  <si>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</si>
  <si>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</si>
  <si>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</si>
  <si>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</si>
  <si>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</si>
  <si>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</si>
  <si>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t>6420</t>
  </si>
  <si>
    <t>6430</t>
  </si>
  <si>
    <t>6440</t>
  </si>
  <si>
    <t>8199³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</si>
  <si>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</si>
  <si>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</si>
  <si>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</si>
  <si>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</si>
  <si>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</si>
  <si>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</si>
  <si>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</si>
  <si>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</si>
  <si>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</si>
  <si>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</si>
  <si>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</si>
  <si>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</si>
  <si>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</si>
  <si>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</si>
  <si>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</si>
  <si>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</si>
  <si>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</si>
  <si>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</si>
  <si>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</si>
  <si>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</si>
  <si>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</si>
  <si>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</si>
  <si>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</si>
  <si>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</si>
  <si>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</si>
  <si>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</si>
  <si>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</si>
  <si>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</si>
  <si>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</si>
  <si>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</si>
  <si>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</si>
  <si>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</si>
  <si>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</si>
  <si>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</si>
  <si>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</si>
  <si>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</si>
  <si>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</si>
  <si>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</si>
  <si>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</si>
  <si>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</si>
  <si>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</si>
  <si>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</si>
  <si>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</si>
  <si>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</si>
  <si>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</si>
  <si>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</si>
  <si>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</si>
  <si>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</si>
  <si>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</si>
  <si>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</si>
  <si>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</si>
  <si>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</si>
  <si>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</si>
  <si>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</si>
  <si>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</si>
  <si>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</si>
  <si>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1.1 ¶áõÛù³ÛÇÝ Ñ³ñÏ»ñ ³Ýß³ñÅ ·áõÛùÇó, ³Û¹ ÃíáõÙ` 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</si>
  <si>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</si>
  <si>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</si>
  <si>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</si>
  <si>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</si>
  <si>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</si>
  <si>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µ) ä»ï³Ï³Ý µÛáõç»Çó ïñ³Ù³¹ñíáÕ ³ÛÉ ¹áï³óÇ³Ý»ñ, ³Û¹ ÃíáõÙ`  </t>
  </si>
  <si>
    <t>1. Ð²ðÎºð ºì îàôðøºð, ³Û¹ ÃíáõÙ`  
(ïáÕ 1110 + ïáÕ 1120 + ïáÕ 1130 + ïáÕ 1150 + ïáÕ 1160)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</si>
  <si>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</si>
  <si>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</si>
  <si>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</si>
  <si>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</si>
  <si>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</si>
  <si>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</si>
  <si>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</si>
  <si>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>êÇÝÃ»-ïÇÏ Ñ³ßÇí</t>
  </si>
  <si>
    <t>7</t>
  </si>
  <si>
    <t>8</t>
  </si>
  <si>
    <t>9</t>
  </si>
  <si>
    <t xml:space="preserve">3. ²ÚÈ ºÎ²ØàôîÜºð, ³Û¹ ÃíáõÙ`  
(ïáÕ 1310 + ïáÕ 1320 + ïáÕ 1330 + ïáÕ 1340 + ïáÕ 1350 + ïáÕ 1360 + ïáÕ 1370 + ïáÕ 1380)
</t>
  </si>
  <si>
    <t>3.4 Ð³Ù³ÛÝùÇ µÛáõç»Ç »Ï³ÙáõïÝ»ñ ³åñ³ÝùÝ»ñÇ Ù³ï³Ï³ñ³ñáõÙÇó ¨ Í³é³ÛáõÃÛáõÝÝ»ñÇ Ù³ïáõóáõÙÇó, ³Û¹ ÃíáõÙ` 
(ïáÕ 1341 + ïáÕ 1342)</t>
  </si>
  <si>
    <t xml:space="preserve">3.5 ì³ñã³Ï³Ý ·³ÝÓáõÙÝ»ñ, ³Û¹ ÃíáõÙ`
(ïáÕ 1351 + ïáÕ 1352 + ïáÕ 1353)  </t>
  </si>
  <si>
    <t xml:space="preserve">3.6 Øáõïù»ñ ïáõÛÅ»ñÇó, ïáõ·³ÝùÝ»ñÇó, ³Û¹ ÃíáõÙ`
(ïáÕ 1361 + ïáÕ 1362)   </t>
  </si>
  <si>
    <t>3.8 Î³åÇï³É áã å³ßïáÝ³Ï³Ý ¹ñ³Ù³ßÝáñÑÝ»ñ, ³Û¹ ÃíáõÙ`  
(ïáÕ 1371 + ïáÕ 1372)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</si>
  <si>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</si>
  <si>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</si>
  <si>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</si>
  <si>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µµ)  ³ÛÉ ¹áï³óÇ³Ý»ñ</t>
  </si>
  <si>
    <t xml:space="preserve">Ð³Ù³ÛÝùÇ ë»÷³Ï³ÝáõÃÛáõÝ Ñ³Ù³ñíáÕ ÑáÕ»ñÇ í³ñÓ³Ï³ÉáõÃÛ³Ý í³ñÓ³í×³ñÝ»ñ </t>
  </si>
  <si>
    <t xml:space="preserve">Ð³Ù³ÛÝùÇ í³ñã³Ï³Ý ï³ñ³ÍùáõÙ ·ïÝíáÕ å»ï³Ï³Ý ë»÷³Ï³ÝáõÃÛáõÝ Ñ³Ù³ñíáÕ ÑáÕ»ñÇ í³ñÓ³Ï³ÉáõÃÛ³Ý í³ñÓ³í×³ñÝ»ñ </t>
  </si>
  <si>
    <t>1145</t>
  </si>
  <si>
    <t xml:space="preserve"> -êáõµëÇ¹Ç³Ý»ñ ýÇÝ³Ýë³Ï³Ý å»ï³Ï³Ý (h³Ù³ÛÝù³ÛÇÝ) Ï³½Ù³Ï»ñåáõÃÛáõÝÝ»ñÇÝ 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</si>
  <si>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</si>
  <si>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</si>
  <si>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</si>
  <si>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</si>
  <si>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</si>
  <si>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 - ÑÇÙÝ³Ï³Ý ·áõÙ³ñÇ Ù³ñáõÙ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</si>
  <si>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</si>
  <si>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</si>
  <si>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</si>
  <si>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</si>
  <si>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</si>
  <si>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</si>
  <si>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</si>
  <si>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</si>
  <si>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</si>
  <si>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</si>
  <si>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</si>
  <si>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</si>
  <si>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</si>
  <si>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</si>
  <si>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</si>
  <si>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</si>
  <si>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</si>
  <si>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</si>
  <si>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</si>
  <si>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</si>
  <si>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</si>
  <si>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</si>
  <si>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</si>
  <si>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</si>
  <si>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</si>
  <si>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</si>
  <si>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</si>
  <si>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</si>
  <si>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</si>
  <si>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</si>
  <si>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</si>
  <si>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</si>
  <si>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</si>
  <si>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</si>
  <si>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</si>
  <si>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</si>
  <si>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</si>
  <si>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</si>
  <si>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</si>
  <si>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</si>
  <si>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</si>
  <si>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</si>
  <si>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</si>
  <si>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</si>
  <si>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</si>
  <si>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</si>
  <si>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</si>
  <si>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</si>
  <si>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</si>
  <si>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</si>
  <si>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</si>
  <si>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</si>
  <si>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</si>
  <si>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</si>
  <si>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</si>
  <si>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</si>
  <si>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</si>
  <si>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</si>
  <si>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</si>
  <si>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</si>
  <si>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</si>
  <si>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</si>
  <si>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</si>
  <si>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</si>
  <si>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</si>
  <si>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</si>
  <si>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</si>
  <si>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</si>
  <si>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</si>
  <si>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</si>
  <si>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</si>
  <si>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</si>
  <si>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</si>
  <si>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</si>
  <si>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</si>
  <si>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</si>
  <si>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</si>
  <si>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</si>
  <si>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</si>
  <si>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</si>
  <si>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</si>
  <si>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</si>
  <si>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</si>
  <si>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</si>
  <si>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</si>
  <si>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</si>
  <si>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</si>
  <si>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</si>
  <si>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</si>
  <si>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</si>
  <si>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</si>
  <si>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</si>
  <si>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</si>
  <si>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</si>
  <si>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</si>
  <si>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</si>
  <si>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</si>
  <si>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</si>
  <si>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</si>
  <si>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</si>
  <si>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</si>
  <si>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</si>
  <si>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</si>
  <si>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</si>
  <si>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</si>
  <si>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</si>
  <si>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</si>
  <si>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</si>
  <si>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</si>
  <si>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</si>
  <si>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</si>
  <si>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</si>
  <si>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</si>
  <si>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</si>
  <si>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</si>
  <si>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</si>
  <si>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</si>
  <si>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</si>
  <si>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</si>
  <si>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- ÙÇÝã¨ 300ù.Ù. ÁÝ¹Ñ. Ù³Ï»ñ»ë áõÝ»óáÕ ³ÝÑ³ï³Ï³Ý µÝ³Ï»ÉÇ, ³Û¹ ÃíáõÙ` ³Û·»·áñÍ³Ï³Ý (³Ù³é³Ýáó.) ïÝ»ñÇ, ÇÝãå»ë Ý³¨` 200ù.Ù. ÁÝ¹Ñ. Ù³Ï»ñ»ë áõÝ»óáÕ ¨ Ñ³ë³ñ³Ï³Ï³Ý ¨ ³ñï³¹ëñ³Ï³Ý Ýß³Ý³ÏáõÃÛ³Ý ûµÛ»ÏïÝ»ñÇ  Ñ³Ù³ñ</t>
  </si>
  <si>
    <t>-201-Çó ÙÇÝã¨ 500ù.Ù.ÁÝ¹Ñ³Ýáõñ Ù³Ï»ñ»ë áõÝ»óáÕ ûµÛ»ÏïÝ»ñÇ Ñ³Ù³ñ</t>
  </si>
  <si>
    <t>-501-Çó ÙÇÝã¨ 1000ù.Ù. ÁÝ¹Ñ³Ýáõñ Ù³Ï»ñ»ë áõÝ»óáÕ ûµÛ»ÏïÝ»ñÇ Ñ³Ù³ñ</t>
  </si>
  <si>
    <t>- ÙÇÝã¨ 20ù.Ù. ÁÝ¹Ñ³Ýáõñ Ù³Ï»ñ»ë áõÝ»óáÕ ûµÛ»ÏïÝ»ñÇ Ñ³Ù³ñ</t>
  </si>
  <si>
    <t>-ÀÝ¹Ñ³Ýáõñ µÝáõÛÃÇ ³ÛÉ Í³é³ÛáõÃÛáõÝÝ»ñ</t>
  </si>
  <si>
    <t xml:space="preserve"> -Ð³ïáõÏ Ýå³ï³Ï³ÛÇÝ ³ÛÉ ÝÛáõÃÝ»ñ</t>
  </si>
  <si>
    <t>ÀÝ¹Ñ³Ýáõñ µÝáõÛÃÇ ³ÛÉÍ³é³ÛáõÃÛáõÝÝ»ñ</t>
  </si>
  <si>
    <t>Ð³Ù³Ï³ñ·ã³ÛÇÝ Í³é³ÛáõÃÛáõÝÝ»ñ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</si>
  <si>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</si>
  <si>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</si>
  <si>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>-ÐÇÙÝ³Ï³Ý ÙÇçáóÝ»ñÇ Çñ³óáõÙÇó Ùáõïù»ñ, ³Û¹ ÃíáõÙ</t>
  </si>
  <si>
    <t>²Ýß³ñÅ ·áõÛùÇ Çñ³óáõÙÇó Ùáõïù»ñ</t>
  </si>
  <si>
    <t>´Ý³Ï³ñ³Ý³ÛÇÝ ßÇÝ³ñ³ñáõÃÛáõÝ</t>
  </si>
  <si>
    <t>- 20 ¨ ³í»ÉÇ ù.Ù. ÁÝ¹Ñ³Ýáõñ Ù³Ï»ñ»ë áõÝ»óáÕ ûµÛ»ÏïÝ»ñÇ Ñ³Ù³ñ</t>
  </si>
  <si>
    <t>1133-ñ¹ ïáÕáõÙ ãÝ³Ë³ï»ëí³Í ûµÛ»ÏïÝ»ñÇ Ñ³Ù³ñ, áñÇó</t>
  </si>
  <si>
    <t>- ÑÇÙÝ³Ï³Ý ßÇÝáõÃÛáõÝÝ»ñÇ Ý»ñëáõÙ í³×³éùÇ (Çñ³óÙ³Ý) Ï³½Ù³Ï»ñåÙ³Ý ¹»åùáõÙ</t>
  </si>
  <si>
    <t>- áã ÑÇÙÝ³Ï³Ý ßÇÝáõÃÛáõÝÝ»ñÇ Ý»ñëáõÙ í³×³éùÇ (Çñ³óÙ³Ý) Ï³½Ù³Ï»ñåÙ³Ý ¹»åùáõÙ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</si>
  <si>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</si>
  <si>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</si>
  <si>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</si>
  <si>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</si>
  <si>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</si>
  <si>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</si>
  <si>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 xml:space="preserve"> - »ÝÃ³Ï³ ¿ áõÕÕÙ³Ý Ñ³Ù³ÛÝùÇ µÛáõç»Ç ýáÝ¹³ÛÇÝ  Ù³ë     
(ïáÕ 8191 - ïáÕ 8192)</t>
  </si>
  <si>
    <t xml:space="preserve"> 1.1. ²ñÅ»ÃÕÃ»ñ (µ³ó³éáõÃÛ³Ùµ µ³ÅÝ»ïáÙë»ñÇ ¨ Ï³åÇï³ÉáõÙ ³ÛÉ Ù³ëÝ³ÏóáõÃÛ³Ý),áñÇó </t>
  </si>
  <si>
    <t>1.2.1. ì³ñÏ»ñ, áñÁ`</t>
  </si>
  <si>
    <t xml:space="preserve">  - í³ñÏ»ñÇ ëï³óáõÙ, áñÁ</t>
  </si>
  <si>
    <t xml:space="preserve">  - ëï³óí³Í í³ñÏ»ñÇ ÑÇÙÝ³Ï³Ý  ·áõÙ³ñÇ Ù³ñáõÙ, áñÇó`</t>
  </si>
  <si>
    <t>´³ÅÝ»ïÇñ³Ï³Ý ÁÝÏ»ñáõÃÛáõÝÝ»ñáõÙ Ñ³Ù³ÛÝùÇ Ù³ëÝ³ÏóáõÃÛ³Ý ¹ÇÙ³ó Ñ³Ù³ÛÝùÇ µÛáõç» Ï³ï³ñíáÕ Ù³ëÑ³ÝáõÙÝ»ñ (ß³Ñ³µ³ÅÇÝÝ»ñ)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</si>
  <si>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</si>
  <si>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</si>
  <si>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</si>
  <si>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</si>
  <si>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</si>
  <si>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</si>
  <si>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</si>
  <si>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</si>
  <si>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</si>
  <si>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</si>
  <si>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</si>
  <si>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</si>
  <si>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</si>
  <si>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</si>
  <si>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</si>
  <si>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</si>
  <si>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</si>
  <si>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</si>
  <si>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</si>
  <si>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</si>
  <si>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</si>
  <si>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</si>
  <si>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</si>
  <si>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</si>
  <si>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</si>
  <si>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</si>
  <si>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</si>
  <si>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</si>
  <si>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</si>
  <si>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</si>
  <si>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</si>
  <si>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</si>
  <si>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</si>
  <si>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</si>
  <si>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</si>
  <si>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</si>
  <si>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</si>
  <si>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</si>
  <si>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</si>
  <si>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</si>
  <si>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</si>
  <si>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</si>
  <si>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</si>
  <si>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</si>
  <si>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</si>
  <si>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</si>
  <si>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</si>
  <si>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</si>
  <si>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</si>
  <si>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</si>
  <si>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</si>
  <si>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</si>
  <si>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</si>
  <si>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</si>
  <si>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</si>
  <si>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</si>
  <si>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</si>
  <si>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</si>
  <si>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</si>
  <si>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</si>
  <si>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</si>
  <si>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</si>
  <si>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</si>
  <si>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</si>
  <si>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</si>
  <si>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</si>
  <si>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</si>
  <si>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</si>
  <si>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>öñÏ³ñ³ñ Í³é³ÛáõÃÛáõÝ</t>
  </si>
  <si>
    <t xml:space="preserve"> -Î»Ýë³Ãáß³ÏÝ»ñ</t>
  </si>
  <si>
    <t>4741</t>
  </si>
  <si>
    <t>4811</t>
  </si>
  <si>
    <t>4819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</si>
  <si>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</si>
  <si>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</si>
  <si>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</si>
  <si>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</si>
  <si>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</si>
  <si>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</si>
  <si>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</si>
  <si>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 xml:space="preserve"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</t>
  </si>
  <si>
    <t>·) ä»ï³Ï³Ý µÛáõç»Çó ïñ³Ù³¹ñíáÕ Ýå³ï³Ï³ÛÇÝ Ñ³ïÏ³óáõÙÝ»ñ (ëáõµí»ÝóÇ³Ý»ñ)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</si>
  <si>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</si>
  <si>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</si>
  <si>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</si>
  <si>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</si>
  <si>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</si>
  <si>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</si>
  <si>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</si>
  <si>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</si>
  <si>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</si>
  <si>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</si>
  <si>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</si>
  <si>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</si>
  <si>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</si>
  <si>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</si>
  <si>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</si>
  <si>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</si>
  <si>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</si>
  <si>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</si>
  <si>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</si>
  <si>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</si>
  <si>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</si>
  <si>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</si>
  <si>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</si>
  <si>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</si>
  <si>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</si>
  <si>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</si>
  <si>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</si>
  <si>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</si>
  <si>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</si>
  <si>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</si>
  <si>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</si>
  <si>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</si>
  <si>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</si>
  <si>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</si>
  <si>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</si>
  <si>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</si>
  <si>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</si>
  <si>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</si>
  <si>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</si>
  <si>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</si>
  <si>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</si>
  <si>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</si>
  <si>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</si>
  <si>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</si>
  <si>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</si>
  <si>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</si>
  <si>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</si>
  <si>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</si>
  <si>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</si>
  <si>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</si>
  <si>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</si>
  <si>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</si>
  <si>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</si>
  <si>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</si>
  <si>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</si>
  <si>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</si>
  <si>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</si>
  <si>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</si>
  <si>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</si>
  <si>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</si>
  <si>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</si>
  <si>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</si>
  <si>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</si>
  <si>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</si>
  <si>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</si>
  <si>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</si>
  <si>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</si>
  <si>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</si>
  <si>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</si>
  <si>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</si>
  <si>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</si>
  <si>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</si>
  <si>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</si>
  <si>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</si>
  <si>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</si>
  <si>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</si>
  <si>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</si>
  <si>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</si>
  <si>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</si>
  <si>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</si>
  <si>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</si>
  <si>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</si>
  <si>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</si>
  <si>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</si>
  <si>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</si>
  <si>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</si>
  <si>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</si>
  <si>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</si>
  <si>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</si>
  <si>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</si>
  <si>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</si>
  <si>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Ð²îì²Ì 2</t>
  </si>
  <si>
    <t>Ð²îì²Ì 3</t>
  </si>
  <si>
    <t>Ð²îì²Ì 6</t>
  </si>
  <si>
    <t>Ð²îì²Ì 4</t>
  </si>
  <si>
    <t>Ð²îì²Ì 5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</si>
  <si>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</si>
  <si>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</si>
  <si>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</si>
  <si>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</si>
  <si>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</si>
  <si>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</si>
  <si>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</si>
  <si>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</si>
  <si>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</si>
  <si>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</si>
  <si>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</si>
  <si>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</si>
  <si>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</si>
  <si>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</si>
  <si>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</si>
  <si>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</si>
  <si>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</si>
  <si>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</si>
  <si>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</si>
  <si>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</si>
  <si>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</si>
  <si>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</si>
  <si>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</si>
  <si>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</si>
  <si>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</si>
  <si>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</si>
  <si>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</si>
  <si>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</si>
  <si>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</si>
  <si>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</si>
  <si>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</si>
  <si>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</si>
  <si>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</si>
  <si>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</si>
  <si>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</si>
  <si>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</si>
  <si>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</si>
  <si>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</si>
  <si>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</si>
  <si>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</si>
  <si>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</si>
  <si>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</si>
  <si>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</si>
  <si>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</si>
  <si>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</si>
  <si>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</si>
  <si>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</si>
  <si>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</si>
  <si>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</si>
  <si>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</si>
  <si>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</si>
  <si>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</si>
  <si>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</si>
  <si>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</si>
  <si>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</si>
  <si>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</si>
  <si>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</si>
  <si>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</si>
  <si>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</si>
  <si>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</si>
  <si>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</si>
  <si>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</si>
  <si>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</si>
  <si>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</si>
  <si>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</si>
  <si>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</si>
  <si>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</si>
  <si>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</si>
  <si>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</si>
  <si>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</si>
  <si>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</si>
  <si>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</si>
  <si>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</si>
  <si>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</si>
  <si>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</si>
  <si>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</si>
  <si>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</si>
  <si>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</si>
  <si>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</si>
  <si>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</si>
  <si>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</si>
  <si>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</si>
  <si>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</si>
  <si>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</si>
  <si>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</si>
  <si>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</si>
  <si>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</si>
  <si>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</si>
  <si>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</si>
  <si>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</si>
  <si>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</si>
  <si>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</si>
  <si>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</si>
  <si>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</si>
  <si>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</si>
  <si>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</si>
  <si>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</si>
  <si>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</si>
  <si>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</si>
  <si>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</si>
  <si>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</si>
  <si>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</si>
  <si>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</si>
  <si>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</si>
  <si>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1146</t>
  </si>
  <si>
    <t>Å·)²íïáÏ³Û³Ý³ï»ÕÇ Ñ³Ù³ñ</t>
  </si>
  <si>
    <t>1147</t>
  </si>
  <si>
    <t>î»Õ³Ï³Ý ïáõñù»ñ, ³Û¹ ÃíáõÙ`  
(ïáÕ 1132 + ïáÕ 1135 + ïáÕ 1136 + ïáÕ 1137 + ïáÕ 1138 + ïáÕ 1139 + ïáÕ 1140 + ïáÕ 1141 + ïáÕ 1142 + ïáÕ 1143 + ïáÕ 1144+ïáÕ 1145+ïáÕ 1146+ïáÕ1147)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</si>
  <si>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</si>
  <si>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</si>
  <si>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Í³Ëë»ր</t>
  </si>
  <si>
    <t>°-3001-Çó ¨ ³í»ÉÇ ù³é³ÏáõëÇ Ù»ïñ ÁÝ¹Ñ³Ýáõñ Ù³Ï»ñ»ë áõÝ»óáÕ ûµÛ»ÏïÝ»ñÇ Ñ³Ù³ñ</t>
  </si>
  <si>
    <t>°-1001-Çó ÙÇÝã¨ 3000ù.Ù. ÁÝ¹Ñ³Ýáõñ Ù³Ï»ñ»ë áõÝ»óáÕ ûµÛ»ÏïÝ»ñÇ Ñ³Ù³ñ</t>
  </si>
  <si>
    <t xml:space="preserve">  </t>
  </si>
  <si>
    <t>1148</t>
  </si>
  <si>
    <t>1149</t>
  </si>
  <si>
    <t>Ð³Û³ëï³ÝÇ Ð³Ýñ³å»ïáõÃÛ³Ý Ñ³Ù³ÛÝùÝ»ñÇ ³Ýí³ÝáõÙÝ»ñÁ ýÇñÙ³ÛÇÝ ³Ýí³ÝáõÙÝ»ñáõÙ û·ï³·áñÍ»Éáõ ÃáõÛÉïíáõÃÛ³Ý Ñ³Ù³ñ</t>
  </si>
  <si>
    <t xml:space="preserve">Ð³Ù³ÛÝùÇ ï³ñ³ÍùáõÙ Ñ³Ýñ³ÛÇÝ ëÝÝ¹Ç Ï³½Ù³Ï»ñåÙ³Ý ¨ Çñ³óÙ³Ý  ÃáõÛÉïíáõÃÛ³Ý Ñ³Ù³ñ </t>
  </si>
  <si>
    <t>Þ³ñÅ³Ï³Ý  ·áõÛùÇ Çñ³óáõÙÇó Ùáõïù»ñ</t>
  </si>
  <si>
    <t xml:space="preserve">                                                                                                                        (Ñ³½³ñ ¹ñ³Ùáí)</t>
  </si>
  <si>
    <t xml:space="preserve">Å¹) Ð³Ù³ÛÝùÇ ï³ñ³ÍùáõÙ ·ïÝíáÕ  Ë³ÝáõÃÝ»ñáõÙ, Ïñå³ÏÝ»ñáõÙ ï»ËÝÇÏ³Ï³Ý Ñ»ÕáõÏÝ»ñÇ í³×³éùÇ ÃáõÛÉïíáõÃÛ³Ý Ñ³Ù³ñ </t>
  </si>
  <si>
    <t>î³ññ³Ï³Ý  ÏñÃáõÃÛáõÝ</t>
  </si>
  <si>
    <t xml:space="preserve">î³ññ³Ï³Ý  ÏñÃáõÃÛáõÝ </t>
  </si>
  <si>
    <t>ՀՀ  կառավարության և համայնքների պահուստային ֆոնդ</t>
  </si>
  <si>
    <t>ՀՀ   համայնքների պահուստային ֆոնդ</t>
  </si>
  <si>
    <t>6</t>
  </si>
  <si>
    <t>Շրջակա միջավայրի պաշտպանություն (այլ դասերին չպատկանող)</t>
  </si>
  <si>
    <t>Շրջակա միջավայրի պաշտպանություն (այլ դասերին չպատկանող), որից</t>
  </si>
  <si>
    <t xml:space="preserve"> </t>
  </si>
  <si>
    <t xml:space="preserve">   </t>
  </si>
  <si>
    <t xml:space="preserve"> - ²ÛÉ ÁÝÃ³óÇÏ ¹ñ³Ù³ßÝáñÑÝ»ñ</t>
  </si>
  <si>
    <t>Ջրամատակարում, áñÇó`</t>
  </si>
  <si>
    <t>Ջրամատակարում</t>
  </si>
  <si>
    <t>2640</t>
  </si>
  <si>
    <t>2641</t>
  </si>
  <si>
    <t xml:space="preserve"> - Þ»Ýù»ñÇ ¨ ßÇÝáõÃÛáõÝÝ»ñÇ Ïառուցում</t>
  </si>
  <si>
    <t>1113</t>
  </si>
  <si>
    <t>Համայնքի բյուջե մուտքագրվող անշարժ գույքի հարկ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</si>
  <si>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</si>
  <si>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</si>
  <si>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</si>
  <si>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</si>
  <si>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</si>
  <si>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</si>
  <si>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</si>
  <si>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</si>
  <si>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    </t>
  </si>
  <si>
    <t xml:space="preserve"> ՀԱՄԱՅՆՔԻ ՂԵԿԱՎԱՐ՝                                 ԳԱԳԻԿ  ՄԱԹԵՎՈՍՅԱՆ</t>
  </si>
  <si>
    <t xml:space="preserve">½) Ð³Ù³ÛÝùÇ ï³ñ³ÍùáõÙ Ñ»ÕáõÏ í³é»ÉÇùÇ, ë»ÕÙí³Í µÝ³Ï³Ý  Ï³Ù Ñ»ÕáõÏ³óí³Í Ý³íÃ³ÛÇÝ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</si>
  <si>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Համայնքի վարչական տարածքում քաղաքացիական հոգեհանգստի ծիսակատարության ծառայությունների իրականացման թույլտվության համար</t>
  </si>
  <si>
    <t>Þðæ²Î² ØÆæ²ì²ÚðÆ ä²Þîä²ÜàôÂÚàôÜ, 
³Û¹ ÃíáõÙ` (ïáÕ2510+ïáÕ2520+ïáÕ2530+ïáÕ2540+ïáÕ2550+ïáÕ2560)</t>
  </si>
  <si>
    <t>ä²Þîä²ÜàôÂÚàôÜ, ³Û¹ ÃíáõÙ` (ïáÕ2210+2220+ïáÕ2230+ïáÕ2240+ïáÕ2250)</t>
  </si>
  <si>
    <t>Ð²ê²ð²Î²Î²Ü Î²ð¶, ²Üìî²Ü¶àôÂÚàôÜ ¨ ¸²î²Î²Ü ¶àðÌàôÜºàôÂÚàôÜ, ³Û¹ ÃíáõÙ` (ïáÕ2310+ïáÕ2320+ïáÕ2330+ïáÕ2340+ïáÕ2350+ïáÕ2360+ïáÕ2370)</t>
  </si>
  <si>
    <t>´Ü²Î²ð²Ü²ÚÆÜ ÞÆÜ²ð²ðàôÂÚàôÜ ºì ÎàØàôÜ²È Ì²è²ÚàôÂÚàôÜ, ³Û¹ ÃíáõÙ` (ïáÕ3610+ïáÕ3620+ïáÕ3630+ïáÕ3640+ïáÕ3650+ïáÕ3660)</t>
  </si>
  <si>
    <t>²èàÔæ²ä²ÐàôÂÚàôÜ, ³Û¹ ÃíáõÙ` (ïáÕ2710+ïáÕ2720+ïáÕ2730+ïáÕ2740+ïáÕ2750+ïáÕ2760)</t>
  </si>
  <si>
    <t>Ð²Ü¶Æêî, ØÞ²ÎàôÚÂ ºì ÎðàÜ, ³Û¹ ÃíáõÙ` (ïáÕ2810+ïáÕ2820+ïáÕ2830+ïáÕ2840+ïáÕ2850+ïáÕ2860)</t>
  </si>
  <si>
    <t xml:space="preserve">êàòÆ²È²Î²Ü ä²Þîä²ÜàôÂÚàôÜ, ³Û¹ ÃíáõÙ` (ïáÕ3010+ïáÕ3020+ïáÕ3030+ïáÕ3040+ïáÕ3050+ïáÕ3060+ïáÕ3070+ïáÕ3080+ïáÕ3090) </t>
  </si>
  <si>
    <t>ÐÆØÜ²Î²Ü ´²ÄÆÜÜºðÆÜ â¸²êìàÔ ä²Ðàôêî²ÚÆÜ üàÜ¸ºð, ³Û¹ ÃíáõÙ`
 (ïáÕ3110)</t>
  </si>
  <si>
    <t>Անշարժ գույքի հարկ</t>
  </si>
  <si>
    <t>Այլ տրանսսպորտային ծախսեր</t>
  </si>
  <si>
    <t>Գույքի վարձակալություն</t>
  </si>
  <si>
    <t>Կեղտաջրերի հեռացում</t>
  </si>
  <si>
    <t>- Կապիտալ դրամաշնորհներ պետական և համայնքների ոչ առևտրային կազմակերպություններին</t>
  </si>
  <si>
    <t>îÜîºê²Î²Ü Ð²ð²´ºðàôÂÚàôÜÜºð, ³Û¹ ÃíáõÙ` (ïáÕ2410+ïáÕ2420+ïáÕ2430+ïáÕ2440+ïáÕ2450+ïáÕ2460+ïáÕ2470+ïáÕ2480+ïáÕ2490)</t>
  </si>
  <si>
    <t>Հատված 1</t>
  </si>
  <si>
    <t>Շենքերի ¨ ßÇÝáõÃÛáõÝÝ»ñÇ Ï³éáõóáõÙ</t>
  </si>
  <si>
    <r>
      <t xml:space="preserve">ÎðÂàôÂÚàôÜ, ³Û¹ ÃíáõÙ`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</si>
  <si>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</si>
  <si>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
 </t>
    </r>
    <r>
      <rPr>
        <sz val="8"/>
        <rFont val="Arial LatArm"/>
        <family val="2"/>
      </rPr>
      <t>(ïáÕ3110)</t>
    </r>
  </si>
  <si>
    <r>
      <t xml:space="preserve">ÀÜ¸²ØºÜÀ Ì²Êêºð, ³Û¹ ÃíáõÙ` </t>
    </r>
    <r>
      <rPr>
        <sz val="8"/>
        <rFont val="Arial LatArm"/>
        <family val="2"/>
      </rPr>
      <t>(ïáÕ4050+ïáÕ5000+ïáÕ 6000)</t>
    </r>
  </si>
  <si>
    <r>
      <t xml:space="preserve">¸ð²Øàì ìÖ²ðìàÔ ²ÞÊ²î²ì²ðÒºð ºì Ð²ìºÈ²ìÖ²ðÜºð, áñÇó`                   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</si>
  <si>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Ð²ìºÈ²ìÖ²ðÜºð, áñÇó` 
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</si>
  <si>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ìÖ²ðÜºð, áñÇó` 
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</si>
  <si>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´ºðàôØ, ³Û¹ ÃíáõÙ` 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</si>
  <si>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</si>
  <si>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Ì²Êêºð, áñÇó` 
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</si>
  <si>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´ºðàôØ, áñÇó`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</si>
  <si>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´ºðàôØ, áñÇó`  
</t>
    </r>
    <r>
      <rPr>
        <sz val="8"/>
        <rFont val="Arial LatArm"/>
        <family val="2"/>
      </rPr>
      <t>(ïáÕ 4241)</t>
    </r>
  </si>
  <si>
    <r>
      <t xml:space="preserve">ÀÜÂ²òÆÎ Üàðà¶àôØ ºì ä²Ðä²ÜàôØ, áñÇó (Í³é³ÛáõÃÛáõÝÝ»ñ ¨ ÝÛáõÃ»ñ) 
</t>
    </r>
    <r>
      <rPr>
        <sz val="8"/>
        <rFont val="Arial LatArm"/>
        <family val="2"/>
      </rPr>
      <t>(ïáÕ4251+ïáÕ4252)</t>
    </r>
  </si>
  <si>
    <r>
      <t xml:space="preserve"> ÜÚàôÂºð, áñÇó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</si>
  <si>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ÜºðøÆÜ îàÎàê²ìÖ²ðÜºð, áñÇó
 </t>
    </r>
    <r>
      <rPr>
        <sz val="8"/>
        <color indexed="8"/>
        <rFont val="Arial LatArm"/>
        <family val="2"/>
      </rPr>
      <t>(ïáÕ4311+ïáÕ4312)</t>
    </r>
  </si>
  <si>
    <r>
      <t xml:space="preserve">öàÊ²èàôÂÚàôÜÜºðÆ Ðºî Î²äì²Ì ìÖ²ðÜºð, áñÇó` 
</t>
    </r>
    <r>
      <rPr>
        <sz val="8"/>
        <color indexed="8"/>
        <rFont val="Arial LatArm"/>
        <family val="2"/>
      </rPr>
      <t xml:space="preserve">(ïáÕ4331+ïáÕ4332+ïáÕ4333) 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</si>
  <si>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LatArm"/>
        <family val="2"/>
      </rPr>
      <t>(ïáÕ4411+ïáÕ4412)</t>
    </r>
  </si>
  <si>
    <r>
      <t xml:space="preserve">1.5 ¸ð²Ø²ÞÜàðÐÜºð, ³Û¹ ÃíáõÙ`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</si>
  <si>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8"/>
        <rFont val="Arial LatArm"/>
        <family val="2"/>
      </rPr>
      <t xml:space="preserve"> 
(ïáÕ4511+ïáÕ4512)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</si>
  <si>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LatArm"/>
        <family val="2"/>
      </rPr>
      <t xml:space="preserve"> (ïáÕ4521+ïáÕ4522)</t>
    </r>
  </si>
  <si>
    <r>
      <t>Î²äÆî²È ¸ð²Ø²ÞÜàðÐÜºð äºî²Î²Ü Ð²îì²ÌÆ ²ÚÈ Ø²Î²ð¸²ÎÜºðÆÜ, áñÇó`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</si>
  <si>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ÎºÜê²ÂàÞ²ÎÜºð, ³Û¹ ÃíáõÙ`
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</si>
  <si>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</si>
  <si>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ÎºÜê²ÂàÞ²ÎÜºð, áñÇó` 
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</si>
  <si>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Ì²Êêºð, ³Û¹ ÃíáõÙ`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</si>
  <si>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</si>
  <si>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</si>
  <si>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LatArm"/>
        <family val="2"/>
      </rPr>
      <t>(ïáÕ4731)</t>
    </r>
  </si>
  <si>
    <r>
      <t xml:space="preserve">ä²Ðàôêî²ÚÆÜ ØÆæàòÜºð, áñÇó` 
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</si>
  <si>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</si>
  <si>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</si>
  <si>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</si>
  <si>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ê²ðø²ìàðàôØÜºð, áñÇó`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</si>
  <si>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ØÆæàòÜºð, áñÇó`
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</si>
  <si>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ä²Þ²ðÜºð, ³Û¹ ÃíáõÙ`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</si>
  <si>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²ÎîÆìÜºð, ³Û¹ ÃíáõÙ`
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</si>
  <si>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ԱԿՏԻՎՆԵՐ, ³Û¹ ÃíáõÙ`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</si>
  <si>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</si>
  <si>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LatArm"/>
        <family val="2"/>
      </rPr>
      <t xml:space="preserve"> (ïáÕ6110+ïáÕ6120+ïáÕ6130) </t>
    </r>
  </si>
  <si>
    <r>
      <t xml:space="preserve">´²ðÒð²ðÄºø ²ÎîÆìÜºðÆ Æð²òàôØÆò Øàôîøºð, ³Û¹ ÃíáõÙ` 
</t>
    </r>
    <r>
      <rPr>
        <sz val="10"/>
        <rFont val="Arial LatArm"/>
        <family val="2"/>
      </rPr>
      <t>(ïáÕ 6310)</t>
    </r>
  </si>
  <si>
    <r>
      <t xml:space="preserve"> -</t>
    </r>
    <r>
      <rPr>
        <sz val="14"/>
        <rFont val="Arial LatArm"/>
        <family val="2"/>
      </rPr>
      <t>¾Ý»ñ·»ïÇÏ  Í³é³ÛáõÃÛáõÝÝ»ñ</t>
    </r>
  </si>
  <si>
    <t xml:space="preserve"> -Նվիրատվություններ այլ շահույթ չհետապնող կազմակերպություններին</t>
  </si>
  <si>
    <t>Հանգիստ մշակույթ կրոն</t>
  </si>
  <si>
    <t xml:space="preserve"> -¾Ý»ñ·»ïÇÏ  Í³é³ÛáõÃÛáõÝÝ»ñ</t>
  </si>
  <si>
    <t>Տեղեկատվական Í³é³ÛáõÃÛáõÝÝ»ñ</t>
  </si>
  <si>
    <t>Կեղտաջրերի հեռացում, áñÇó`</t>
  </si>
  <si>
    <t>ÐԱՅԱՍՏԱՆԻ ՀԱՆՐԱՊԵՏՈՒԹՅԱՆ ԿՈՏԱՅՔԻ ՄԱՐԶԻ</t>
  </si>
  <si>
    <t>ՆՈՐ ՀԱՃԸՆ  ՀԱՄԱՅՆՔԻ</t>
  </si>
  <si>
    <t>2026 Âì²Î²ÜÆ ´Úàôæº</t>
  </si>
  <si>
    <r>
      <t xml:space="preserve">  ÀÜ¸²ØºÜÀ  ºÎ²ØàôîÜºð,                         ³Û¹ ÃíáõÙ`         
</t>
    </r>
    <r>
      <rPr>
        <sz val="8"/>
        <rFont val="Arial LatArm"/>
        <family val="2"/>
      </rPr>
      <t>(ïáÕ 1100 + ïáÕ 1200+ïáÕ 1300)</t>
    </r>
  </si>
  <si>
    <t xml:space="preserve">3.1 îáÏáëÝ»ñ, ³Û¹ ÃíáõÙ`  </t>
  </si>
  <si>
    <t xml:space="preserve">3.2 Þ³Ñ³µ³ÅÇÝÝ»ñ, ³Û¹ ÃíáõÙ`  </t>
  </si>
  <si>
    <t>3.3 ¶áõÛùÇ í³ñÓ³Ï³ÉáõÃÛáõÝÇó »Ï³ÙáõïÝ»ñ, ³Û¹ ÃíáõÙ`  
(ïáÕ 1331 + ïáÕ 1332 + ïáÕ 1333 + 1334)</t>
  </si>
  <si>
    <t xml:space="preserve">                 </t>
  </si>
  <si>
    <t xml:space="preserve"> -ÀÝÃ³óÇÏ ¹ñ³Ù³ßÝáñÑÝ»ñ ûï³ñ»ñÏñÛ³ Ï³é³í³ñáõÃÛáõÝÝ»ñÇÝ</t>
  </si>
  <si>
    <t xml:space="preserve"> - ²ÛÉ ÁÝÃ³óÇÏ ¹ñ³Ù³ßÝáñÑÝ»ñ, ³Û¹ ÃíáõÙ`            (ïáÕ 4534+ïáÕ 4537 +ïáÕ 4538)</t>
  </si>
  <si>
    <t xml:space="preserve"> -²ÛÉ Ï³åÇï³É ¹ñ³Ù³ßÝáñÑÝ»ñ, ³Û¹ ÃíáõÙ`              (ïáÕ 4544+ïáÕ 4547 +ïáÕ 4548)</t>
  </si>
  <si>
    <t xml:space="preserve"> -¸³ï³ñ³ÝÝ»ñÇ ÏáÕÙÇó Ýß³Ý³Ïí³Í ïáõÛÅ»ñ ¨ ïáõ·³ÝùÝ»ñ</t>
  </si>
  <si>
    <t>²ÚÈ ä²Þ²ðÜºðÆ Æð²òàôØÆò Øàôîøºð, áñÇó` 
(ïáÕ6221+ïáÕ6222+ïáÕ6223)</t>
  </si>
  <si>
    <r>
      <t xml:space="preserve">². ÀÜÂ²òÆÎ  Ì²Êêºð, ³Û¹ ÃíáõÙ` 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</si>
  <si>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ì²ðÒ²îðàôÂÚàôÜ, ³Û¹ ÃíáõÙ`
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</si>
  <si>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</si>
  <si>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îàÎàê²ìÖ²ðÜºð, ³Û¹ ÃíáõÙ 
</t>
    </r>
    <r>
      <rPr>
        <sz val="8"/>
        <color indexed="8"/>
        <rFont val="Arial LatArm"/>
        <family val="2"/>
      </rPr>
      <t>(ïáÕ4310+ïáÕ 4320+ïáÕ4330)</t>
    </r>
  </si>
  <si>
    <r>
      <t>²ðî²øÆÜ îàÎàê²ìÖ²ðÜºð, áñÇó</t>
    </r>
    <r>
      <rPr>
        <i/>
        <sz val="8"/>
        <color indexed="8"/>
        <rFont val="Arial LatArm"/>
        <family val="2"/>
      </rPr>
      <t xml:space="preserve"> 
</t>
    </r>
    <r>
      <rPr>
        <sz val="8"/>
        <color indexed="8"/>
        <rFont val="Arial LatArm"/>
        <family val="2"/>
      </rPr>
      <t>(ïáÕ4321+ïáÕ4322)</t>
    </r>
  </si>
  <si>
    <r>
      <t>1.4 êàô´êÆ¸Æ²Üºð, ³Û¹ ÃíáõÙ</t>
    </r>
    <r>
      <rPr>
        <sz val="8"/>
        <color indexed="8"/>
        <rFont val="Arial LatArm"/>
        <family val="2"/>
      </rPr>
      <t xml:space="preserve">  
(ïáÕ4410+ïáÕ4420)</t>
    </r>
  </si>
  <si>
    <r>
      <t>êàô´êÆ¸Æ²Üºð àâ äºî²Î²Ü (àâ Ð²Ø²ÚÜø²ÚÆÜ) Î²¼Ø²ÎºðäàôÂÚàôÜÜºðÆÜ, áñÇó`</t>
    </r>
    <r>
      <rPr>
        <i/>
        <sz val="8"/>
        <color indexed="8"/>
        <rFont val="Arial LatArm"/>
        <family val="2"/>
      </rPr>
      <t xml:space="preserve"> 
</t>
    </r>
    <r>
      <rPr>
        <sz val="8"/>
        <color indexed="8"/>
        <rFont val="Arial LatArm"/>
        <family val="2"/>
      </rPr>
      <t>(ïáÕ4421+ïáÕ4422)</t>
    </r>
  </si>
  <si>
    <r>
      <t xml:space="preserve">ÀÜÂ²òÆÎ ¸ð²Ø²ÞÜàðÐÜºð äºî²Î²Ü Ð²îì²ÌÆ ²ÚÈ Ø²Î²ð¸²ÎÜºðÆÜ, áñÇó` </t>
    </r>
    <r>
      <rPr>
        <i/>
        <sz val="8"/>
        <color indexed="8"/>
        <rFont val="Arial LatArm"/>
        <family val="2"/>
      </rPr>
      <t>(ïáÕ4531+ïáÕ4532+ïáÕ4533)</t>
    </r>
  </si>
  <si>
    <r>
      <t xml:space="preserve"> 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</si>
  <si>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ìºð²Î²Ü¶ÜàôØ, áñÇó 
</t>
    </r>
    <r>
      <rPr>
        <sz val="8"/>
        <color indexed="8"/>
        <rFont val="Arial LatArm"/>
        <family val="2"/>
      </rPr>
      <t>(ïáÕ4751)</t>
    </r>
  </si>
  <si>
    <r>
      <t xml:space="preserve"> ²ÚÈ Ì²Êêºð, áñÇó`
 </t>
    </r>
    <r>
      <rPr>
        <sz val="9"/>
        <color indexed="8"/>
        <rFont val="Arial LatArm"/>
        <family val="2"/>
      </rPr>
      <t>(ïáÕ4761)</t>
    </r>
  </si>
  <si>
    <r>
      <t xml:space="preserve">ä²Þ²ðÜºðÆ Æð²òàôØÆò Øàôîøºð, ³Û¹ ÃíáõÙ`
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</si>
  <si>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>â²ðî²¸ðì²Ì ²ÎîÆìÜºðÆ Æð²òàôØÆò Øàôîøºð, ³Û¹ ÃíáõÙ`</t>
    </r>
    <r>
      <rPr>
        <i/>
        <sz val="11"/>
        <rFont val="Arial LatArm"/>
        <family val="2"/>
      </rPr>
      <t xml:space="preserve">     </t>
    </r>
    <r>
      <rPr>
        <sz val="10"/>
        <rFont val="Arial LatArm"/>
        <family val="2"/>
      </rPr>
      <t>(ïáÕ6410+ïáÕ6420+ïáÕ6430+ïáÕ6440)</t>
    </r>
  </si>
  <si>
    <t>ÀÜ¸²ØºÜÀ, ³Û¹ ÃíáõÙ`
(ïáÕ 8100+ïáÕ 8200), (ïáÕ 8000 Ñ³Ï³é³Ï Ýß³Ýáí)</t>
  </si>
  <si>
    <t xml:space="preserve"> ². ÜºðøÆÜ ²Ô´ÚàôðÜºð, ³Û¹ ÃíáõÙ`
(ïáÕ 8110+ïáÕ 8160)</t>
  </si>
  <si>
    <t>1. öàÊ²èàô ØÆæàòÜºð, ³Û¹ ÃíáõÙ` 
(ïáÕ 8111+ïáÕ 8120)</t>
  </si>
  <si>
    <t xml:space="preserve">1.2. ì³ñÏ»ñ ¨ ÷áË³ïíáõÃÛáõÝÝ»ñ (ëï³óáõÙ ¨ Ù³ñáõÙ), ³Û¹ ÃíáõÙ`
(ïáÕ 8121+ïáÕ8140) </t>
  </si>
  <si>
    <t>2. üÆÜ²Üê²Î²Ü ²ÎîÆìÜºð, ³Û¹ ÃíáõÙ`
(ïáÕ8161+ïáÕ8170+ïáÕ8190-ïáÕ8197+ïáÕ8198+ïáÕ8199)</t>
  </si>
  <si>
    <t>2.6. Ð³Ù³ÛÝùÇ µÛáõç»Ç Ñ³ßíáõÙ ÙÇçáóÝ»ñÇ ÙÝ³óáñ¹Ý»ñÁ Ñ³ßí»ïáõ Å³Ù³Ý³Ï³Ñ³ïí³ÍáõÙ, áñÇó`
(ïáÕ8010- ïáÕ 8110 - ïáÕ 8161 - ïáÕ 8170- ïáÕ 8190- ïáÕ 8197- ïáÕ 8198 - ïáÕ 8210)</t>
  </si>
  <si>
    <t>´. ²ðî²øÆÜ ²Ô´ÚàôðÜºð, ³Û¹ ÃíáõÙ` 
(ïáÕ 8210)</t>
  </si>
  <si>
    <t>1. öàÊ²èàô ØÆæàòÜºð, ³Û¹ ÃíáõÙ` 
(ïáÕ 8211+ïáÕ 8220)</t>
  </si>
  <si>
    <t>1.2. ì³ñÏ»ñ ¨ ÷áË³ïíáõÃÛáõÝÝ»ñ(ëï³óáõÙ ¨ Ù³ñáõÙ), ³Û¹ ÃíáõÙ 
   ïáÕ 8221+ïáÕ 8240</t>
  </si>
  <si>
    <t xml:space="preserve"> Ð²Ø²ÚÜøÆ  ´ÚàôæºÆ Ì²ÊêºðÀ` Àêî ´Úàôæºî²ÚÆÜ Ì²ÊêºðÆ  ¶àðÌ²è²Î²Ü ºì îÜîºê²¶Æî²Î²Ü  ¸²ê²Î²ð¶Ø²Ü</t>
  </si>
  <si>
    <t xml:space="preserve">                                         </t>
  </si>
  <si>
    <t>ÀÜ¸²ØºÜÀ Ì²Êêºð (ïáÕ2100+ïáÕ2200+ïáÕ2300+ïáÕ2400+ïáÕ2500+ïáÕ2600+ ïáÕ2700+ïáÕ2800+ïáÕ2900+ïáÕ3000+ïáÕ3100)</t>
  </si>
  <si>
    <t xml:space="preserve">ÀÜ¸Ð²Üàôð ´ÜàôÚÂÆ Ð²Üð²ÚÆÜ Ì²è²ÚàôÂÚàôÜÜºð, ³Û¹ ÃíáõÙ` (ïáÕ2110+ïáÕ2120+ïáÕ2130+ïáÕ2140+ïáÕ2150+ïáÕ2160+ïáÕ2170+ïáÕ2180)                                                                                        </t>
  </si>
  <si>
    <t>ÎðÂàôÂÚàôÜ, ³Û¹ ÃíáõÙ` 
(ïáÕ2910+ïáÕ2920+ïáÕ2930+ïáÕ2940+ïáÕ2950+ïáÕ2960+ïáÕ2970+ïáÕ2980)</t>
  </si>
  <si>
    <t xml:space="preserve"> Ð²Ø²ÚÜøÆ  ´ÚàôæºÆ Ì²ÊêºðÀ` Àêî ´Úàôæºî²ÚÆÜ Ì²ÊêºðÆ  ¶àðÌ²è²Î²Ü ¸²ê²Î²ð¶Ø²Ü</t>
  </si>
  <si>
    <t>Ð²ê²ð²Î²Î²Ü Î²ð¶, ²Üìî²Ü¶àôÂÚàôÜ ¨ ¸²î²Î²Ü ¶àðÌàôÜºàôÂÚàôÜ, ³Û¹ ÃíáõÙ (ïáÕ2310+ïáÕ2320+ïáÕ2330+ïáÕ2340+ïáÕ2350+ïáÕ2360+ïáÕ2370)</t>
  </si>
  <si>
    <t>Þðæ²Î² ØÆæ²ì²ÚðÆ ä²Þîä²ÜàôÂÚàôÜ, ³Û¹ ÃíáõÙ` (ïáÕ2510+ïáÕ2520+ïáÕ2530+ïáÕ2540+ïáÕ2550+ïáÕ2560)</t>
  </si>
  <si>
    <r>
      <t>ÀÜ¸²ØºÜÀ Ì²Êêºð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</si>
  <si>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t>Հավելված 4
Հայաստանի Հանրապետության Կոտայքի մարզի
 Նոր Հաճըն համայնքի ավագանու 2025 թվականի 
դեկտեմբերի 26 -ի N     116- Ն որոշման</t>
  </si>
  <si>
    <t>Հավելված 5
Հայաստանի Հանրապետության Կոտայքի մարզի
 Նոր Հաճըն համայնքի դեկտեմբերի  26 -ի N     116 - Ն որոշման</t>
  </si>
  <si>
    <t>Հավելված 4
Հայաստանի Հանրապետության Կոտայքի մարզի
 Նոր Հաճըն համայնքի ավագանու 2025 թվականի 
դեկտեմբերի  26 -ի N    116  - Ն որոշման</t>
  </si>
  <si>
    <t>Հավելված 1
Հայաստանի Հանրապետության Կոտայքի մարզի
 Նոր Հաճըն համայնքի ավագանու 2025 թվականի 
դեկտեմբերի 26 -ի N 116  - Ն որոշման</t>
  </si>
  <si>
    <t>Հավելված 2
 Նոր Հաճըն համայնքի ավագանու 2025 թվականի 
դեկտեմբերի 26 -ի N 116  - Ն որոշման</t>
  </si>
  <si>
    <t>Հավելված 3
 Նոր Հաճըն համայնքի ավագանու 2025 թվականի 
դեկտեմբերի 26 -ի N 116 - Ն որոշման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</si>
</sst>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90" formatCode="0000"/>
    <numFmt numFmtId="191" formatCode="000"/>
    <numFmt numFmtId="197" formatCode="0.0"/>
    <numFmt numFmtId="198" formatCode="#\ ##0.0"/>
    <numFmt numFmtId="199" formatCode="0.0_ ;\-0.0\ "/>
    <numFmt numFmtId="205" formatCode="0.0000"/>
    <numFmt numFmtId="206" formatCode="#,##0.0"/>
  </numFmts>
  <fonts count="54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sz val="8"/>
      <color indexed="10"/>
      <name val="Arial Armenian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 LatArm"/>
      <family val="2"/>
    </font>
    <font>
      <i/>
      <sz val="9"/>
      <name val="Arial LatArm"/>
      <family val="2"/>
    </font>
    <font>
      <sz val="10"/>
      <name val="Arial LatArm"/>
      <family val="2"/>
    </font>
    <font>
      <sz val="14"/>
      <name val="Arial Armenian"/>
      <family val="2"/>
    </font>
    <font>
      <sz val="14"/>
      <color indexed="8"/>
      <name val="Arial Armenian"/>
      <family val="2"/>
    </font>
    <font>
      <sz val="8"/>
      <name val="Arial LatArm"/>
      <family val="2"/>
    </font>
    <font>
      <sz val="11"/>
      <name val="Arial LatArm"/>
      <family val="2"/>
    </font>
    <font>
      <b/>
      <sz val="10"/>
      <name val="Arial LatArm"/>
      <family val="2"/>
    </font>
    <font>
      <i/>
      <sz val="11"/>
      <name val="Arial LatArm"/>
      <family val="2"/>
    </font>
    <font>
      <b/>
      <i/>
      <sz val="10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color indexed="10"/>
      <name val="Arial LatArm"/>
      <family val="2"/>
    </font>
    <font>
      <sz val="8"/>
      <color indexed="8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10"/>
      <color indexed="10"/>
      <name val="Arial LatArm"/>
      <family val="2"/>
    </font>
    <font>
      <sz val="14"/>
      <name val="Arial LatArm"/>
      <family val="2"/>
    </font>
    <font>
      <b/>
      <i/>
      <sz val="14"/>
      <name val="Arial LatArm"/>
      <family val="2"/>
    </font>
    <font>
      <sz val="14"/>
      <color indexed="10"/>
      <name val="Arial LatArm"/>
      <family val="2"/>
    </font>
    <font>
      <u/>
      <sz val="11"/>
      <name val="Arial LatArm"/>
      <family val="2"/>
    </font>
    <font>
      <b/>
      <i/>
      <u/>
      <sz val="14"/>
      <name val="Arial LatArm"/>
      <family val="2"/>
    </font>
    <font>
      <b/>
      <i/>
      <sz val="30"/>
      <name val="Arial LatArm"/>
      <family val="2"/>
    </font>
    <font>
      <sz val="28"/>
      <name val="Arial LatArm"/>
      <family val="2"/>
    </font>
    <font>
      <sz val="14"/>
      <color indexed="8"/>
      <name val="Arial LatArm"/>
      <family val="2"/>
    </font>
    <font>
      <i/>
      <sz val="14"/>
      <name val="Arial LatArm"/>
      <family val="2"/>
    </font>
    <font>
      <u/>
      <sz val="12"/>
      <name val="Arial LatArm"/>
      <family val="2"/>
    </font>
    <font>
      <sz val="12"/>
      <color indexed="8"/>
      <name val="Arial LatArm"/>
      <family val="2"/>
    </font>
    <font>
      <i/>
      <sz val="12"/>
      <name val="Arial LatArm"/>
      <family val="2"/>
    </font>
    <font>
      <i/>
      <sz val="14"/>
      <name val="Arial Armenian"/>
      <family val="2"/>
    </font>
    <font>
      <i/>
      <sz val="8"/>
      <name val="Arial LatArm"/>
      <family val="2"/>
    </font>
    <font>
      <i/>
      <sz val="8"/>
      <name val="Arial Armenian"/>
      <family val="2"/>
    </font>
    <font>
      <i/>
      <sz val="9"/>
      <name val="Arial Armenian"/>
      <family val="2"/>
    </font>
    <font>
      <i/>
      <sz val="11"/>
      <name val="Arial Armenian"/>
      <family val="2"/>
    </font>
    <font>
      <sz val="11"/>
      <color theme="1"/>
      <name val="Calibri"/>
      <family val="2"/>
      <scheme val="minor"/>
    </font>
    <font>
      <sz val="10"/>
      <color theme="1"/>
      <name val="Arial LatArm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7" fillId="0" borderId="6" applyNumberFormat="0" applyFill="0" applyProtection="0">
      <alignment horizontal="center" vertical="center"/>
    </xf>
    <xf numFmtId="0" fontId="17" fillId="0" borderId="6" applyNumberFormat="0" applyFill="0" applyProtection="0">
      <alignment horizontal="left" vertical="center" wrapText="1"/>
    </xf>
    <xf numFmtId="0" fontId="52" fillId="0" borderId="0"/>
    <xf numFmtId="4" fontId="17" fillId="0" borderId="6" applyFill="0" applyProtection="0">
      <alignment horizontal="right" vertical="center"/>
    </xf>
  </cellStyleXfs>
  <cellXfs count="402">
    <xf numFmtId="0" fontId="0" fillId="0" borderId="0" xfId="0"/>
    <xf numFmtId="0" fontId="1" fillId="0" borderId="0" xfId="0" applyFont="1"/>
    <xf numFmtId="190" fontId="7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Fill="1" applyBorder="1"/>
    <xf numFmtId="0" fontId="10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0" fontId="10" fillId="0" borderId="0" xfId="0" applyFont="1" applyFill="1" applyBorder="1" applyAlignment="1">
      <alignment horizontal="left" vertical="top" wrapText="1"/>
    </xf>
    <xf numFmtId="190" fontId="4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191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1" fontId="7" fillId="0" borderId="1" xfId="0" applyNumberFormat="1" applyFont="1" applyFill="1" applyBorder="1" applyAlignment="1">
      <alignment horizontal="center" vertical="center" wrapText="1"/>
    </xf>
    <xf numFmtId="197" fontId="1" fillId="2" borderId="1" xfId="0" applyNumberFormat="1" applyFont="1" applyFill="1" applyBorder="1" applyAlignment="1">
      <alignment horizontal="right" vertical="center" wrapText="1"/>
    </xf>
    <xf numFmtId="197" fontId="1" fillId="2" borderId="1" xfId="0" applyNumberFormat="1" applyFont="1" applyFill="1" applyBorder="1" applyAlignment="1">
      <alignment horizontal="right" vertical="center"/>
    </xf>
    <xf numFmtId="197" fontId="9" fillId="0" borderId="0" xfId="0" applyNumberFormat="1" applyFont="1" applyFill="1" applyBorder="1"/>
    <xf numFmtId="49" fontId="7" fillId="0" borderId="1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5" fillId="0" borderId="6" xfId="2" applyFont="1" applyFill="1" applyBorder="1" applyAlignment="1">
      <alignment horizontal="left" vertical="center" wrapText="1"/>
    </xf>
    <xf numFmtId="0" fontId="15" fillId="0" borderId="6" xfId="1" applyFont="1" applyFill="1" applyBorder="1" applyAlignment="1">
      <alignment horizontal="center" vertical="center"/>
    </xf>
    <xf numFmtId="0" fontId="17" fillId="0" borderId="6" xfId="2" applyFont="1" applyFill="1" applyBorder="1" applyAlignment="1">
      <alignment horizontal="left" vertical="center" wrapText="1"/>
    </xf>
    <xf numFmtId="206" fontId="17" fillId="0" borderId="6" xfId="4" applyNumberFormat="1" applyFont="1" applyFill="1" applyBorder="1" applyAlignment="1">
      <alignment horizontal="right" vertical="center"/>
    </xf>
    <xf numFmtId="0" fontId="18" fillId="0" borderId="0" xfId="0" applyFont="1" applyFill="1" applyBorder="1"/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197" fontId="18" fillId="2" borderId="1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197" fontId="18" fillId="2" borderId="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left" vertical="top" wrapText="1" readingOrder="1"/>
    </xf>
    <xf numFmtId="0" fontId="18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quotePrefix="1" applyNumberFormat="1" applyFont="1" applyFill="1" applyBorder="1" applyAlignment="1">
      <alignment horizontal="center" vertical="center"/>
    </xf>
    <xf numFmtId="49" fontId="18" fillId="0" borderId="1" xfId="0" quotePrefix="1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8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/>
    <xf numFmtId="0" fontId="18" fillId="0" borderId="2" xfId="0" applyNumberFormat="1" applyFont="1" applyFill="1" applyBorder="1" applyAlignment="1">
      <alignment vertical="center"/>
    </xf>
    <xf numFmtId="197" fontId="18" fillId="3" borderId="1" xfId="0" applyNumberFormat="1" applyFont="1" applyFill="1" applyBorder="1" applyAlignment="1">
      <alignment horizontal="right" vertical="center"/>
    </xf>
    <xf numFmtId="49" fontId="18" fillId="0" borderId="1" xfId="0" applyNumberFormat="1" applyFont="1" applyFill="1" applyBorder="1" applyAlignment="1">
      <alignment horizontal="center" vertical="top"/>
    </xf>
    <xf numFmtId="197" fontId="18" fillId="0" borderId="1" xfId="0" applyNumberFormat="1" applyFont="1" applyFill="1" applyBorder="1" applyAlignment="1">
      <alignment horizontal="right" vertical="center"/>
    </xf>
    <xf numFmtId="49" fontId="18" fillId="0" borderId="0" xfId="0" applyNumberFormat="1" applyFont="1" applyFill="1" applyBorder="1" applyAlignment="1">
      <alignment horizontal="center" vertical="top"/>
    </xf>
    <xf numFmtId="191" fontId="18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left" vertical="top" wrapText="1"/>
    </xf>
    <xf numFmtId="190" fontId="18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8" fillId="0" borderId="1" xfId="0" applyNumberFormat="1" applyFont="1" applyFill="1" applyBorder="1" applyAlignment="1">
      <alignment horizontal="center"/>
    </xf>
    <xf numFmtId="0" fontId="18" fillId="0" borderId="6" xfId="2" applyFont="1" applyFill="1" applyBorder="1" applyAlignment="1">
      <alignment horizontal="left" vertical="center" wrapText="1"/>
    </xf>
    <xf numFmtId="197" fontId="18" fillId="0" borderId="0" xfId="0" applyNumberFormat="1" applyFont="1" applyFill="1" applyBorder="1"/>
    <xf numFmtId="0" fontId="1" fillId="3" borderId="0" xfId="0" applyFont="1" applyFill="1" applyAlignment="1">
      <alignment vertical="center"/>
    </xf>
    <xf numFmtId="197" fontId="18" fillId="2" borderId="1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vertical="center"/>
    </xf>
    <xf numFmtId="49" fontId="18" fillId="3" borderId="1" xfId="0" applyNumberFormat="1" applyFont="1" applyFill="1" applyBorder="1" applyAlignment="1">
      <alignment horizontal="center" vertical="center"/>
    </xf>
    <xf numFmtId="0" fontId="18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 applyBorder="1"/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97" fontId="17" fillId="2" borderId="1" xfId="0" applyNumberFormat="1" applyFont="1" applyFill="1" applyBorder="1" applyAlignment="1">
      <alignment vertical="center" wrapText="1"/>
    </xf>
    <xf numFmtId="49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top" wrapText="1"/>
    </xf>
    <xf numFmtId="205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Continuous" vertical="center"/>
    </xf>
    <xf numFmtId="197" fontId="15" fillId="2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97" fontId="15" fillId="2" borderId="1" xfId="0" applyNumberFormat="1" applyFont="1" applyFill="1" applyBorder="1" applyAlignment="1">
      <alignment horizontal="center" vertical="center"/>
    </xf>
    <xf numFmtId="197" fontId="15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197" fontId="17" fillId="2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left" vertical="top" wrapText="1" readingOrder="1"/>
    </xf>
    <xf numFmtId="0" fontId="21" fillId="0" borderId="1" xfId="0" applyFont="1" applyFill="1" applyBorder="1" applyAlignment="1">
      <alignment vertical="top" wrapText="1"/>
    </xf>
    <xf numFmtId="0" fontId="16" fillId="0" borderId="1" xfId="0" applyNumberFormat="1" applyFont="1" applyFill="1" applyBorder="1" applyAlignment="1">
      <alignment horizontal="left" vertical="top" wrapText="1" readingOrder="1"/>
    </xf>
    <xf numFmtId="191" fontId="21" fillId="0" borderId="1" xfId="0" applyNumberFormat="1" applyFont="1" applyFill="1" applyBorder="1" applyAlignment="1">
      <alignment vertical="top" wrapText="1"/>
    </xf>
    <xf numFmtId="197" fontId="17" fillId="2" borderId="1" xfId="0" applyNumberFormat="1" applyFont="1" applyFill="1" applyBorder="1" applyAlignment="1">
      <alignment horizontal="right"/>
    </xf>
    <xf numFmtId="190" fontId="21" fillId="0" borderId="1" xfId="0" applyNumberFormat="1" applyFont="1" applyFill="1" applyBorder="1" applyAlignment="1">
      <alignment vertical="top" wrapText="1"/>
    </xf>
    <xf numFmtId="0" fontId="23" fillId="0" borderId="1" xfId="0" applyNumberFormat="1" applyFont="1" applyFill="1" applyBorder="1" applyAlignment="1">
      <alignment horizontal="left" vertical="top" wrapText="1" readingOrder="1"/>
    </xf>
    <xf numFmtId="0" fontId="21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top" wrapText="1"/>
    </xf>
    <xf numFmtId="197" fontId="17" fillId="2" borderId="1" xfId="0" applyNumberFormat="1" applyFont="1" applyFill="1" applyBorder="1" applyAlignment="1">
      <alignment horizontal="right" wrapText="1"/>
    </xf>
    <xf numFmtId="197" fontId="17" fillId="2" borderId="1" xfId="0" applyNumberFormat="1" applyFont="1" applyFill="1" applyBorder="1" applyAlignment="1">
      <alignment horizontal="center" vertical="center" wrapText="1"/>
    </xf>
    <xf numFmtId="190" fontId="15" fillId="0" borderId="1" xfId="0" applyNumberFormat="1" applyFont="1" applyFill="1" applyBorder="1" applyAlignment="1">
      <alignment horizontal="center" vertical="top"/>
    </xf>
    <xf numFmtId="191" fontId="16" fillId="0" borderId="1" xfId="0" applyNumberFormat="1" applyFont="1" applyFill="1" applyBorder="1" applyAlignment="1">
      <alignment horizontal="center" vertical="top"/>
    </xf>
    <xf numFmtId="191" fontId="15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/>
    <xf numFmtId="197" fontId="17" fillId="0" borderId="1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26" fillId="0" borderId="0" xfId="0" applyFont="1"/>
    <xf numFmtId="0" fontId="15" fillId="0" borderId="0" xfId="0" applyFont="1"/>
    <xf numFmtId="0" fontId="17" fillId="0" borderId="0" xfId="0" applyFont="1" applyAlignment="1"/>
    <xf numFmtId="0" fontId="27" fillId="2" borderId="1" xfId="0" applyFont="1" applyFill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 applyBorder="1" applyAlignment="1"/>
    <xf numFmtId="0" fontId="20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197" fontId="15" fillId="2" borderId="0" xfId="0" applyNumberFormat="1" applyFont="1" applyFill="1" applyBorder="1" applyAlignment="1">
      <alignment horizontal="right" vertical="center"/>
    </xf>
    <xf numFmtId="197" fontId="17" fillId="0" borderId="0" xfId="0" applyNumberFormat="1" applyFont="1" applyBorder="1"/>
    <xf numFmtId="197" fontId="17" fillId="2" borderId="1" xfId="0" applyNumberFormat="1" applyFont="1" applyFill="1" applyBorder="1" applyAlignment="1">
      <alignment horizontal="right" vertical="center"/>
    </xf>
    <xf numFmtId="49" fontId="29" fillId="0" borderId="1" xfId="0" applyNumberFormat="1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center"/>
    </xf>
    <xf numFmtId="49" fontId="30" fillId="0" borderId="1" xfId="0" applyNumberFormat="1" applyFont="1" applyFill="1" applyBorder="1" applyAlignment="1">
      <alignment vertical="top" wrapText="1"/>
    </xf>
    <xf numFmtId="0" fontId="17" fillId="0" borderId="0" xfId="0" applyFont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wrapText="1"/>
    </xf>
    <xf numFmtId="49" fontId="17" fillId="2" borderId="1" xfId="0" applyNumberFormat="1" applyFont="1" applyFill="1" applyBorder="1" applyAlignment="1">
      <alignment horizontal="center" wrapText="1"/>
    </xf>
    <xf numFmtId="49" fontId="17" fillId="0" borderId="1" xfId="0" applyNumberFormat="1" applyFont="1" applyFill="1" applyBorder="1" applyAlignment="1">
      <alignment horizontal="center" vertical="top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top" wrapText="1"/>
    </xf>
    <xf numFmtId="0" fontId="24" fillId="0" borderId="0" xfId="0" applyFont="1" applyBorder="1"/>
    <xf numFmtId="0" fontId="24" fillId="0" borderId="0" xfId="0" applyFont="1"/>
    <xf numFmtId="49" fontId="17" fillId="0" borderId="1" xfId="0" applyNumberFormat="1" applyFont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vertical="top" wrapText="1"/>
    </xf>
    <xf numFmtId="49" fontId="17" fillId="0" borderId="1" xfId="0" applyNumberFormat="1" applyFont="1" applyBorder="1" applyAlignment="1">
      <alignment horizontal="center"/>
    </xf>
    <xf numFmtId="0" fontId="17" fillId="0" borderId="1" xfId="0" applyFont="1" applyFill="1" applyBorder="1" applyAlignment="1">
      <alignment vertical="top" wrapText="1"/>
    </xf>
    <xf numFmtId="49" fontId="32" fillId="0" borderId="1" xfId="0" applyNumberFormat="1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top" wrapText="1"/>
    </xf>
    <xf numFmtId="49" fontId="15" fillId="2" borderId="0" xfId="0" applyNumberFormat="1" applyFont="1" applyFill="1" applyBorder="1" applyAlignment="1">
      <alignment horizontal="center" vertical="top"/>
    </xf>
    <xf numFmtId="0" fontId="22" fillId="0" borderId="0" xfId="0" applyFont="1" applyBorder="1" applyAlignment="1">
      <alignment horizontal="center"/>
    </xf>
    <xf numFmtId="0" fontId="15" fillId="0" borderId="0" xfId="0" applyFont="1" applyBorder="1"/>
    <xf numFmtId="0" fontId="20" fillId="0" borderId="0" xfId="0" applyFont="1" applyFill="1" applyBorder="1"/>
    <xf numFmtId="0" fontId="17" fillId="0" borderId="1" xfId="0" applyFont="1" applyBorder="1"/>
    <xf numFmtId="0" fontId="20" fillId="0" borderId="1" xfId="0" applyFont="1" applyBorder="1"/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49" fontId="29" fillId="0" borderId="1" xfId="0" applyNumberFormat="1" applyFont="1" applyFill="1" applyBorder="1" applyAlignment="1">
      <alignment horizontal="center" vertical="center" wrapText="1"/>
    </xf>
    <xf numFmtId="0" fontId="34" fillId="0" borderId="0" xfId="0" applyFont="1"/>
    <xf numFmtId="49" fontId="28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97" fontId="17" fillId="0" borderId="0" xfId="0" applyNumberFormat="1" applyFont="1"/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wrapText="1"/>
    </xf>
    <xf numFmtId="0" fontId="35" fillId="0" borderId="0" xfId="0" applyFont="1" applyFill="1" applyBorder="1"/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35" fillId="0" borderId="1" xfId="0" applyNumberFormat="1" applyFont="1" applyFill="1" applyBorder="1" applyAlignment="1">
      <alignment horizontal="center" vertical="center" wrapText="1"/>
    </xf>
    <xf numFmtId="197" fontId="35" fillId="2" borderId="1" xfId="0" applyNumberFormat="1" applyFont="1" applyFill="1" applyBorder="1" applyAlignment="1">
      <alignment horizontal="right" vertical="center" wrapText="1"/>
    </xf>
    <xf numFmtId="49" fontId="35" fillId="0" borderId="1" xfId="0" applyNumberFormat="1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horizontal="center" vertical="center"/>
    </xf>
    <xf numFmtId="197" fontId="35" fillId="2" borderId="1" xfId="0" applyNumberFormat="1" applyFont="1" applyFill="1" applyBorder="1" applyAlignment="1">
      <alignment horizontal="right" vertical="center"/>
    </xf>
    <xf numFmtId="0" fontId="35" fillId="0" borderId="1" xfId="0" applyFont="1" applyFill="1" applyBorder="1" applyAlignment="1">
      <alignment vertical="center"/>
    </xf>
    <xf numFmtId="0" fontId="35" fillId="0" borderId="1" xfId="0" applyNumberFormat="1" applyFont="1" applyFill="1" applyBorder="1" applyAlignment="1">
      <alignment horizontal="left" vertical="top" wrapText="1" readingOrder="1"/>
    </xf>
    <xf numFmtId="0" fontId="35" fillId="0" borderId="1" xfId="0" applyNumberFormat="1" applyFont="1" applyFill="1" applyBorder="1" applyAlignment="1">
      <alignment horizontal="left" vertical="center" wrapText="1" readingOrder="1"/>
    </xf>
    <xf numFmtId="197" fontId="35" fillId="2" borderId="1" xfId="0" applyNumberFormat="1" applyFont="1" applyFill="1" applyBorder="1" applyAlignment="1">
      <alignment vertical="center"/>
    </xf>
    <xf numFmtId="0" fontId="35" fillId="2" borderId="1" xfId="0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vertical="top" wrapText="1" readingOrder="1"/>
    </xf>
    <xf numFmtId="198" fontId="17" fillId="0" borderId="0" xfId="0" applyNumberFormat="1" applyFont="1" applyAlignment="1" applyProtection="1">
      <alignment horizontal="center" vertical="top"/>
      <protection locked="0"/>
    </xf>
    <xf numFmtId="0" fontId="17" fillId="0" borderId="0" xfId="0" applyFont="1" applyAlignment="1">
      <alignment horizontal="center" vertical="top"/>
    </xf>
    <xf numFmtId="49" fontId="17" fillId="0" borderId="0" xfId="0" applyNumberFormat="1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49" fontId="36" fillId="0" borderId="0" xfId="0" applyNumberFormat="1" applyFont="1" applyAlignment="1" applyProtection="1">
      <alignment horizontal="center" vertical="top"/>
      <protection locked="0"/>
    </xf>
    <xf numFmtId="49" fontId="15" fillId="0" borderId="0" xfId="0" applyNumberFormat="1" applyFont="1" applyAlignment="1" applyProtection="1">
      <alignment horizontal="center" vertical="top"/>
      <protection locked="0"/>
    </xf>
    <xf numFmtId="0" fontId="35" fillId="0" borderId="0" xfId="0" applyFont="1" applyAlignment="1">
      <alignment horizontal="left" vertical="center"/>
    </xf>
    <xf numFmtId="49" fontId="39" fillId="0" borderId="0" xfId="0" applyNumberFormat="1" applyFont="1" applyAlignment="1" applyProtection="1">
      <alignment horizontal="center" vertical="top"/>
      <protection locked="0"/>
    </xf>
    <xf numFmtId="197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97" fontId="17" fillId="0" borderId="1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left" vertical="top" wrapText="1"/>
    </xf>
    <xf numFmtId="1" fontId="15" fillId="3" borderId="1" xfId="0" applyNumberFormat="1" applyFont="1" applyFill="1" applyBorder="1" applyAlignment="1">
      <alignment horizontal="center" vertical="center" wrapText="1"/>
    </xf>
    <xf numFmtId="49" fontId="15" fillId="0" borderId="0" xfId="0" quotePrefix="1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left" vertical="top" wrapText="1"/>
    </xf>
    <xf numFmtId="1" fontId="15" fillId="0" borderId="0" xfId="0" applyNumberFormat="1" applyFont="1" applyFill="1" applyBorder="1" applyAlignment="1">
      <alignment horizontal="center" vertical="center" wrapText="1"/>
    </xf>
    <xf numFmtId="197" fontId="15" fillId="0" borderId="0" xfId="0" applyNumberFormat="1" applyFont="1" applyFill="1" applyBorder="1" applyAlignment="1">
      <alignment horizontal="right" vertical="center"/>
    </xf>
    <xf numFmtId="1" fontId="15" fillId="0" borderId="1" xfId="0" applyNumberFormat="1" applyFont="1" applyFill="1" applyBorder="1" applyAlignment="1">
      <alignment horizontal="center" vertical="center"/>
    </xf>
    <xf numFmtId="197" fontId="15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Alignment="1">
      <alignment vertical="center"/>
    </xf>
    <xf numFmtId="49" fontId="15" fillId="3" borderId="1" xfId="0" quotePrefix="1" applyNumberFormat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6" xfId="2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49" fontId="35" fillId="0" borderId="1" xfId="0" applyNumberFormat="1" applyFont="1" applyFill="1" applyBorder="1" applyAlignment="1">
      <alignment vertical="top" wrapText="1"/>
    </xf>
    <xf numFmtId="49" fontId="42" fillId="0" borderId="1" xfId="0" applyNumberFormat="1" applyFont="1" applyFill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0" fontId="15" fillId="0" borderId="1" xfId="0" applyNumberFormat="1" applyFont="1" applyFill="1" applyBorder="1" applyAlignment="1">
      <alignment vertical="center" wrapText="1" readingOrder="1"/>
    </xf>
    <xf numFmtId="49" fontId="42" fillId="0" borderId="1" xfId="0" applyNumberFormat="1" applyFont="1" applyFill="1" applyBorder="1" applyAlignment="1">
      <alignment vertical="center" wrapText="1"/>
    </xf>
    <xf numFmtId="0" fontId="35" fillId="0" borderId="1" xfId="0" applyNumberFormat="1" applyFont="1" applyFill="1" applyBorder="1" applyAlignment="1">
      <alignment vertical="center" wrapText="1" readingOrder="1"/>
    </xf>
    <xf numFmtId="0" fontId="43" fillId="0" borderId="1" xfId="0" applyNumberFormat="1" applyFont="1" applyFill="1" applyBorder="1" applyAlignment="1">
      <alignment horizontal="left" vertical="top" wrapText="1" readingOrder="1"/>
    </xf>
    <xf numFmtId="0" fontId="35" fillId="0" borderId="1" xfId="0" applyNumberFormat="1" applyFont="1" applyFill="1" applyBorder="1" applyAlignment="1">
      <alignment horizontal="center" vertical="top" wrapText="1" readingOrder="1"/>
    </xf>
    <xf numFmtId="0" fontId="35" fillId="0" borderId="1" xfId="0" applyFont="1" applyBorder="1" applyAlignment="1">
      <alignment horizontal="left" vertical="center" wrapText="1"/>
    </xf>
    <xf numFmtId="49" fontId="42" fillId="0" borderId="1" xfId="0" applyNumberFormat="1" applyFont="1" applyFill="1" applyBorder="1" applyAlignment="1">
      <alignment horizontal="left" vertical="center" wrapText="1"/>
    </xf>
    <xf numFmtId="49" fontId="35" fillId="0" borderId="1" xfId="0" applyNumberFormat="1" applyFont="1" applyFill="1" applyBorder="1" applyAlignment="1">
      <alignment vertical="center" wrapText="1"/>
    </xf>
    <xf numFmtId="0" fontId="35" fillId="3" borderId="1" xfId="0" applyNumberFormat="1" applyFont="1" applyFill="1" applyBorder="1" applyAlignment="1">
      <alignment horizontal="left" vertical="center" wrapText="1" readingOrder="1"/>
    </xf>
    <xf numFmtId="49" fontId="35" fillId="0" borderId="1" xfId="0" applyNumberFormat="1" applyFont="1" applyFill="1" applyBorder="1" applyAlignment="1">
      <alignment horizontal="left" vertical="center" wrapText="1"/>
    </xf>
    <xf numFmtId="0" fontId="35" fillId="3" borderId="1" xfId="0" applyFont="1" applyFill="1" applyBorder="1" applyAlignment="1">
      <alignment vertical="center"/>
    </xf>
    <xf numFmtId="49" fontId="35" fillId="3" borderId="1" xfId="0" applyNumberFormat="1" applyFont="1" applyFill="1" applyBorder="1" applyAlignment="1">
      <alignment horizontal="center" vertical="center"/>
    </xf>
    <xf numFmtId="0" fontId="35" fillId="3" borderId="1" xfId="0" applyNumberFormat="1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197" fontId="35" fillId="3" borderId="1" xfId="0" applyNumberFormat="1" applyFont="1" applyFill="1" applyBorder="1" applyAlignment="1">
      <alignment horizontal="right" vertical="center"/>
    </xf>
    <xf numFmtId="197" fontId="35" fillId="3" borderId="1" xfId="0" applyNumberFormat="1" applyFont="1" applyFill="1" applyBorder="1" applyAlignment="1">
      <alignment vertical="center"/>
    </xf>
    <xf numFmtId="0" fontId="35" fillId="3" borderId="1" xfId="0" applyFont="1" applyFill="1" applyBorder="1" applyAlignment="1">
      <alignment vertical="top" wrapText="1"/>
    </xf>
    <xf numFmtId="197" fontId="17" fillId="3" borderId="1" xfId="0" applyNumberFormat="1" applyFont="1" applyFill="1" applyBorder="1" applyAlignment="1">
      <alignment horizontal="center" vertical="center"/>
    </xf>
    <xf numFmtId="197" fontId="17" fillId="0" borderId="1" xfId="0" applyNumberFormat="1" applyFont="1" applyFill="1" applyBorder="1" applyAlignment="1">
      <alignment horizontal="center" vertical="center" wrapText="1"/>
    </xf>
    <xf numFmtId="197" fontId="17" fillId="2" borderId="1" xfId="0" applyNumberFormat="1" applyFont="1" applyFill="1" applyBorder="1" applyAlignment="1">
      <alignment horizontal="center"/>
    </xf>
    <xf numFmtId="197" fontId="17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/>
    </xf>
    <xf numFmtId="197" fontId="53" fillId="2" borderId="1" xfId="0" applyNumberFormat="1" applyFont="1" applyFill="1" applyBorder="1" applyAlignment="1">
      <alignment horizontal="center"/>
    </xf>
    <xf numFmtId="197" fontId="53" fillId="2" borderId="1" xfId="0" applyNumberFormat="1" applyFont="1" applyFill="1" applyBorder="1" applyAlignment="1">
      <alignment horizontal="center" vertical="center" wrapText="1"/>
    </xf>
    <xf numFmtId="197" fontId="53" fillId="2" borderId="1" xfId="0" applyNumberFormat="1" applyFont="1" applyFill="1" applyBorder="1" applyAlignment="1">
      <alignment horizontal="center" vertical="center"/>
    </xf>
    <xf numFmtId="199" fontId="17" fillId="2" borderId="1" xfId="0" applyNumberFormat="1" applyFont="1" applyFill="1" applyBorder="1" applyAlignment="1">
      <alignment horizontal="center" vertical="center"/>
    </xf>
    <xf numFmtId="197" fontId="53" fillId="2" borderId="1" xfId="0" applyNumberFormat="1" applyFont="1" applyFill="1" applyBorder="1" applyAlignment="1">
      <alignment horizontal="center" wrapText="1"/>
    </xf>
    <xf numFmtId="0" fontId="53" fillId="2" borderId="1" xfId="0" applyFont="1" applyFill="1" applyBorder="1" applyAlignment="1">
      <alignment horizontal="center" wrapText="1"/>
    </xf>
    <xf numFmtId="0" fontId="53" fillId="2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97" fontId="15" fillId="0" borderId="1" xfId="3" applyNumberFormat="1" applyFont="1" applyFill="1" applyBorder="1" applyAlignment="1">
      <alignment horizontal="center" vertical="center" wrapText="1"/>
    </xf>
    <xf numFmtId="197" fontId="15" fillId="0" borderId="1" xfId="3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26" fillId="0" borderId="0" xfId="0" applyFont="1" applyFill="1" applyBorder="1"/>
    <xf numFmtId="0" fontId="21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/>
    </xf>
    <xf numFmtId="190" fontId="15" fillId="0" borderId="1" xfId="0" applyNumberFormat="1" applyFont="1" applyFill="1" applyBorder="1" applyAlignment="1">
      <alignment horizontal="center" vertical="center"/>
    </xf>
    <xf numFmtId="191" fontId="16" fillId="0" borderId="1" xfId="0" applyNumberFormat="1" applyFont="1" applyFill="1" applyBorder="1" applyAlignment="1">
      <alignment horizontal="center" vertical="center"/>
    </xf>
    <xf numFmtId="191" fontId="15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left" vertical="top" wrapText="1"/>
    </xf>
    <xf numFmtId="49" fontId="35" fillId="0" borderId="1" xfId="0" applyNumberFormat="1" applyFont="1" applyFill="1" applyBorder="1" applyAlignment="1">
      <alignment horizontal="left" vertical="top" wrapText="1"/>
    </xf>
    <xf numFmtId="49" fontId="42" fillId="0" borderId="1" xfId="0" applyNumberFormat="1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left" vertical="center" wrapText="1" readingOrder="1"/>
    </xf>
    <xf numFmtId="0" fontId="17" fillId="2" borderId="1" xfId="0" applyFont="1" applyFill="1" applyBorder="1" applyAlignment="1">
      <alignment vertical="center"/>
    </xf>
    <xf numFmtId="0" fontId="35" fillId="0" borderId="1" xfId="0" applyFont="1" applyBorder="1" applyAlignment="1">
      <alignment horizontal="left" vertical="top" wrapText="1"/>
    </xf>
    <xf numFmtId="49" fontId="19" fillId="0" borderId="1" xfId="0" quotePrefix="1" applyNumberFormat="1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vertical="center" wrapText="1"/>
    </xf>
    <xf numFmtId="49" fontId="15" fillId="0" borderId="1" xfId="0" applyNumberFormat="1" applyFont="1" applyFill="1" applyBorder="1" applyAlignment="1">
      <alignment vertical="top" wrapText="1"/>
    </xf>
    <xf numFmtId="197" fontId="7" fillId="0" borderId="1" xfId="0" applyNumberFormat="1" applyFont="1" applyFill="1" applyBorder="1" applyAlignment="1">
      <alignment horizontal="center" vertical="center"/>
    </xf>
    <xf numFmtId="197" fontId="7" fillId="2" borderId="1" xfId="0" applyNumberFormat="1" applyFont="1" applyFill="1" applyBorder="1" applyAlignment="1">
      <alignment horizontal="center" vertical="center"/>
    </xf>
    <xf numFmtId="4" fontId="17" fillId="0" borderId="6" xfId="4" applyNumberFormat="1" applyFont="1" applyFill="1" applyBorder="1" applyAlignment="1">
      <alignment horizontal="center" vertical="center"/>
    </xf>
    <xf numFmtId="0" fontId="22" fillId="0" borderId="0" xfId="0" applyFont="1" applyAlignment="1"/>
    <xf numFmtId="0" fontId="15" fillId="0" borderId="1" xfId="0" applyFont="1" applyFill="1" applyBorder="1" applyAlignment="1">
      <alignment horizontal="centerContinuous" vertical="center" wrapText="1"/>
    </xf>
    <xf numFmtId="0" fontId="15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top" wrapText="1"/>
    </xf>
    <xf numFmtId="49" fontId="15" fillId="2" borderId="1" xfId="0" applyNumberFormat="1" applyFont="1" applyFill="1" applyBorder="1" applyAlignment="1">
      <alignment horizontal="center"/>
    </xf>
    <xf numFmtId="0" fontId="17" fillId="0" borderId="1" xfId="0" applyNumberFormat="1" applyFont="1" applyFill="1" applyBorder="1" applyAlignment="1">
      <alignment horizontal="center" vertical="top" wrapText="1" readingOrder="1"/>
    </xf>
    <xf numFmtId="0" fontId="17" fillId="2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top" wrapText="1"/>
    </xf>
    <xf numFmtId="49" fontId="15" fillId="0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left" vertical="top" wrapText="1"/>
    </xf>
    <xf numFmtId="49" fontId="32" fillId="0" borderId="1" xfId="0" applyNumberFormat="1" applyFont="1" applyFill="1" applyBorder="1" applyAlignment="1">
      <alignment vertical="top" wrapText="1"/>
    </xf>
    <xf numFmtId="0" fontId="29" fillId="0" borderId="1" xfId="0" applyFont="1" applyFill="1" applyBorder="1" applyAlignment="1">
      <alignment horizontal="center" vertical="center" wrapText="1"/>
    </xf>
    <xf numFmtId="49" fontId="45" fillId="0" borderId="1" xfId="0" applyNumberFormat="1" applyFont="1" applyFill="1" applyBorder="1" applyAlignment="1">
      <alignment horizontal="center" vertical="top" wrapText="1"/>
    </xf>
    <xf numFmtId="49" fontId="29" fillId="0" borderId="1" xfId="0" applyNumberFormat="1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 wrapText="1"/>
    </xf>
    <xf numFmtId="49" fontId="26" fillId="0" borderId="1" xfId="0" applyNumberFormat="1" applyFont="1" applyFill="1" applyBorder="1" applyAlignment="1">
      <alignment vertical="top" wrapText="1"/>
    </xf>
    <xf numFmtId="49" fontId="33" fillId="0" borderId="1" xfId="0" applyNumberFormat="1" applyFont="1" applyFill="1" applyBorder="1" applyAlignment="1">
      <alignment vertical="top" wrapText="1"/>
    </xf>
    <xf numFmtId="0" fontId="33" fillId="0" borderId="0" xfId="0" applyFont="1" applyBorder="1"/>
    <xf numFmtId="49" fontId="21" fillId="0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centerContinuous" vertical="center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190" fontId="35" fillId="0" borderId="0" xfId="0" applyNumberFormat="1" applyFont="1" applyFill="1" applyBorder="1" applyAlignment="1">
      <alignment horizontal="center" vertical="top"/>
    </xf>
    <xf numFmtId="0" fontId="35" fillId="0" borderId="0" xfId="0" applyFont="1" applyFill="1" applyBorder="1" applyAlignment="1">
      <alignment horizontal="center" vertical="top"/>
    </xf>
    <xf numFmtId="0" fontId="35" fillId="0" borderId="0" xfId="0" applyFont="1" applyFill="1" applyBorder="1" applyAlignment="1">
      <alignment horizontal="right" vertical="top"/>
    </xf>
    <xf numFmtId="0" fontId="35" fillId="0" borderId="0" xfId="0" applyFont="1" applyFill="1" applyBorder="1" applyAlignment="1">
      <alignment horizontal="left" vertical="top" wrapText="1"/>
    </xf>
    <xf numFmtId="0" fontId="43" fillId="0" borderId="1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/>
    <xf numFmtId="0" fontId="26" fillId="0" borderId="1" xfId="0" applyNumberFormat="1" applyFont="1" applyFill="1" applyBorder="1" applyAlignment="1">
      <alignment horizontal="center" vertical="top" wrapText="1" readingOrder="1"/>
    </xf>
    <xf numFmtId="0" fontId="35" fillId="0" borderId="1" xfId="0" applyNumberFormat="1" applyFont="1" applyFill="1" applyBorder="1" applyAlignment="1">
      <alignment horizontal="center" vertical="center" wrapText="1" readingOrder="1"/>
    </xf>
    <xf numFmtId="0" fontId="43" fillId="0" borderId="1" xfId="0" applyNumberFormat="1" applyFont="1" applyFill="1" applyBorder="1" applyAlignment="1">
      <alignment horizontal="left" vertical="center" wrapText="1" readingOrder="1"/>
    </xf>
    <xf numFmtId="0" fontId="35" fillId="0" borderId="1" xfId="0" applyFont="1" applyFill="1" applyBorder="1" applyAlignment="1">
      <alignment horizontal="center" vertical="top" wrapText="1"/>
    </xf>
    <xf numFmtId="191" fontId="47" fillId="0" borderId="0" xfId="0" applyNumberFormat="1" applyFont="1" applyFill="1" applyBorder="1" applyAlignment="1">
      <alignment horizontal="center" vertical="top"/>
    </xf>
    <xf numFmtId="0" fontId="47" fillId="0" borderId="0" xfId="0" applyFont="1" applyFill="1" applyBorder="1" applyAlignment="1">
      <alignment horizontal="center" vertical="top"/>
    </xf>
    <xf numFmtId="190" fontId="17" fillId="0" borderId="0" xfId="0" applyNumberFormat="1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right" vertical="top"/>
    </xf>
    <xf numFmtId="190" fontId="26" fillId="0" borderId="0" xfId="0" applyNumberFormat="1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left" vertical="top" wrapText="1"/>
    </xf>
    <xf numFmtId="49" fontId="49" fillId="0" borderId="1" xfId="0" applyNumberFormat="1" applyFont="1" applyFill="1" applyBorder="1" applyAlignment="1">
      <alignment horizontal="center" vertical="center" wrapText="1"/>
    </xf>
    <xf numFmtId="0" fontId="49" fillId="0" borderId="1" xfId="0" applyNumberFormat="1" applyFont="1" applyFill="1" applyBorder="1" applyAlignment="1">
      <alignment horizontal="center" vertical="center" wrapText="1"/>
    </xf>
    <xf numFmtId="0" fontId="50" fillId="0" borderId="1" xfId="0" applyNumberFormat="1" applyFont="1" applyFill="1" applyBorder="1" applyAlignment="1">
      <alignment horizontal="center" vertical="center" wrapText="1"/>
    </xf>
    <xf numFmtId="191" fontId="51" fillId="0" borderId="1" xfId="0" applyNumberFormat="1" applyFont="1" applyFill="1" applyBorder="1" applyAlignment="1">
      <alignment horizontal="center" vertical="center" wrapText="1"/>
    </xf>
    <xf numFmtId="191" fontId="10" fillId="0" borderId="1" xfId="0" applyNumberFormat="1" applyFont="1" applyFill="1" applyBorder="1" applyAlignment="1">
      <alignment horizontal="center" vertical="center" wrapText="1"/>
    </xf>
    <xf numFmtId="0" fontId="51" fillId="0" borderId="1" xfId="0" applyNumberFormat="1" applyFont="1" applyFill="1" applyBorder="1" applyAlignment="1">
      <alignment horizontal="left" vertical="top" wrapText="1" readingOrder="1"/>
    </xf>
    <xf numFmtId="0" fontId="51" fillId="0" borderId="1" xfId="0" applyNumberFormat="1" applyFont="1" applyFill="1" applyBorder="1" applyAlignment="1">
      <alignment horizontal="justify" vertical="top" wrapText="1" readingOrder="1"/>
    </xf>
    <xf numFmtId="191" fontId="51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vertical="top" wrapText="1"/>
    </xf>
    <xf numFmtId="0" fontId="15" fillId="0" borderId="1" xfId="0" applyNumberFormat="1" applyFont="1" applyFill="1" applyBorder="1" applyAlignment="1">
      <alignment horizontal="center" vertical="top" wrapText="1" readingOrder="1"/>
    </xf>
    <xf numFmtId="0" fontId="16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49" fontId="36" fillId="0" borderId="0" xfId="0" applyNumberFormat="1" applyFont="1" applyAlignment="1" applyProtection="1">
      <alignment horizontal="center" vertical="top"/>
      <protection locked="0"/>
    </xf>
    <xf numFmtId="0" fontId="3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>
      <alignment horizontal="right" wrapText="1"/>
    </xf>
    <xf numFmtId="0" fontId="41" fillId="0" borderId="0" xfId="0" applyFont="1" applyAlignment="1">
      <alignment horizontal="center" vertical="top"/>
    </xf>
    <xf numFmtId="0" fontId="26" fillId="0" borderId="0" xfId="0" applyFont="1" applyAlignment="1" applyProtection="1">
      <alignment horizontal="center" vertical="top"/>
      <protection locked="0"/>
    </xf>
    <xf numFmtId="198" fontId="17" fillId="0" borderId="0" xfId="0" applyNumberFormat="1" applyFont="1" applyAlignment="1" applyProtection="1">
      <alignment horizontal="right" vertical="top" wrapText="1"/>
      <protection locked="0"/>
    </xf>
    <xf numFmtId="198" fontId="17" fillId="0" borderId="0" xfId="0" applyNumberFormat="1" applyFont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3" xfId="0" quotePrefix="1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top" wrapText="1"/>
    </xf>
    <xf numFmtId="0" fontId="15" fillId="0" borderId="3" xfId="0" applyNumberFormat="1" applyFont="1" applyFill="1" applyBorder="1" applyAlignment="1">
      <alignment horizontal="center" vertical="top" wrapText="1"/>
    </xf>
    <xf numFmtId="0" fontId="15" fillId="0" borderId="0" xfId="0" applyNumberFormat="1" applyFont="1" applyFill="1" applyBorder="1" applyAlignment="1">
      <alignment horizontal="center" vertical="top" wrapText="1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quotePrefix="1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 readingOrder="1"/>
    </xf>
    <xf numFmtId="191" fontId="2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91" fontId="4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44" fillId="0" borderId="0" xfId="0" applyFont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44" fillId="0" borderId="0" xfId="0" applyFont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 readingOrder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/>
    </xf>
    <xf numFmtId="191" fontId="46" fillId="0" borderId="1" xfId="0" applyNumberFormat="1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wrapText="1"/>
    </xf>
  </cellXfs>
  <cellStyles count="5">
    <cellStyle name="cntr_arm10_Bord_900" xfId="1"/>
    <cellStyle name="left_arm10_BordWW_900" xfId="2"/>
    <cellStyle name="Normal 2" xfId="3"/>
    <cellStyle name="rgt_arm14_Money_900" xf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10" Type="http://purl.oclc.org/ooxml/officeDocument/relationships/calcChain" Target="calcChain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2</xdr:col>
          <xdr:colOff>200025</xdr:colOff>
          <xdr:row>116</xdr:row>
          <xdr:rowOff>800100</xdr:rowOff>
        </xdr:from>
        <xdr:to>
          <xdr:col>3</xdr:col>
          <xdr:colOff>695325</xdr:colOff>
          <xdr:row>123</xdr:row>
          <xdr:rowOff>133350</xdr:rowOff>
        </xdr:to>
        <xdr:sp macro="" textlink="">
          <xdr:nvSpPr>
            <xdr:cNvPr id="5121" name="Comment 1" hidden="1">
              <a:extLst>
                <a:ext uri="{FF2B5EF4-FFF2-40B4-BE49-F238E27FC236}">
                  <a16:creationId xmlns:a16="http://schemas.microsoft.com/office/drawing/2014/main" id="{93B18C6A-316B-46FC-A648-3123BE922BA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371850" y="44034075"/>
              <a:ext cx="1228725" cy="32004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ru-RU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Finance:</a:t>
              </a:r>
              <a:endParaRPr lang="ru-RU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ru-RU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(1361+1362)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1">
    <pageSetUpPr fitToPage="1"/>
  </sheetPr>
  <dimension ref="A1:I21"/>
  <sheetViews>
    <sheetView showGridLines="0" workbookViewId="0">
      <selection activeCell="M8" sqref="M8"/>
    </sheetView>
  </sheetViews>
  <sheetFormatPr defaultRowHeight="12.75" x14ac:dyDescent="0.2"/>
  <cols>
    <col min="1" max="8" width="9.140625" style="128"/>
    <col min="9" max="9" width="10.140625" style="128" customWidth="1"/>
    <col min="10" max="16384" width="9.140625" style="128"/>
  </cols>
  <sheetData>
    <row r="1" spans="1:9" ht="19.149999999999999" customHeight="1" x14ac:dyDescent="0.2">
      <c r="A1" s="193"/>
      <c r="B1" s="194"/>
      <c r="C1" s="195"/>
      <c r="D1" s="195"/>
      <c r="E1" s="196"/>
      <c r="F1" s="196"/>
      <c r="G1" s="196"/>
      <c r="H1" s="339"/>
      <c r="I1" s="340"/>
    </row>
    <row r="2" spans="1:9" ht="15.6" customHeight="1" x14ac:dyDescent="0.2">
      <c r="A2" s="340"/>
      <c r="B2" s="340"/>
      <c r="C2" s="340"/>
      <c r="D2" s="340"/>
      <c r="E2" s="340"/>
      <c r="F2" s="340"/>
      <c r="G2" s="340"/>
      <c r="H2" s="340"/>
      <c r="I2" s="340"/>
    </row>
    <row r="3" spans="1:9" x14ac:dyDescent="0.2">
      <c r="A3" s="340"/>
      <c r="B3" s="340"/>
      <c r="C3" s="340"/>
      <c r="D3" s="340"/>
      <c r="E3" s="340"/>
      <c r="F3" s="340"/>
      <c r="G3" s="340"/>
      <c r="H3" s="340"/>
      <c r="I3" s="340"/>
    </row>
    <row r="4" spans="1:9" ht="12.75" customHeight="1" x14ac:dyDescent="0.2">
      <c r="A4" s="197"/>
      <c r="B4" s="197"/>
      <c r="C4" s="197"/>
      <c r="D4" s="197"/>
      <c r="E4" s="345"/>
      <c r="F4" s="345"/>
      <c r="G4" s="345"/>
      <c r="H4" s="345"/>
      <c r="I4" s="345"/>
    </row>
    <row r="5" spans="1:9" ht="24.75" customHeight="1" x14ac:dyDescent="0.25">
      <c r="A5" s="197"/>
      <c r="B5" s="197"/>
      <c r="C5" s="197"/>
      <c r="D5" s="197"/>
      <c r="E5" s="197"/>
      <c r="F5" s="197"/>
      <c r="G5" s="197"/>
      <c r="H5" s="343"/>
      <c r="I5" s="343"/>
    </row>
    <row r="6" spans="1:9" ht="30" customHeight="1" x14ac:dyDescent="0.2">
      <c r="A6" s="197"/>
      <c r="B6" s="197"/>
      <c r="C6" s="197"/>
      <c r="D6" s="197"/>
      <c r="E6" s="197"/>
      <c r="F6" s="197"/>
      <c r="G6" s="197"/>
      <c r="H6" s="342"/>
      <c r="I6" s="342"/>
    </row>
    <row r="7" spans="1:9" ht="30.75" customHeight="1" x14ac:dyDescent="0.25">
      <c r="A7" s="198"/>
      <c r="B7" s="198"/>
      <c r="C7" s="198"/>
      <c r="D7" s="198"/>
      <c r="E7" s="198"/>
      <c r="F7" s="198"/>
      <c r="G7" s="198"/>
      <c r="H7" s="198"/>
      <c r="I7" s="198"/>
    </row>
    <row r="8" spans="1:9" ht="27.75" customHeight="1" x14ac:dyDescent="0.2">
      <c r="A8" s="341" t="s">
        <v>1035</v>
      </c>
      <c r="B8" s="341"/>
      <c r="C8" s="341"/>
      <c r="D8" s="341"/>
      <c r="E8" s="341"/>
      <c r="F8" s="341"/>
      <c r="G8" s="341"/>
      <c r="H8" s="341"/>
      <c r="I8" s="341"/>
    </row>
    <row r="9" spans="1:9" ht="21" customHeight="1" x14ac:dyDescent="0.2">
      <c r="A9" s="194"/>
      <c r="B9" s="194"/>
      <c r="C9" s="199"/>
      <c r="D9" s="200"/>
      <c r="E9" s="196"/>
      <c r="F9" s="196"/>
      <c r="G9" s="196"/>
    </row>
    <row r="10" spans="1:9" s="201" customFormat="1" ht="26.25" customHeight="1" x14ac:dyDescent="0.2">
      <c r="A10" s="341" t="s">
        <v>1036</v>
      </c>
      <c r="B10" s="341"/>
      <c r="C10" s="341"/>
      <c r="D10" s="341"/>
      <c r="E10" s="341"/>
      <c r="F10" s="341"/>
      <c r="G10" s="341"/>
      <c r="H10" s="341"/>
      <c r="I10" s="341"/>
    </row>
    <row r="11" spans="1:9" ht="28.5" customHeight="1" x14ac:dyDescent="0.2">
      <c r="A11" s="194"/>
      <c r="B11" s="194"/>
      <c r="C11" s="202"/>
      <c r="D11" s="200"/>
      <c r="E11" s="196"/>
      <c r="F11" s="196"/>
      <c r="G11" s="196"/>
    </row>
    <row r="12" spans="1:9" ht="37.5" x14ac:dyDescent="0.2">
      <c r="A12" s="344" t="s">
        <v>1037</v>
      </c>
      <c r="B12" s="344"/>
      <c r="C12" s="344"/>
      <c r="D12" s="344"/>
      <c r="E12" s="344"/>
      <c r="F12" s="344"/>
      <c r="G12" s="344"/>
      <c r="H12" s="344"/>
      <c r="I12" s="344"/>
    </row>
    <row r="13" spans="1:9" ht="34.5" x14ac:dyDescent="0.2">
      <c r="A13" s="346"/>
      <c r="B13" s="346"/>
      <c r="C13" s="346"/>
      <c r="D13" s="346"/>
      <c r="E13" s="346"/>
      <c r="F13" s="346"/>
      <c r="G13" s="346"/>
      <c r="H13" s="346"/>
    </row>
    <row r="14" spans="1:9" x14ac:dyDescent="0.2">
      <c r="A14" s="194"/>
      <c r="B14" s="194"/>
      <c r="C14" s="195"/>
      <c r="D14" s="200"/>
      <c r="E14" s="196"/>
      <c r="F14" s="196"/>
      <c r="G14" s="196"/>
    </row>
    <row r="15" spans="1:9" ht="55.5" customHeight="1" x14ac:dyDescent="0.2">
      <c r="A15" s="347"/>
      <c r="B15" s="347"/>
      <c r="C15" s="347"/>
      <c r="D15" s="347"/>
      <c r="E15" s="347"/>
      <c r="F15" s="347"/>
      <c r="G15" s="347"/>
      <c r="H15" s="347"/>
      <c r="I15" s="347"/>
    </row>
    <row r="18" spans="1:9" ht="20.25" customHeight="1" x14ac:dyDescent="0.2"/>
    <row r="21" spans="1:9" ht="15.75" x14ac:dyDescent="0.25">
      <c r="A21" s="343" t="s">
        <v>970</v>
      </c>
      <c r="B21" s="343"/>
      <c r="C21" s="343"/>
      <c r="D21" s="343"/>
      <c r="E21" s="343"/>
      <c r="F21" s="343"/>
      <c r="G21" s="343"/>
      <c r="H21" s="343"/>
      <c r="I21" s="343"/>
    </row>
  </sheetData>
  <mergeCells count="12">
    <mergeCell ref="A10:I10"/>
    <mergeCell ref="A12:I12"/>
    <mergeCell ref="E4:I4"/>
    <mergeCell ref="A13:H13"/>
    <mergeCell ref="A15:I15"/>
    <mergeCell ref="A21:I21"/>
    <mergeCell ref="H1:I1"/>
    <mergeCell ref="A2:I2"/>
    <mergeCell ref="A8:I8"/>
    <mergeCell ref="A3:I3"/>
    <mergeCell ref="H6:I6"/>
    <mergeCell ref="H5:I5"/>
  </mergeCells>
  <phoneticPr fontId="5" type="noConversion"/>
  <pageMargins left="0.94488188976377963" right="0.34" top="0.55118110236220474" bottom="0.54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sheetPr codeName="Sheet2">
    <pageSetUpPr fitToPage="1"/>
  </sheetPr>
  <dimension ref="A1:I209"/>
  <sheetViews>
    <sheetView showGridLines="0" zoomScale="110" zoomScaleNormal="110" zoomScalePageLayoutView="110" workbookViewId="0">
      <selection sqref="A1:F134"/>
    </sheetView>
  </sheetViews>
  <sheetFormatPr defaultRowHeight="12.75" outlineLevelCol="1" x14ac:dyDescent="0.2"/>
  <cols>
    <col min="1" max="1" width="6" style="18" bestFit="1" customWidth="1"/>
    <col min="2" max="2" width="41.5703125" style="23" customWidth="1"/>
    <col min="3" max="3" width="11" style="18" customWidth="1" outlineLevel="1"/>
    <col min="4" max="4" width="11.140625" style="24" customWidth="1"/>
    <col min="5" max="5" width="11.85546875" style="22" customWidth="1"/>
    <col min="6" max="6" width="9.7109375" style="22" customWidth="1"/>
    <col min="7" max="16384" width="9.140625" style="20"/>
  </cols>
  <sheetData>
    <row r="1" spans="1:9" s="1" customFormat="1" ht="19.5" customHeight="1" x14ac:dyDescent="0.2">
      <c r="A1" s="348" t="s">
        <v>1082</v>
      </c>
      <c r="B1" s="349"/>
      <c r="C1" s="349"/>
      <c r="D1" s="349"/>
      <c r="E1" s="349"/>
      <c r="F1" s="349"/>
      <c r="G1" s="196"/>
      <c r="H1" s="277"/>
      <c r="I1" s="131"/>
    </row>
    <row r="2" spans="1:9" s="17" customFormat="1" ht="14.25" customHeight="1" x14ac:dyDescent="0.2">
      <c r="A2" s="349"/>
      <c r="B2" s="349"/>
      <c r="C2" s="349"/>
      <c r="D2" s="349"/>
      <c r="E2" s="349"/>
      <c r="F2" s="349"/>
      <c r="G2" s="131"/>
      <c r="H2" s="131"/>
      <c r="I2" s="131"/>
    </row>
    <row r="3" spans="1:9" s="1" customFormat="1" ht="24.75" customHeight="1" x14ac:dyDescent="0.2">
      <c r="A3" s="349"/>
      <c r="B3" s="349"/>
      <c r="C3" s="349"/>
      <c r="D3" s="349"/>
      <c r="E3" s="349"/>
      <c r="F3" s="349"/>
      <c r="G3" s="131"/>
      <c r="H3" s="131"/>
      <c r="I3" s="131"/>
    </row>
    <row r="4" spans="1:9" x14ac:dyDescent="0.2">
      <c r="A4" s="350" t="s">
        <v>987</v>
      </c>
      <c r="B4" s="350"/>
      <c r="C4" s="350"/>
      <c r="D4" s="350"/>
      <c r="E4" s="350"/>
      <c r="F4" s="350"/>
      <c r="G4" s="1"/>
      <c r="H4" s="1"/>
      <c r="I4" s="1"/>
    </row>
    <row r="5" spans="1:9" ht="15" x14ac:dyDescent="0.2">
      <c r="A5" s="351" t="s">
        <v>170</v>
      </c>
      <c r="B5" s="351"/>
      <c r="C5" s="351"/>
      <c r="D5" s="351"/>
      <c r="E5" s="351"/>
      <c r="F5" s="351"/>
      <c r="G5" s="17"/>
      <c r="H5" s="17"/>
      <c r="I5" s="17"/>
    </row>
    <row r="6" spans="1:9" s="18" customFormat="1" ht="14.45" customHeight="1" x14ac:dyDescent="0.2">
      <c r="A6" s="85"/>
      <c r="B6" s="85"/>
      <c r="C6" s="85"/>
      <c r="D6" s="86"/>
      <c r="E6" s="87"/>
      <c r="F6" s="88" t="s">
        <v>812</v>
      </c>
      <c r="G6" s="20"/>
      <c r="H6" s="20"/>
      <c r="I6" s="20"/>
    </row>
    <row r="7" spans="1:9" s="19" customFormat="1" ht="42" customHeight="1" x14ac:dyDescent="0.2">
      <c r="A7" s="352" t="s">
        <v>562</v>
      </c>
      <c r="B7" s="352" t="s">
        <v>130</v>
      </c>
      <c r="C7" s="352" t="s">
        <v>561</v>
      </c>
      <c r="D7" s="352" t="s">
        <v>571</v>
      </c>
      <c r="E7" s="278" t="s">
        <v>495</v>
      </c>
      <c r="F7" s="278"/>
      <c r="G7" s="20"/>
      <c r="H7" s="20"/>
      <c r="I7" s="20"/>
    </row>
    <row r="8" spans="1:9" s="21" customFormat="1" ht="38.25" customHeight="1" x14ac:dyDescent="0.2">
      <c r="A8" s="352"/>
      <c r="B8" s="352"/>
      <c r="C8" s="352"/>
      <c r="D8" s="352"/>
      <c r="E8" s="90" t="s">
        <v>563</v>
      </c>
      <c r="F8" s="90" t="s">
        <v>564</v>
      </c>
      <c r="G8" s="20"/>
      <c r="H8" s="20"/>
      <c r="I8" s="20"/>
    </row>
    <row r="9" spans="1:9" s="21" customFormat="1" ht="24" customHeight="1" x14ac:dyDescent="0.2">
      <c r="A9" s="89">
        <v>1</v>
      </c>
      <c r="B9" s="90">
        <v>2</v>
      </c>
      <c r="C9" s="91">
        <v>3</v>
      </c>
      <c r="D9" s="91">
        <v>4</v>
      </c>
      <c r="E9" s="91">
        <v>5</v>
      </c>
      <c r="F9" s="90">
        <v>6</v>
      </c>
      <c r="G9" s="18"/>
      <c r="H9" s="18"/>
      <c r="I9" s="18"/>
    </row>
    <row r="10" spans="1:9" ht="36" customHeight="1" x14ac:dyDescent="0.2">
      <c r="A10" s="279" t="s">
        <v>808</v>
      </c>
      <c r="B10" s="101" t="s">
        <v>1038</v>
      </c>
      <c r="C10" s="90"/>
      <c r="D10" s="120">
        <f>SUM(E10+F10)</f>
        <v>2556573.5</v>
      </c>
      <c r="E10" s="120">
        <f>SUM(E11+E68+E89)</f>
        <v>1933000</v>
      </c>
      <c r="F10" s="120">
        <f>SUM(F68,F89)</f>
        <v>623573.5</v>
      </c>
      <c r="G10" s="19"/>
      <c r="H10" s="19"/>
      <c r="I10" s="19"/>
    </row>
    <row r="11" spans="1:9" ht="27" customHeight="1" x14ac:dyDescent="0.2">
      <c r="A11" s="279" t="s">
        <v>809</v>
      </c>
      <c r="B11" s="124" t="s">
        <v>466</v>
      </c>
      <c r="C11" s="91">
        <v>7100</v>
      </c>
      <c r="D11" s="242">
        <f t="shared" ref="D11:D21" si="0">SUM(E11:F11)</f>
        <v>595990.5</v>
      </c>
      <c r="E11" s="120">
        <f>SUM(E12+E16+E18+E58)</f>
        <v>595990.5</v>
      </c>
      <c r="F11" s="91" t="s">
        <v>817</v>
      </c>
      <c r="G11" s="21"/>
      <c r="H11" s="21"/>
      <c r="I11" s="21"/>
    </row>
    <row r="12" spans="1:9" ht="27" customHeight="1" x14ac:dyDescent="0.2">
      <c r="A12" s="279" t="s">
        <v>591</v>
      </c>
      <c r="B12" s="124" t="s">
        <v>459</v>
      </c>
      <c r="C12" s="91">
        <v>7131</v>
      </c>
      <c r="D12" s="242">
        <f t="shared" si="0"/>
        <v>276284</v>
      </c>
      <c r="E12" s="120">
        <f>SUM(E15+E13+E14)</f>
        <v>276284</v>
      </c>
      <c r="F12" s="91" t="s">
        <v>817</v>
      </c>
      <c r="G12" s="21"/>
      <c r="H12" s="21"/>
      <c r="I12" s="21"/>
    </row>
    <row r="13" spans="1:9" s="21" customFormat="1" ht="24" customHeight="1" x14ac:dyDescent="0.2">
      <c r="A13" s="93" t="s">
        <v>171</v>
      </c>
      <c r="B13" s="94" t="s">
        <v>131</v>
      </c>
      <c r="C13" s="91"/>
      <c r="D13" s="242">
        <f t="shared" si="0"/>
        <v>1605</v>
      </c>
      <c r="E13" s="203">
        <v>1605</v>
      </c>
      <c r="F13" s="91" t="s">
        <v>817</v>
      </c>
      <c r="G13" s="20"/>
      <c r="H13" s="20"/>
      <c r="I13" s="20"/>
    </row>
    <row r="14" spans="1:9" ht="17.25" customHeight="1" x14ac:dyDescent="0.2">
      <c r="A14" s="93" t="s">
        <v>172</v>
      </c>
      <c r="B14" s="94" t="s">
        <v>132</v>
      </c>
      <c r="C14" s="95"/>
      <c r="D14" s="242">
        <f t="shared" si="0"/>
        <v>2787</v>
      </c>
      <c r="E14" s="203">
        <v>2787</v>
      </c>
      <c r="F14" s="91" t="s">
        <v>817</v>
      </c>
    </row>
    <row r="15" spans="1:9" s="21" customFormat="1" ht="39" customHeight="1" x14ac:dyDescent="0.2">
      <c r="A15" s="93" t="s">
        <v>959</v>
      </c>
      <c r="B15" s="96" t="s">
        <v>960</v>
      </c>
      <c r="C15" s="95"/>
      <c r="D15" s="242">
        <f>SUM(E15:F15)</f>
        <v>271892</v>
      </c>
      <c r="E15" s="203">
        <v>271892</v>
      </c>
      <c r="F15" s="91" t="s">
        <v>817</v>
      </c>
      <c r="G15" s="20"/>
      <c r="H15" s="20"/>
      <c r="I15" s="20"/>
    </row>
    <row r="16" spans="1:9" ht="33.75" customHeight="1" x14ac:dyDescent="0.2">
      <c r="A16" s="279" t="s">
        <v>592</v>
      </c>
      <c r="B16" s="260" t="s">
        <v>460</v>
      </c>
      <c r="C16" s="91">
        <v>7136</v>
      </c>
      <c r="D16" s="242">
        <f t="shared" si="0"/>
        <v>259600</v>
      </c>
      <c r="E16" s="120">
        <f>SUM(E17)</f>
        <v>259600</v>
      </c>
      <c r="F16" s="91" t="s">
        <v>817</v>
      </c>
      <c r="G16" s="21"/>
      <c r="H16" s="21"/>
      <c r="I16" s="21"/>
    </row>
    <row r="17" spans="1:9" s="19" customFormat="1" ht="26.25" customHeight="1" x14ac:dyDescent="0.2">
      <c r="A17" s="93" t="s">
        <v>173</v>
      </c>
      <c r="B17" s="94" t="s">
        <v>133</v>
      </c>
      <c r="C17" s="91"/>
      <c r="D17" s="242">
        <f t="shared" si="0"/>
        <v>259600</v>
      </c>
      <c r="E17" s="203">
        <v>259600</v>
      </c>
      <c r="F17" s="91" t="s">
        <v>817</v>
      </c>
      <c r="G17" s="20"/>
      <c r="H17" s="20"/>
      <c r="I17" s="20"/>
    </row>
    <row r="18" spans="1:9" s="19" customFormat="1" ht="36" customHeight="1" x14ac:dyDescent="0.2">
      <c r="A18" s="279" t="s">
        <v>595</v>
      </c>
      <c r="B18" s="124" t="s">
        <v>461</v>
      </c>
      <c r="C18" s="91">
        <v>7145</v>
      </c>
      <c r="D18" s="242">
        <f t="shared" si="0"/>
        <v>55606.5</v>
      </c>
      <c r="E18" s="120">
        <f>SUM(E19)</f>
        <v>55606.5</v>
      </c>
      <c r="F18" s="91" t="s">
        <v>817</v>
      </c>
      <c r="G18" s="21"/>
      <c r="H18" s="21"/>
      <c r="I18" s="21"/>
    </row>
    <row r="19" spans="1:9" s="79" customFormat="1" ht="59.25" customHeight="1" x14ac:dyDescent="0.2">
      <c r="A19" s="93" t="s">
        <v>174</v>
      </c>
      <c r="B19" s="94" t="s">
        <v>930</v>
      </c>
      <c r="C19" s="91">
        <v>71452</v>
      </c>
      <c r="D19" s="205">
        <f t="shared" si="0"/>
        <v>55606.5</v>
      </c>
      <c r="E19" s="203">
        <f>SUM(E57+E56+E55+E53+E50+E49+E41+E40+E39+E36+E33+E32+E20)</f>
        <v>55606.5</v>
      </c>
      <c r="F19" s="91" t="s">
        <v>817</v>
      </c>
      <c r="G19" s="20"/>
      <c r="H19" s="20"/>
      <c r="I19" s="20"/>
    </row>
    <row r="20" spans="1:9" s="19" customFormat="1" ht="27.75" customHeight="1" x14ac:dyDescent="0.2">
      <c r="A20" s="93" t="s">
        <v>175</v>
      </c>
      <c r="B20" s="97" t="s">
        <v>467</v>
      </c>
      <c r="C20" s="91"/>
      <c r="D20" s="205">
        <f t="shared" si="0"/>
        <v>40000</v>
      </c>
      <c r="E20" s="203">
        <v>40000</v>
      </c>
      <c r="F20" s="91" t="s">
        <v>817</v>
      </c>
    </row>
    <row r="21" spans="1:9" s="19" customFormat="1" ht="18.75" customHeight="1" x14ac:dyDescent="0.2">
      <c r="A21" s="93" t="s">
        <v>176</v>
      </c>
      <c r="B21" s="97" t="s">
        <v>134</v>
      </c>
      <c r="C21" s="91"/>
      <c r="D21" s="205">
        <f t="shared" si="0"/>
        <v>40000</v>
      </c>
      <c r="E21" s="203">
        <v>40000</v>
      </c>
      <c r="F21" s="91" t="s">
        <v>817</v>
      </c>
    </row>
    <row r="22" spans="1:9" s="19" customFormat="1" ht="26.25" customHeight="1" x14ac:dyDescent="0.2">
      <c r="A22" s="98"/>
      <c r="B22" s="99" t="s">
        <v>616</v>
      </c>
      <c r="C22" s="100"/>
      <c r="D22" s="241">
        <f t="shared" ref="D22:D27" si="1">SUM(E22)</f>
        <v>40000</v>
      </c>
      <c r="E22" s="241">
        <v>40000</v>
      </c>
      <c r="F22" s="100" t="s">
        <v>817</v>
      </c>
      <c r="G22" s="79"/>
      <c r="H22" s="79"/>
      <c r="I22" s="79"/>
    </row>
    <row r="23" spans="1:9" s="19" customFormat="1" ht="0.75" hidden="1" customHeight="1" x14ac:dyDescent="0.2">
      <c r="A23" s="89"/>
      <c r="B23" s="97" t="s">
        <v>630</v>
      </c>
      <c r="C23" s="91"/>
      <c r="D23" s="205">
        <f t="shared" si="1"/>
        <v>0</v>
      </c>
      <c r="E23" s="203">
        <v>0</v>
      </c>
      <c r="F23" s="91" t="s">
        <v>817</v>
      </c>
    </row>
    <row r="24" spans="1:9" s="19" customFormat="1" ht="29.25" customHeight="1" x14ac:dyDescent="0.2">
      <c r="A24" s="89"/>
      <c r="B24" s="97" t="s">
        <v>617</v>
      </c>
      <c r="C24" s="91"/>
      <c r="D24" s="205">
        <f t="shared" si="1"/>
        <v>0</v>
      </c>
      <c r="E24" s="205">
        <v>0</v>
      </c>
      <c r="F24" s="91" t="s">
        <v>817</v>
      </c>
    </row>
    <row r="25" spans="1:9" s="19" customFormat="1" ht="25.5" customHeight="1" x14ac:dyDescent="0.2">
      <c r="A25" s="89"/>
      <c r="B25" s="97" t="s">
        <v>618</v>
      </c>
      <c r="C25" s="91"/>
      <c r="D25" s="205">
        <f t="shared" si="1"/>
        <v>0</v>
      </c>
      <c r="E25" s="205">
        <v>0</v>
      </c>
      <c r="F25" s="91" t="s">
        <v>817</v>
      </c>
    </row>
    <row r="26" spans="1:9" s="19" customFormat="1" ht="27" customHeight="1" x14ac:dyDescent="0.2">
      <c r="A26" s="89"/>
      <c r="B26" s="97" t="s">
        <v>935</v>
      </c>
      <c r="C26" s="91"/>
      <c r="D26" s="205">
        <f t="shared" si="1"/>
        <v>0</v>
      </c>
      <c r="E26" s="205">
        <v>0</v>
      </c>
      <c r="F26" s="91"/>
    </row>
    <row r="27" spans="1:9" s="19" customFormat="1" ht="24.75" customHeight="1" x14ac:dyDescent="0.2">
      <c r="A27" s="89"/>
      <c r="B27" s="97" t="s">
        <v>934</v>
      </c>
      <c r="C27" s="91"/>
      <c r="D27" s="205">
        <f t="shared" si="1"/>
        <v>0</v>
      </c>
      <c r="E27" s="205">
        <v>0</v>
      </c>
      <c r="F27" s="91" t="s">
        <v>817</v>
      </c>
    </row>
    <row r="28" spans="1:9" s="19" customFormat="1" ht="20.25" customHeight="1" x14ac:dyDescent="0.2">
      <c r="A28" s="93" t="s">
        <v>177</v>
      </c>
      <c r="B28" s="97" t="s">
        <v>135</v>
      </c>
      <c r="C28" s="91"/>
      <c r="D28" s="205">
        <f>SUM(E28:F28)</f>
        <v>0</v>
      </c>
      <c r="E28" s="203">
        <f>SUM(E29:E30)</f>
        <v>0</v>
      </c>
      <c r="F28" s="91" t="s">
        <v>817</v>
      </c>
    </row>
    <row r="29" spans="1:9" s="19" customFormat="1" ht="25.5" customHeight="1" x14ac:dyDescent="0.2">
      <c r="A29" s="89"/>
      <c r="B29" s="97" t="s">
        <v>619</v>
      </c>
      <c r="C29" s="91"/>
      <c r="D29" s="205">
        <f>SUM(E29:F29)</f>
        <v>0</v>
      </c>
      <c r="E29" s="205">
        <v>0</v>
      </c>
      <c r="F29" s="91" t="s">
        <v>817</v>
      </c>
    </row>
    <row r="30" spans="1:9" s="19" customFormat="1" ht="27" customHeight="1" x14ac:dyDescent="0.2">
      <c r="A30" s="89"/>
      <c r="B30" s="97" t="s">
        <v>629</v>
      </c>
      <c r="C30" s="91"/>
      <c r="D30" s="205">
        <f>SUM(E30:F30)</f>
        <v>0</v>
      </c>
      <c r="E30" s="205">
        <v>0</v>
      </c>
      <c r="F30" s="91" t="s">
        <v>817</v>
      </c>
    </row>
    <row r="31" spans="1:9" s="19" customFormat="1" ht="96" x14ac:dyDescent="0.2">
      <c r="A31" s="93" t="s">
        <v>178</v>
      </c>
      <c r="B31" s="97" t="s">
        <v>156</v>
      </c>
      <c r="C31" s="91"/>
      <c r="D31" s="205">
        <f t="shared" ref="D31:D42" si="2">SUM(E31:F31)</f>
        <v>0</v>
      </c>
      <c r="E31" s="205">
        <v>0</v>
      </c>
      <c r="F31" s="91" t="s">
        <v>817</v>
      </c>
    </row>
    <row r="32" spans="1:9" s="19" customFormat="1" ht="36" x14ac:dyDescent="0.2">
      <c r="A32" s="89" t="s">
        <v>179</v>
      </c>
      <c r="B32" s="97" t="s">
        <v>137</v>
      </c>
      <c r="C32" s="91"/>
      <c r="D32" s="205">
        <f t="shared" si="2"/>
        <v>400</v>
      </c>
      <c r="E32" s="205">
        <v>400</v>
      </c>
      <c r="F32" s="91" t="s">
        <v>817</v>
      </c>
    </row>
    <row r="33" spans="1:6" s="19" customFormat="1" ht="51.75" customHeight="1" x14ac:dyDescent="0.2">
      <c r="A33" s="93" t="s">
        <v>180</v>
      </c>
      <c r="B33" s="97" t="s">
        <v>157</v>
      </c>
      <c r="C33" s="91"/>
      <c r="D33" s="205">
        <f t="shared" si="2"/>
        <v>3544</v>
      </c>
      <c r="E33" s="203">
        <f>SUM(E34)</f>
        <v>3544</v>
      </c>
      <c r="F33" s="91" t="s">
        <v>817</v>
      </c>
    </row>
    <row r="34" spans="1:6" s="19" customFormat="1" ht="24" x14ac:dyDescent="0.2">
      <c r="A34" s="93"/>
      <c r="B34" s="97" t="s">
        <v>631</v>
      </c>
      <c r="C34" s="91"/>
      <c r="D34" s="205">
        <f t="shared" si="2"/>
        <v>3544</v>
      </c>
      <c r="E34" s="205">
        <v>3544</v>
      </c>
      <c r="F34" s="91" t="s">
        <v>817</v>
      </c>
    </row>
    <row r="35" spans="1:6" s="19" customFormat="1" ht="24" x14ac:dyDescent="0.2">
      <c r="A35" s="93"/>
      <c r="B35" s="97" t="s">
        <v>632</v>
      </c>
      <c r="C35" s="91"/>
      <c r="D35" s="205">
        <v>0</v>
      </c>
      <c r="E35" s="205">
        <v>0</v>
      </c>
      <c r="F35" s="91" t="s">
        <v>817</v>
      </c>
    </row>
    <row r="36" spans="1:6" s="19" customFormat="1" ht="48" x14ac:dyDescent="0.2">
      <c r="A36" s="101" t="s">
        <v>158</v>
      </c>
      <c r="B36" s="97" t="s">
        <v>159</v>
      </c>
      <c r="C36" s="91"/>
      <c r="D36" s="205">
        <f>SUM(E36:F36)</f>
        <v>3170</v>
      </c>
      <c r="E36" s="203">
        <f>SUM(E37)</f>
        <v>3170</v>
      </c>
      <c r="F36" s="91" t="s">
        <v>817</v>
      </c>
    </row>
    <row r="37" spans="1:6" s="19" customFormat="1" ht="31.5" customHeight="1" x14ac:dyDescent="0.2">
      <c r="A37" s="93"/>
      <c r="B37" s="97" t="s">
        <v>631</v>
      </c>
      <c r="C37" s="91"/>
      <c r="D37" s="205">
        <f>SUM(E37:F37)</f>
        <v>3170</v>
      </c>
      <c r="E37" s="203">
        <v>3170</v>
      </c>
      <c r="F37" s="91" t="s">
        <v>817</v>
      </c>
    </row>
    <row r="38" spans="1:6" s="19" customFormat="1" ht="33" customHeight="1" x14ac:dyDescent="0.2">
      <c r="A38" s="93"/>
      <c r="B38" s="97" t="s">
        <v>632</v>
      </c>
      <c r="C38" s="91"/>
      <c r="D38" s="205">
        <f>SUM(E38:F38)</f>
        <v>0</v>
      </c>
      <c r="E38" s="203">
        <v>0</v>
      </c>
      <c r="F38" s="91" t="s">
        <v>817</v>
      </c>
    </row>
    <row r="39" spans="1:6" s="19" customFormat="1" ht="24" x14ac:dyDescent="0.2">
      <c r="A39" s="93" t="s">
        <v>181</v>
      </c>
      <c r="B39" s="97" t="s">
        <v>138</v>
      </c>
      <c r="C39" s="91"/>
      <c r="D39" s="205">
        <f t="shared" si="2"/>
        <v>450</v>
      </c>
      <c r="E39" s="203">
        <v>450</v>
      </c>
      <c r="F39" s="91" t="s">
        <v>817</v>
      </c>
    </row>
    <row r="40" spans="1:6" s="19" customFormat="1" ht="14.25" customHeight="1" x14ac:dyDescent="0.2">
      <c r="A40" s="93" t="s">
        <v>182</v>
      </c>
      <c r="B40" s="97" t="s">
        <v>971</v>
      </c>
      <c r="C40" s="91"/>
      <c r="D40" s="205">
        <f t="shared" si="2"/>
        <v>3400</v>
      </c>
      <c r="E40" s="203">
        <v>3400</v>
      </c>
      <c r="F40" s="91" t="s">
        <v>817</v>
      </c>
    </row>
    <row r="41" spans="1:6" s="19" customFormat="1" ht="72" x14ac:dyDescent="0.2">
      <c r="A41" s="93" t="s">
        <v>183</v>
      </c>
      <c r="B41" s="97" t="s">
        <v>718</v>
      </c>
      <c r="C41" s="91"/>
      <c r="D41" s="205">
        <f t="shared" si="2"/>
        <v>250</v>
      </c>
      <c r="E41" s="203">
        <f>SUM(E42)</f>
        <v>250</v>
      </c>
      <c r="F41" s="91" t="s">
        <v>817</v>
      </c>
    </row>
    <row r="42" spans="1:6" s="19" customFormat="1" x14ac:dyDescent="0.2">
      <c r="A42" s="93"/>
      <c r="B42" s="97" t="s">
        <v>633</v>
      </c>
      <c r="C42" s="91"/>
      <c r="D42" s="205">
        <f t="shared" si="2"/>
        <v>250</v>
      </c>
      <c r="E42" s="205">
        <v>250</v>
      </c>
      <c r="F42" s="91" t="s">
        <v>817</v>
      </c>
    </row>
    <row r="43" spans="1:6" s="19" customFormat="1" ht="17.25" customHeight="1" x14ac:dyDescent="0.2">
      <c r="A43" s="93"/>
      <c r="B43" s="97" t="s">
        <v>634</v>
      </c>
      <c r="C43" s="91"/>
      <c r="D43" s="205">
        <v>0</v>
      </c>
      <c r="E43" s="205">
        <v>0</v>
      </c>
      <c r="F43" s="91" t="s">
        <v>817</v>
      </c>
    </row>
    <row r="44" spans="1:6" s="19" customFormat="1" ht="16.5" customHeight="1" x14ac:dyDescent="0.2">
      <c r="A44" s="93"/>
      <c r="B44" s="97" t="s">
        <v>635</v>
      </c>
      <c r="C44" s="91"/>
      <c r="D44" s="205">
        <v>0</v>
      </c>
      <c r="E44" s="205">
        <v>0</v>
      </c>
      <c r="F44" s="91" t="s">
        <v>817</v>
      </c>
    </row>
    <row r="45" spans="1:6" s="19" customFormat="1" ht="21" customHeight="1" x14ac:dyDescent="0.2">
      <c r="A45" s="93"/>
      <c r="B45" s="97" t="s">
        <v>636</v>
      </c>
      <c r="C45" s="91"/>
      <c r="D45" s="205">
        <v>0</v>
      </c>
      <c r="E45" s="205">
        <v>0</v>
      </c>
      <c r="F45" s="91" t="s">
        <v>817</v>
      </c>
    </row>
    <row r="46" spans="1:6" s="19" customFormat="1" ht="26.25" customHeight="1" x14ac:dyDescent="0.2">
      <c r="A46" s="93"/>
      <c r="B46" s="97" t="s">
        <v>637</v>
      </c>
      <c r="C46" s="91"/>
      <c r="D46" s="205">
        <v>0</v>
      </c>
      <c r="E46" s="205">
        <v>0</v>
      </c>
      <c r="F46" s="91" t="s">
        <v>817</v>
      </c>
    </row>
    <row r="47" spans="1:6" s="19" customFormat="1" x14ac:dyDescent="0.2">
      <c r="A47" s="93"/>
      <c r="B47" s="97" t="s">
        <v>638</v>
      </c>
      <c r="C47" s="91"/>
      <c r="D47" s="205">
        <v>0</v>
      </c>
      <c r="E47" s="205">
        <v>0</v>
      </c>
      <c r="F47" s="91" t="s">
        <v>817</v>
      </c>
    </row>
    <row r="48" spans="1:6" s="19" customFormat="1" ht="62.25" customHeight="1" x14ac:dyDescent="0.2">
      <c r="A48" s="93" t="s">
        <v>184</v>
      </c>
      <c r="B48" s="97" t="s">
        <v>719</v>
      </c>
      <c r="C48" s="91"/>
      <c r="D48" s="205">
        <f>SUM(E48:F48)</f>
        <v>0</v>
      </c>
      <c r="E48" s="205">
        <f>SUM(F48:G48)</f>
        <v>0</v>
      </c>
      <c r="F48" s="91" t="s">
        <v>817</v>
      </c>
    </row>
    <row r="49" spans="1:9" s="19" customFormat="1" ht="33" customHeight="1" x14ac:dyDescent="0.2">
      <c r="A49" s="93" t="s">
        <v>185</v>
      </c>
      <c r="B49" s="97" t="s">
        <v>720</v>
      </c>
      <c r="C49" s="91"/>
      <c r="D49" s="205">
        <f>SUM(E49:F49)</f>
        <v>2276.5</v>
      </c>
      <c r="E49" s="205">
        <v>2276.5</v>
      </c>
      <c r="F49" s="91" t="s">
        <v>817</v>
      </c>
    </row>
    <row r="50" spans="1:9" s="19" customFormat="1" ht="36.75" customHeight="1" x14ac:dyDescent="0.2">
      <c r="A50" s="93" t="s">
        <v>186</v>
      </c>
      <c r="B50" s="97" t="s">
        <v>721</v>
      </c>
      <c r="C50" s="91"/>
      <c r="D50" s="205">
        <f>SUM(E50:F50)</f>
        <v>100</v>
      </c>
      <c r="E50" s="205">
        <v>100</v>
      </c>
      <c r="F50" s="91" t="s">
        <v>817</v>
      </c>
    </row>
    <row r="51" spans="1:9" s="19" customFormat="1" ht="14.25" customHeight="1" x14ac:dyDescent="0.2">
      <c r="A51" s="93" t="s">
        <v>187</v>
      </c>
      <c r="B51" s="97" t="s">
        <v>722</v>
      </c>
      <c r="C51" s="91"/>
      <c r="D51" s="205">
        <f>SUM(E51:F51)</f>
        <v>0</v>
      </c>
      <c r="E51" s="205">
        <v>0</v>
      </c>
      <c r="F51" s="91" t="s">
        <v>817</v>
      </c>
    </row>
    <row r="52" spans="1:9" s="19" customFormat="1" ht="37.5" customHeight="1" x14ac:dyDescent="0.2">
      <c r="A52" s="98" t="s">
        <v>489</v>
      </c>
      <c r="B52" s="97" t="s">
        <v>972</v>
      </c>
      <c r="C52" s="100"/>
      <c r="D52" s="241">
        <f>SUM(E52)</f>
        <v>0</v>
      </c>
      <c r="E52" s="241">
        <v>0</v>
      </c>
      <c r="F52" s="91" t="s">
        <v>817</v>
      </c>
    </row>
    <row r="53" spans="1:9" s="19" customFormat="1" ht="25.9" customHeight="1" x14ac:dyDescent="0.2">
      <c r="A53" s="93" t="s">
        <v>927</v>
      </c>
      <c r="B53" s="97" t="s">
        <v>723</v>
      </c>
      <c r="C53" s="91"/>
      <c r="D53" s="205">
        <f t="shared" ref="D53:D59" si="3">SUM(E53:F53)</f>
        <v>100</v>
      </c>
      <c r="E53" s="205">
        <v>100</v>
      </c>
      <c r="F53" s="91" t="s">
        <v>817</v>
      </c>
    </row>
    <row r="54" spans="1:9" s="19" customFormat="1" ht="21.75" customHeight="1" x14ac:dyDescent="0.2">
      <c r="A54" s="93" t="s">
        <v>929</v>
      </c>
      <c r="B54" s="97" t="s">
        <v>928</v>
      </c>
      <c r="C54" s="91"/>
      <c r="D54" s="205">
        <f t="shared" si="3"/>
        <v>0</v>
      </c>
      <c r="E54" s="205">
        <v>0</v>
      </c>
      <c r="F54" s="91" t="s">
        <v>817</v>
      </c>
    </row>
    <row r="55" spans="1:9" s="21" customFormat="1" ht="39.75" customHeight="1" x14ac:dyDescent="0.2">
      <c r="A55" s="93" t="s">
        <v>937</v>
      </c>
      <c r="B55" s="97" t="s">
        <v>943</v>
      </c>
      <c r="C55" s="91"/>
      <c r="D55" s="205">
        <f t="shared" si="3"/>
        <v>825</v>
      </c>
      <c r="E55" s="205">
        <v>825</v>
      </c>
      <c r="F55" s="91" t="s">
        <v>817</v>
      </c>
      <c r="G55" s="19"/>
      <c r="H55" s="19"/>
      <c r="I55" s="19"/>
    </row>
    <row r="56" spans="1:9" ht="22.5" customHeight="1" x14ac:dyDescent="0.2">
      <c r="A56" s="93" t="s">
        <v>938</v>
      </c>
      <c r="B56" s="97" t="s">
        <v>940</v>
      </c>
      <c r="C56" s="91"/>
      <c r="D56" s="205">
        <f t="shared" si="3"/>
        <v>1016</v>
      </c>
      <c r="E56" s="205">
        <v>1016</v>
      </c>
      <c r="F56" s="91" t="s">
        <v>817</v>
      </c>
      <c r="G56" s="19"/>
      <c r="H56" s="19"/>
      <c r="I56" s="19"/>
    </row>
    <row r="57" spans="1:9" s="19" customFormat="1" ht="23.25" customHeight="1" x14ac:dyDescent="0.2">
      <c r="A57" s="93" t="s">
        <v>188</v>
      </c>
      <c r="B57" s="97" t="s">
        <v>939</v>
      </c>
      <c r="C57" s="91"/>
      <c r="D57" s="205">
        <f t="shared" si="3"/>
        <v>75</v>
      </c>
      <c r="E57" s="205">
        <v>75</v>
      </c>
      <c r="F57" s="91" t="s">
        <v>817</v>
      </c>
    </row>
    <row r="58" spans="1:9" s="19" customFormat="1" ht="28.5" customHeight="1" x14ac:dyDescent="0.2">
      <c r="A58" s="279" t="s">
        <v>188</v>
      </c>
      <c r="B58" s="124" t="s">
        <v>98</v>
      </c>
      <c r="C58" s="91">
        <v>7146</v>
      </c>
      <c r="D58" s="205">
        <f t="shared" si="3"/>
        <v>4500</v>
      </c>
      <c r="E58" s="205">
        <f>SUM(E59)</f>
        <v>4500</v>
      </c>
      <c r="F58" s="91" t="s">
        <v>817</v>
      </c>
      <c r="G58" s="21"/>
      <c r="H58" s="21"/>
      <c r="I58" s="21"/>
    </row>
    <row r="59" spans="1:9" s="21" customFormat="1" ht="25.5" customHeight="1" x14ac:dyDescent="0.2">
      <c r="A59" s="93" t="s">
        <v>189</v>
      </c>
      <c r="B59" s="94" t="s">
        <v>468</v>
      </c>
      <c r="C59" s="91"/>
      <c r="D59" s="106">
        <f t="shared" si="3"/>
        <v>4500</v>
      </c>
      <c r="E59" s="105">
        <f>SUM(E61)</f>
        <v>4500</v>
      </c>
      <c r="F59" s="91" t="s">
        <v>817</v>
      </c>
      <c r="G59" s="20"/>
      <c r="H59" s="20"/>
      <c r="I59" s="20"/>
    </row>
    <row r="60" spans="1:9" ht="38.25" customHeight="1" x14ac:dyDescent="0.2">
      <c r="A60" s="93" t="s">
        <v>190</v>
      </c>
      <c r="B60" s="97" t="s">
        <v>139</v>
      </c>
      <c r="C60" s="91"/>
      <c r="D60" s="106">
        <v>0</v>
      </c>
      <c r="E60" s="106">
        <v>0</v>
      </c>
      <c r="F60" s="91" t="s">
        <v>817</v>
      </c>
      <c r="G60" s="19"/>
      <c r="H60" s="19"/>
      <c r="I60" s="19"/>
    </row>
    <row r="61" spans="1:9" s="19" customFormat="1" ht="96" x14ac:dyDescent="0.2">
      <c r="A61" s="89" t="s">
        <v>191</v>
      </c>
      <c r="B61" s="97" t="s">
        <v>160</v>
      </c>
      <c r="C61" s="91"/>
      <c r="D61" s="106">
        <f>SUM(E61)</f>
        <v>4500</v>
      </c>
      <c r="E61" s="106">
        <v>4500</v>
      </c>
      <c r="F61" s="91" t="s">
        <v>817</v>
      </c>
    </row>
    <row r="62" spans="1:9" s="19" customFormat="1" ht="24" x14ac:dyDescent="0.2">
      <c r="A62" s="279" t="s">
        <v>192</v>
      </c>
      <c r="B62" s="124" t="s">
        <v>469</v>
      </c>
      <c r="C62" s="91">
        <v>7161</v>
      </c>
      <c r="D62" s="205">
        <f t="shared" ref="D62:E67" si="4">SUM(E62:F62)</f>
        <v>0</v>
      </c>
      <c r="E62" s="205">
        <f t="shared" si="4"/>
        <v>0</v>
      </c>
      <c r="F62" s="100" t="s">
        <v>817</v>
      </c>
      <c r="G62" s="21"/>
      <c r="H62" s="21"/>
      <c r="I62" s="21"/>
    </row>
    <row r="63" spans="1:9" s="19" customFormat="1" ht="23.25" customHeight="1" x14ac:dyDescent="0.2">
      <c r="A63" s="93" t="s">
        <v>193</v>
      </c>
      <c r="B63" s="94" t="s">
        <v>470</v>
      </c>
      <c r="C63" s="91"/>
      <c r="D63" s="205">
        <f t="shared" si="4"/>
        <v>0</v>
      </c>
      <c r="E63" s="205">
        <f t="shared" si="4"/>
        <v>0</v>
      </c>
      <c r="F63" s="100" t="s">
        <v>817</v>
      </c>
      <c r="G63" s="20"/>
      <c r="H63" s="20"/>
      <c r="I63" s="20"/>
    </row>
    <row r="64" spans="1:9" s="19" customFormat="1" ht="24" customHeight="1" x14ac:dyDescent="0.2">
      <c r="A64" s="102" t="s">
        <v>194</v>
      </c>
      <c r="B64" s="97" t="s">
        <v>140</v>
      </c>
      <c r="C64" s="91"/>
      <c r="D64" s="205">
        <f t="shared" si="4"/>
        <v>0</v>
      </c>
      <c r="E64" s="205">
        <f t="shared" si="4"/>
        <v>0</v>
      </c>
      <c r="F64" s="100" t="s">
        <v>817</v>
      </c>
    </row>
    <row r="65" spans="1:9" s="21" customFormat="1" ht="25.5" customHeight="1" x14ac:dyDescent="0.2">
      <c r="A65" s="102" t="s">
        <v>195</v>
      </c>
      <c r="B65" s="97" t="s">
        <v>141</v>
      </c>
      <c r="C65" s="91"/>
      <c r="D65" s="205">
        <f t="shared" si="4"/>
        <v>0</v>
      </c>
      <c r="E65" s="205">
        <f t="shared" si="4"/>
        <v>0</v>
      </c>
      <c r="F65" s="100" t="s">
        <v>817</v>
      </c>
      <c r="G65" s="19"/>
      <c r="H65" s="19" t="s">
        <v>952</v>
      </c>
      <c r="I65" s="19"/>
    </row>
    <row r="66" spans="1:9" s="21" customFormat="1" ht="27.75" hidden="1" customHeight="1" x14ac:dyDescent="0.2">
      <c r="A66" s="102" t="s">
        <v>196</v>
      </c>
      <c r="B66" s="97" t="s">
        <v>724</v>
      </c>
      <c r="C66" s="91"/>
      <c r="D66" s="205">
        <f t="shared" si="4"/>
        <v>0</v>
      </c>
      <c r="E66" s="205">
        <f t="shared" si="4"/>
        <v>0</v>
      </c>
      <c r="F66" s="100" t="s">
        <v>817</v>
      </c>
      <c r="G66" s="19"/>
      <c r="H66" s="19"/>
      <c r="I66" s="19"/>
    </row>
    <row r="67" spans="1:9" ht="52.5" hidden="1" customHeight="1" x14ac:dyDescent="0.2">
      <c r="A67" s="102" t="s">
        <v>883</v>
      </c>
      <c r="B67" s="97" t="s">
        <v>277</v>
      </c>
      <c r="C67" s="91"/>
      <c r="D67" s="205">
        <f t="shared" si="4"/>
        <v>0</v>
      </c>
      <c r="E67" s="105">
        <v>0</v>
      </c>
      <c r="F67" s="100" t="s">
        <v>817</v>
      </c>
      <c r="G67" s="19"/>
      <c r="H67" s="19"/>
      <c r="I67" s="19"/>
    </row>
    <row r="68" spans="1:9" s="21" customFormat="1" ht="27.75" hidden="1" customHeight="1" x14ac:dyDescent="0.2">
      <c r="A68" s="279" t="s">
        <v>810</v>
      </c>
      <c r="B68" s="124" t="s">
        <v>471</v>
      </c>
      <c r="C68" s="91">
        <v>7300</v>
      </c>
      <c r="D68" s="205">
        <f t="shared" ref="D68:D76" si="5">SUM(E68:F68)</f>
        <v>1517853.4</v>
      </c>
      <c r="E68" s="120">
        <f>SUM(E78+E82+E73+E74)</f>
        <v>1144279.8999999999</v>
      </c>
      <c r="F68" s="120">
        <f>SUM(F71+F75+F85)</f>
        <v>373573.5</v>
      </c>
    </row>
    <row r="69" spans="1:9" ht="52.5" hidden="1" customHeight="1" x14ac:dyDescent="0.2">
      <c r="A69" s="279" t="s">
        <v>598</v>
      </c>
      <c r="B69" s="124" t="s">
        <v>831</v>
      </c>
      <c r="C69" s="91">
        <v>7311</v>
      </c>
      <c r="D69" s="106">
        <f t="shared" si="5"/>
        <v>0</v>
      </c>
      <c r="E69" s="103">
        <f>SUM(E70)</f>
        <v>0</v>
      </c>
      <c r="F69" s="100" t="s">
        <v>817</v>
      </c>
      <c r="G69" s="21"/>
      <c r="H69" s="21"/>
      <c r="I69" s="21"/>
    </row>
    <row r="70" spans="1:9" s="21" customFormat="1" ht="60" hidden="1" x14ac:dyDescent="0.2">
      <c r="A70" s="93" t="s">
        <v>197</v>
      </c>
      <c r="B70" s="94" t="s">
        <v>484</v>
      </c>
      <c r="C70" s="104"/>
      <c r="D70" s="106">
        <f t="shared" si="5"/>
        <v>0</v>
      </c>
      <c r="E70" s="105"/>
      <c r="F70" s="100" t="s">
        <v>817</v>
      </c>
      <c r="G70" s="20"/>
      <c r="H70" s="20"/>
      <c r="I70" s="20"/>
    </row>
    <row r="71" spans="1:9" ht="36" hidden="1" x14ac:dyDescent="0.2">
      <c r="A71" s="93" t="s">
        <v>599</v>
      </c>
      <c r="B71" s="124" t="s">
        <v>462</v>
      </c>
      <c r="C71" s="104">
        <v>7312</v>
      </c>
      <c r="D71" s="106">
        <f t="shared" si="5"/>
        <v>0</v>
      </c>
      <c r="E71" s="100" t="s">
        <v>817</v>
      </c>
      <c r="F71" s="105">
        <f>SUM(F72)</f>
        <v>0</v>
      </c>
      <c r="G71" s="21"/>
      <c r="H71" s="21"/>
      <c r="I71" s="21"/>
    </row>
    <row r="72" spans="1:9" s="21" customFormat="1" ht="60" hidden="1" x14ac:dyDescent="0.2">
      <c r="A72" s="89" t="s">
        <v>600</v>
      </c>
      <c r="B72" s="94" t="s">
        <v>485</v>
      </c>
      <c r="C72" s="104"/>
      <c r="D72" s="106">
        <f t="shared" si="5"/>
        <v>0</v>
      </c>
      <c r="E72" s="100" t="s">
        <v>817</v>
      </c>
      <c r="F72" s="105"/>
      <c r="G72" s="20"/>
      <c r="H72" s="20"/>
      <c r="I72" s="20"/>
    </row>
    <row r="73" spans="1:9" ht="36" hidden="1" x14ac:dyDescent="0.2">
      <c r="A73" s="93" t="s">
        <v>198</v>
      </c>
      <c r="B73" s="124" t="s">
        <v>463</v>
      </c>
      <c r="C73" s="104">
        <v>7321</v>
      </c>
      <c r="D73" s="106">
        <f t="shared" si="5"/>
        <v>0</v>
      </c>
      <c r="E73" s="105">
        <f>SUM(E74)</f>
        <v>0</v>
      </c>
      <c r="F73" s="100" t="s">
        <v>817</v>
      </c>
      <c r="G73" s="21"/>
      <c r="H73" s="21"/>
      <c r="I73" s="21"/>
    </row>
    <row r="74" spans="1:9" s="21" customFormat="1" ht="26.25" hidden="1" customHeight="1" x14ac:dyDescent="0.2">
      <c r="A74" s="93" t="s">
        <v>199</v>
      </c>
      <c r="B74" s="94" t="s">
        <v>142</v>
      </c>
      <c r="C74" s="104"/>
      <c r="D74" s="106">
        <f t="shared" si="5"/>
        <v>0</v>
      </c>
      <c r="E74" s="106"/>
      <c r="F74" s="91" t="s">
        <v>817</v>
      </c>
      <c r="G74" s="20"/>
      <c r="H74" s="20"/>
      <c r="I74" s="20"/>
    </row>
    <row r="75" spans="1:9" ht="36" x14ac:dyDescent="0.2">
      <c r="A75" s="93" t="s">
        <v>200</v>
      </c>
      <c r="B75" s="124" t="s">
        <v>464</v>
      </c>
      <c r="C75" s="104">
        <v>7322</v>
      </c>
      <c r="D75" s="106">
        <f t="shared" si="5"/>
        <v>0</v>
      </c>
      <c r="E75" s="91" t="s">
        <v>817</v>
      </c>
      <c r="F75" s="105">
        <f>SUM(F76)</f>
        <v>0</v>
      </c>
      <c r="G75" s="21"/>
      <c r="H75" s="21"/>
      <c r="I75" s="21"/>
    </row>
    <row r="76" spans="1:9" ht="60" x14ac:dyDescent="0.2">
      <c r="A76" s="93" t="s">
        <v>201</v>
      </c>
      <c r="B76" s="94" t="s">
        <v>143</v>
      </c>
      <c r="C76" s="104"/>
      <c r="D76" s="106">
        <f t="shared" si="5"/>
        <v>0</v>
      </c>
      <c r="E76" s="91" t="s">
        <v>817</v>
      </c>
      <c r="F76" s="106"/>
    </row>
    <row r="77" spans="1:9" ht="52.5" customHeight="1" x14ac:dyDescent="0.2">
      <c r="A77" s="279" t="s">
        <v>202</v>
      </c>
      <c r="B77" s="124" t="s">
        <v>472</v>
      </c>
      <c r="C77" s="91">
        <v>7331</v>
      </c>
      <c r="D77" s="106"/>
      <c r="E77" s="103"/>
      <c r="F77" s="100" t="s">
        <v>817</v>
      </c>
      <c r="G77" s="21"/>
      <c r="H77" s="21"/>
      <c r="I77" s="21"/>
    </row>
    <row r="78" spans="1:9" ht="16.5" customHeight="1" x14ac:dyDescent="0.2">
      <c r="A78" s="93" t="s">
        <v>203</v>
      </c>
      <c r="B78" s="94" t="s">
        <v>144</v>
      </c>
      <c r="C78" s="91"/>
      <c r="D78" s="205">
        <f>SUM(E78:F78)</f>
        <v>1139048.2</v>
      </c>
      <c r="E78" s="203">
        <v>1139048.2</v>
      </c>
      <c r="F78" s="100" t="s">
        <v>817</v>
      </c>
    </row>
    <row r="79" spans="1:9" s="79" customFormat="1" ht="27" customHeight="1" x14ac:dyDescent="0.2">
      <c r="A79" s="93" t="s">
        <v>204</v>
      </c>
      <c r="B79" s="94" t="s">
        <v>465</v>
      </c>
      <c r="C79" s="104"/>
      <c r="D79" s="106">
        <v>0</v>
      </c>
      <c r="E79" s="105">
        <v>0</v>
      </c>
      <c r="F79" s="100" t="s">
        <v>817</v>
      </c>
      <c r="G79" s="20"/>
      <c r="H79" s="20"/>
      <c r="I79" s="20"/>
    </row>
    <row r="80" spans="1:9" ht="39.6" customHeight="1" x14ac:dyDescent="0.2">
      <c r="A80" s="93" t="s">
        <v>205</v>
      </c>
      <c r="B80" s="97" t="s">
        <v>145</v>
      </c>
      <c r="C80" s="91"/>
      <c r="D80" s="106">
        <f>SUM(E80:F80)</f>
        <v>0</v>
      </c>
      <c r="E80" s="205">
        <f>SUM(F80:G80)</f>
        <v>0</v>
      </c>
      <c r="F80" s="100" t="s">
        <v>817</v>
      </c>
    </row>
    <row r="81" spans="1:9" ht="0.75" customHeight="1" x14ac:dyDescent="0.2">
      <c r="A81" s="93" t="s">
        <v>206</v>
      </c>
      <c r="B81" s="97" t="s">
        <v>486</v>
      </c>
      <c r="C81" s="91"/>
      <c r="D81" s="106">
        <f>SUM(E81:F81)</f>
        <v>0</v>
      </c>
      <c r="E81" s="105">
        <v>0</v>
      </c>
      <c r="F81" s="100" t="s">
        <v>817</v>
      </c>
    </row>
    <row r="82" spans="1:9" s="21" customFormat="1" ht="48.75" customHeight="1" x14ac:dyDescent="0.2">
      <c r="A82" s="217" t="s">
        <v>207</v>
      </c>
      <c r="B82" s="206" t="s">
        <v>726</v>
      </c>
      <c r="C82" s="207"/>
      <c r="D82" s="241">
        <f>SUM(E82:F82)</f>
        <v>5231.7</v>
      </c>
      <c r="E82" s="241">
        <v>5231.7</v>
      </c>
      <c r="F82" s="100" t="s">
        <v>817</v>
      </c>
      <c r="G82" s="79"/>
      <c r="H82" s="79"/>
      <c r="I82" s="79"/>
    </row>
    <row r="83" spans="1:9" ht="39.75" customHeight="1" x14ac:dyDescent="0.2">
      <c r="A83" s="93" t="s">
        <v>208</v>
      </c>
      <c r="B83" s="94" t="s">
        <v>931</v>
      </c>
      <c r="C83" s="104"/>
      <c r="D83" s="106">
        <f>SUM(E83:F83)</f>
        <v>0</v>
      </c>
      <c r="E83" s="105">
        <v>0</v>
      </c>
      <c r="F83" s="100" t="s">
        <v>817</v>
      </c>
    </row>
    <row r="84" spans="1:9" ht="37.5" hidden="1" customHeight="1" x14ac:dyDescent="0.2">
      <c r="A84" s="39"/>
      <c r="B84" s="28"/>
      <c r="C84" s="35"/>
      <c r="D84" s="274"/>
      <c r="E84" s="275"/>
      <c r="F84" s="40"/>
    </row>
    <row r="85" spans="1:9" ht="20.25" hidden="1" customHeight="1" x14ac:dyDescent="0.2">
      <c r="A85" s="279" t="s">
        <v>209</v>
      </c>
      <c r="B85" s="124" t="s">
        <v>473</v>
      </c>
      <c r="C85" s="91">
        <v>7332</v>
      </c>
      <c r="D85" s="106">
        <f>SUM(E85:F85)</f>
        <v>373573.5</v>
      </c>
      <c r="E85" s="100" t="s">
        <v>817</v>
      </c>
      <c r="F85" s="105">
        <f>SUM(F86:F87)</f>
        <v>373573.5</v>
      </c>
      <c r="G85" s="21"/>
      <c r="H85" s="21"/>
      <c r="I85" s="21"/>
    </row>
    <row r="86" spans="1:9" s="21" customFormat="1" ht="49.9" customHeight="1" x14ac:dyDescent="0.2">
      <c r="A86" s="93" t="s">
        <v>210</v>
      </c>
      <c r="B86" s="94" t="s">
        <v>155</v>
      </c>
      <c r="C86" s="104"/>
      <c r="D86" s="106">
        <f>SUM(E86:F86)</f>
        <v>373573.5</v>
      </c>
      <c r="E86" s="100" t="s">
        <v>817</v>
      </c>
      <c r="F86" s="105">
        <v>373573.5</v>
      </c>
      <c r="G86" s="20"/>
      <c r="H86" s="20"/>
      <c r="I86" s="20"/>
    </row>
    <row r="87" spans="1:9" s="21" customFormat="1" ht="15" customHeight="1" x14ac:dyDescent="0.2">
      <c r="A87" s="93" t="s">
        <v>211</v>
      </c>
      <c r="B87" s="94" t="s">
        <v>932</v>
      </c>
      <c r="C87" s="104"/>
      <c r="D87" s="106">
        <f>SUM(E87:F87)</f>
        <v>0</v>
      </c>
      <c r="E87" s="100" t="s">
        <v>817</v>
      </c>
      <c r="F87" s="105">
        <v>0</v>
      </c>
      <c r="G87" s="20"/>
      <c r="H87" s="20"/>
      <c r="I87" s="20"/>
    </row>
    <row r="88" spans="1:9" ht="49.5" hidden="1" customHeight="1" x14ac:dyDescent="0.2">
      <c r="A88" s="93"/>
      <c r="B88" s="97"/>
      <c r="C88" s="104"/>
      <c r="D88" s="106"/>
      <c r="E88" s="100"/>
      <c r="F88" s="105"/>
    </row>
    <row r="89" spans="1:9" s="21" customFormat="1" ht="48" x14ac:dyDescent="0.2">
      <c r="A89" s="279" t="s">
        <v>811</v>
      </c>
      <c r="B89" s="124" t="s">
        <v>478</v>
      </c>
      <c r="C89" s="91">
        <v>7400</v>
      </c>
      <c r="D89" s="205">
        <f>SUM(E89+F89)</f>
        <v>442729.6</v>
      </c>
      <c r="E89" s="120">
        <f>SUM(E94+E102)</f>
        <v>192729.59999999998</v>
      </c>
      <c r="F89" s="203">
        <f>SUM(F118,F121)</f>
        <v>250000</v>
      </c>
    </row>
    <row r="90" spans="1:9" x14ac:dyDescent="0.2">
      <c r="A90" s="279" t="s">
        <v>604</v>
      </c>
      <c r="B90" s="124" t="s">
        <v>1039</v>
      </c>
      <c r="C90" s="91">
        <v>7411</v>
      </c>
      <c r="D90" s="205">
        <f t="shared" ref="D90:D119" si="6">SUM(E90:F90)</f>
        <v>0</v>
      </c>
      <c r="E90" s="204" t="s">
        <v>817</v>
      </c>
      <c r="F90" s="105">
        <f>SUM(F91)</f>
        <v>0</v>
      </c>
      <c r="G90" s="21"/>
      <c r="H90" s="21"/>
      <c r="I90" s="21"/>
    </row>
    <row r="91" spans="1:9" s="21" customFormat="1" ht="26.25" customHeight="1" x14ac:dyDescent="0.2">
      <c r="A91" s="93" t="s">
        <v>212</v>
      </c>
      <c r="B91" s="94" t="s">
        <v>61</v>
      </c>
      <c r="C91" s="104"/>
      <c r="D91" s="205">
        <f t="shared" si="6"/>
        <v>0</v>
      </c>
      <c r="E91" s="204" t="s">
        <v>817</v>
      </c>
      <c r="F91" s="105">
        <v>0</v>
      </c>
      <c r="G91" s="20"/>
      <c r="H91" s="20"/>
      <c r="I91" s="20"/>
    </row>
    <row r="92" spans="1:9" ht="18" customHeight="1" x14ac:dyDescent="0.2">
      <c r="A92" s="279" t="s">
        <v>213</v>
      </c>
      <c r="B92" s="124" t="s">
        <v>1040</v>
      </c>
      <c r="C92" s="91">
        <v>7412</v>
      </c>
      <c r="D92" s="205">
        <f t="shared" si="6"/>
        <v>0</v>
      </c>
      <c r="E92" s="120">
        <f>SUM(E93)</f>
        <v>0</v>
      </c>
      <c r="F92" s="100" t="s">
        <v>817</v>
      </c>
      <c r="G92" s="21"/>
      <c r="H92" s="21"/>
      <c r="I92" s="21"/>
    </row>
    <row r="93" spans="1:9" ht="41.25" customHeight="1" x14ac:dyDescent="0.2">
      <c r="A93" s="93" t="s">
        <v>214</v>
      </c>
      <c r="B93" s="94" t="s">
        <v>644</v>
      </c>
      <c r="C93" s="104"/>
      <c r="D93" s="205">
        <f t="shared" si="6"/>
        <v>0</v>
      </c>
      <c r="E93" s="205">
        <f>SUM(F93:G93)</f>
        <v>0</v>
      </c>
      <c r="F93" s="100" t="s">
        <v>817</v>
      </c>
    </row>
    <row r="94" spans="1:9" ht="42" customHeight="1" x14ac:dyDescent="0.2">
      <c r="A94" s="279" t="s">
        <v>215</v>
      </c>
      <c r="B94" s="124" t="s">
        <v>1041</v>
      </c>
      <c r="C94" s="91">
        <v>7415</v>
      </c>
      <c r="D94" s="205">
        <f t="shared" si="6"/>
        <v>25267.3</v>
      </c>
      <c r="E94" s="120">
        <f>SUM(E95:E98)</f>
        <v>25267.3</v>
      </c>
      <c r="F94" s="100" t="s">
        <v>817</v>
      </c>
      <c r="G94" s="21"/>
      <c r="H94" s="21"/>
      <c r="I94" s="21"/>
    </row>
    <row r="95" spans="1:9" s="79" customFormat="1" ht="17.25" customHeight="1" x14ac:dyDescent="0.2">
      <c r="A95" s="93" t="s">
        <v>216</v>
      </c>
      <c r="B95" s="94" t="s">
        <v>487</v>
      </c>
      <c r="C95" s="104"/>
      <c r="D95" s="205">
        <f t="shared" si="6"/>
        <v>25267.3</v>
      </c>
      <c r="E95" s="203">
        <v>25267.3</v>
      </c>
      <c r="F95" s="100" t="s">
        <v>817</v>
      </c>
      <c r="G95" s="20"/>
      <c r="H95" s="20"/>
      <c r="I95" s="20"/>
    </row>
    <row r="96" spans="1:9" s="21" customFormat="1" ht="44.25" customHeight="1" x14ac:dyDescent="0.2">
      <c r="A96" s="93" t="s">
        <v>217</v>
      </c>
      <c r="B96" s="94" t="s">
        <v>488</v>
      </c>
      <c r="C96" s="104"/>
      <c r="D96" s="205">
        <f t="shared" si="6"/>
        <v>0</v>
      </c>
      <c r="E96" s="203">
        <v>0</v>
      </c>
      <c r="F96" s="100" t="s">
        <v>817</v>
      </c>
      <c r="G96" s="20"/>
      <c r="H96" s="20"/>
      <c r="I96" s="20"/>
    </row>
    <row r="97" spans="1:9" ht="55.5" customHeight="1" x14ac:dyDescent="0.2">
      <c r="A97" s="93" t="s">
        <v>218</v>
      </c>
      <c r="B97" s="94" t="s">
        <v>164</v>
      </c>
      <c r="C97" s="104"/>
      <c r="D97" s="205">
        <f t="shared" si="6"/>
        <v>0</v>
      </c>
      <c r="E97" s="205">
        <f>SUM(F97:G97)</f>
        <v>0</v>
      </c>
      <c r="F97" s="100" t="s">
        <v>817</v>
      </c>
    </row>
    <row r="98" spans="1:9" s="21" customFormat="1" ht="21.75" customHeight="1" x14ac:dyDescent="0.2">
      <c r="A98" s="98" t="s">
        <v>63</v>
      </c>
      <c r="B98" s="206" t="s">
        <v>165</v>
      </c>
      <c r="C98" s="207"/>
      <c r="D98" s="241">
        <f t="shared" si="6"/>
        <v>0</v>
      </c>
      <c r="E98" s="241">
        <v>0</v>
      </c>
      <c r="F98" s="100" t="s">
        <v>817</v>
      </c>
      <c r="G98" s="79"/>
      <c r="H98" s="79"/>
      <c r="I98" s="79"/>
    </row>
    <row r="99" spans="1:9" s="21" customFormat="1" ht="25.5" customHeight="1" x14ac:dyDescent="0.2">
      <c r="A99" s="279" t="s">
        <v>64</v>
      </c>
      <c r="B99" s="124" t="s">
        <v>479</v>
      </c>
      <c r="C99" s="91">
        <v>7421</v>
      </c>
      <c r="D99" s="205">
        <f t="shared" si="6"/>
        <v>0</v>
      </c>
      <c r="E99" s="120">
        <f>SUM(E100:E101)</f>
        <v>0</v>
      </c>
      <c r="F99" s="100" t="s">
        <v>817</v>
      </c>
    </row>
    <row r="100" spans="1:9" s="21" customFormat="1" ht="15" customHeight="1" x14ac:dyDescent="0.2">
      <c r="A100" s="93" t="s">
        <v>65</v>
      </c>
      <c r="B100" s="94" t="s">
        <v>161</v>
      </c>
      <c r="C100" s="104"/>
      <c r="D100" s="205">
        <f t="shared" si="6"/>
        <v>0</v>
      </c>
      <c r="E100" s="203">
        <v>0</v>
      </c>
      <c r="F100" s="100" t="s">
        <v>817</v>
      </c>
      <c r="G100" s="20"/>
      <c r="H100" s="20"/>
      <c r="I100" s="20"/>
    </row>
    <row r="101" spans="1:9" s="220" customFormat="1" ht="58.5" customHeight="1" x14ac:dyDescent="0.2">
      <c r="A101" s="43">
        <v>1343</v>
      </c>
      <c r="B101" s="41" t="s">
        <v>968</v>
      </c>
      <c r="C101" s="91"/>
      <c r="D101" s="205">
        <f t="shared" si="6"/>
        <v>0</v>
      </c>
      <c r="E101" s="203">
        <v>0</v>
      </c>
      <c r="F101" s="100" t="s">
        <v>817</v>
      </c>
      <c r="G101" s="21"/>
      <c r="H101" s="21"/>
      <c r="I101" s="21"/>
    </row>
    <row r="102" spans="1:9" s="21" customFormat="1" ht="27.75" customHeight="1" x14ac:dyDescent="0.2">
      <c r="A102" s="279" t="s">
        <v>219</v>
      </c>
      <c r="B102" s="124" t="s">
        <v>480</v>
      </c>
      <c r="C102" s="91">
        <v>7422</v>
      </c>
      <c r="D102" s="205">
        <f t="shared" si="6"/>
        <v>167462.29999999999</v>
      </c>
      <c r="E102" s="276">
        <f>SUM(E103+E112+E121)</f>
        <v>167462.29999999999</v>
      </c>
      <c r="F102" s="100" t="s">
        <v>817</v>
      </c>
    </row>
    <row r="103" spans="1:9" s="21" customFormat="1" ht="23.25" customHeight="1" x14ac:dyDescent="0.2">
      <c r="A103" s="93" t="s">
        <v>220</v>
      </c>
      <c r="B103" s="96" t="s">
        <v>166</v>
      </c>
      <c r="C103" s="280"/>
      <c r="D103" s="205">
        <f t="shared" si="6"/>
        <v>146928</v>
      </c>
      <c r="E103" s="276">
        <f>SUM(E104:E111)</f>
        <v>146928</v>
      </c>
      <c r="F103" s="100" t="s">
        <v>817</v>
      </c>
    </row>
    <row r="104" spans="1:9" s="21" customFormat="1" ht="46.5" customHeight="1" x14ac:dyDescent="0.2">
      <c r="A104" s="218">
        <v>13503</v>
      </c>
      <c r="B104" s="219" t="s">
        <v>961</v>
      </c>
      <c r="C104" s="281"/>
      <c r="D104" s="241">
        <f t="shared" ref="D104:D109" si="7">SUM(E104:F104)</f>
        <v>3000</v>
      </c>
      <c r="E104" s="241">
        <v>3000</v>
      </c>
      <c r="F104" s="100" t="s">
        <v>817</v>
      </c>
      <c r="G104" s="220"/>
      <c r="H104" s="220"/>
      <c r="I104" s="220"/>
    </row>
    <row r="105" spans="1:9" s="21" customFormat="1" ht="59.25" customHeight="1" x14ac:dyDescent="0.2">
      <c r="A105" s="42">
        <v>13504</v>
      </c>
      <c r="B105" s="41" t="s">
        <v>962</v>
      </c>
      <c r="C105" s="280"/>
      <c r="D105" s="205">
        <f t="shared" si="7"/>
        <v>0</v>
      </c>
      <c r="E105" s="203">
        <v>0</v>
      </c>
      <c r="F105" s="100" t="s">
        <v>817</v>
      </c>
    </row>
    <row r="106" spans="1:9" s="79" customFormat="1" ht="28.9" customHeight="1" x14ac:dyDescent="0.2">
      <c r="A106" s="42">
        <v>13505</v>
      </c>
      <c r="B106" s="41" t="s">
        <v>963</v>
      </c>
      <c r="C106" s="280"/>
      <c r="D106" s="205">
        <f t="shared" si="7"/>
        <v>100</v>
      </c>
      <c r="E106" s="203">
        <v>100</v>
      </c>
      <c r="F106" s="100" t="s">
        <v>817</v>
      </c>
      <c r="G106" s="21"/>
      <c r="H106" s="21"/>
      <c r="I106" s="21"/>
    </row>
    <row r="107" spans="1:9" s="79" customFormat="1" ht="54.6" customHeight="1" x14ac:dyDescent="0.2">
      <c r="A107" s="42">
        <v>13507</v>
      </c>
      <c r="B107" s="41" t="s">
        <v>965</v>
      </c>
      <c r="C107" s="280"/>
      <c r="D107" s="205">
        <f t="shared" si="7"/>
        <v>48237</v>
      </c>
      <c r="E107" s="203">
        <v>48237</v>
      </c>
      <c r="F107" s="100" t="s">
        <v>817</v>
      </c>
      <c r="G107" s="21"/>
      <c r="H107" s="21" t="s">
        <v>969</v>
      </c>
      <c r="I107" s="21"/>
    </row>
    <row r="108" spans="1:9" s="79" customFormat="1" ht="38.25" customHeight="1" x14ac:dyDescent="0.2">
      <c r="A108" s="42">
        <v>13510</v>
      </c>
      <c r="B108" s="41" t="s">
        <v>964</v>
      </c>
      <c r="C108" s="280"/>
      <c r="D108" s="205">
        <f t="shared" si="7"/>
        <v>0</v>
      </c>
      <c r="E108" s="203">
        <v>0</v>
      </c>
      <c r="F108" s="100" t="s">
        <v>817</v>
      </c>
      <c r="G108" s="21"/>
      <c r="H108" s="21"/>
      <c r="I108" s="21"/>
    </row>
    <row r="109" spans="1:9" s="21" customFormat="1" ht="25.5" customHeight="1" x14ac:dyDescent="0.2">
      <c r="A109" s="218">
        <v>13513</v>
      </c>
      <c r="B109" s="219" t="s">
        <v>966</v>
      </c>
      <c r="C109" s="100"/>
      <c r="D109" s="241">
        <f t="shared" si="7"/>
        <v>51076</v>
      </c>
      <c r="E109" s="241">
        <v>51076</v>
      </c>
      <c r="F109" s="100" t="s">
        <v>817</v>
      </c>
      <c r="G109" s="79"/>
      <c r="H109" s="79"/>
      <c r="I109" s="79"/>
    </row>
    <row r="110" spans="1:9" ht="49.15" customHeight="1" x14ac:dyDescent="0.2">
      <c r="A110" s="218">
        <v>13514</v>
      </c>
      <c r="B110" s="219" t="s">
        <v>967</v>
      </c>
      <c r="C110" s="100"/>
      <c r="D110" s="241">
        <f>SUM(E110)</f>
        <v>14515</v>
      </c>
      <c r="E110" s="241">
        <v>14515</v>
      </c>
      <c r="F110" s="100" t="s">
        <v>817</v>
      </c>
      <c r="G110" s="79"/>
      <c r="H110" s="79"/>
      <c r="I110" s="79"/>
    </row>
    <row r="111" spans="1:9" s="21" customFormat="1" ht="37.15" customHeight="1" x14ac:dyDescent="0.2">
      <c r="A111" s="217" t="s">
        <v>221</v>
      </c>
      <c r="B111" s="206" t="s">
        <v>167</v>
      </c>
      <c r="C111" s="100"/>
      <c r="D111" s="241">
        <f>SUM(E111:F111)</f>
        <v>30000</v>
      </c>
      <c r="E111" s="241">
        <v>30000</v>
      </c>
      <c r="F111" s="100" t="s">
        <v>817</v>
      </c>
      <c r="G111" s="79"/>
      <c r="H111" s="79"/>
      <c r="I111" s="79"/>
    </row>
    <row r="112" spans="1:9" s="21" customFormat="1" ht="42" customHeight="1" x14ac:dyDescent="0.2">
      <c r="A112" s="279" t="s">
        <v>222</v>
      </c>
      <c r="B112" s="124" t="s">
        <v>481</v>
      </c>
      <c r="C112" s="91">
        <v>7431</v>
      </c>
      <c r="D112" s="205">
        <f t="shared" si="6"/>
        <v>0</v>
      </c>
      <c r="E112" s="120">
        <f>SUM(E113:E114)</f>
        <v>0</v>
      </c>
      <c r="F112" s="100" t="s">
        <v>817</v>
      </c>
    </row>
    <row r="113" spans="1:9" s="21" customFormat="1" ht="53.25" customHeight="1" x14ac:dyDescent="0.2">
      <c r="A113" s="93" t="s">
        <v>223</v>
      </c>
      <c r="B113" s="94" t="s">
        <v>828</v>
      </c>
      <c r="C113" s="104"/>
      <c r="D113" s="205">
        <f t="shared" si="6"/>
        <v>0</v>
      </c>
      <c r="E113" s="203">
        <v>0</v>
      </c>
      <c r="F113" s="100" t="s">
        <v>817</v>
      </c>
      <c r="G113" s="20"/>
      <c r="H113" s="20"/>
      <c r="I113" s="20"/>
    </row>
    <row r="114" spans="1:9" s="21" customFormat="1" ht="56.25" customHeight="1" x14ac:dyDescent="0.2">
      <c r="A114" s="93" t="s">
        <v>224</v>
      </c>
      <c r="B114" s="94" t="s">
        <v>727</v>
      </c>
      <c r="C114" s="104"/>
      <c r="D114" s="205">
        <f t="shared" si="6"/>
        <v>0</v>
      </c>
      <c r="E114" s="203">
        <f>SUM(E115:E116)</f>
        <v>0</v>
      </c>
      <c r="F114" s="100" t="s">
        <v>817</v>
      </c>
    </row>
    <row r="115" spans="1:9" s="21" customFormat="1" ht="26.25" customHeight="1" x14ac:dyDescent="0.2">
      <c r="A115" s="279" t="s">
        <v>225</v>
      </c>
      <c r="B115" s="124" t="s">
        <v>287</v>
      </c>
      <c r="C115" s="91">
        <v>7441</v>
      </c>
      <c r="D115" s="205">
        <f t="shared" si="6"/>
        <v>0</v>
      </c>
      <c r="E115" s="205">
        <f>SUM(F115:G115)</f>
        <v>0</v>
      </c>
      <c r="F115" s="100" t="s">
        <v>817</v>
      </c>
    </row>
    <row r="116" spans="1:9" ht="82.9" customHeight="1" x14ac:dyDescent="0.2">
      <c r="A116" s="89" t="s">
        <v>226</v>
      </c>
      <c r="B116" s="94" t="s">
        <v>725</v>
      </c>
      <c r="C116" s="104"/>
      <c r="D116" s="205">
        <f t="shared" si="6"/>
        <v>0</v>
      </c>
      <c r="E116" s="203">
        <v>0</v>
      </c>
      <c r="F116" s="100" t="s">
        <v>817</v>
      </c>
      <c r="G116" s="21"/>
      <c r="H116" s="21"/>
      <c r="I116" s="21"/>
    </row>
    <row r="117" spans="1:9" s="21" customFormat="1" ht="84" customHeight="1" x14ac:dyDescent="0.2">
      <c r="A117" s="89" t="s">
        <v>832</v>
      </c>
      <c r="B117" s="94" t="s">
        <v>162</v>
      </c>
      <c r="C117" s="104"/>
      <c r="D117" s="205">
        <f t="shared" si="6"/>
        <v>0</v>
      </c>
      <c r="E117" s="204" t="s">
        <v>817</v>
      </c>
      <c r="F117" s="100" t="s">
        <v>817</v>
      </c>
    </row>
    <row r="118" spans="1:9" s="21" customFormat="1" ht="29.25" customHeight="1" x14ac:dyDescent="0.2">
      <c r="A118" s="279" t="s">
        <v>227</v>
      </c>
      <c r="B118" s="124" t="s">
        <v>482</v>
      </c>
      <c r="C118" s="91">
        <v>7442</v>
      </c>
      <c r="D118" s="205">
        <f t="shared" si="6"/>
        <v>0</v>
      </c>
      <c r="E118" s="204" t="s">
        <v>817</v>
      </c>
      <c r="F118" s="203">
        <f>SUM(F119:F120)</f>
        <v>0</v>
      </c>
    </row>
    <row r="119" spans="1:9" ht="96" x14ac:dyDescent="0.2">
      <c r="A119" s="93" t="s">
        <v>228</v>
      </c>
      <c r="B119" s="94" t="s">
        <v>163</v>
      </c>
      <c r="C119" s="104"/>
      <c r="D119" s="205">
        <f t="shared" si="6"/>
        <v>0</v>
      </c>
      <c r="E119" s="204" t="s">
        <v>817</v>
      </c>
      <c r="F119" s="105">
        <v>0</v>
      </c>
    </row>
    <row r="120" spans="1:9" ht="36.75" customHeight="1" x14ac:dyDescent="0.2">
      <c r="A120" s="93" t="s">
        <v>229</v>
      </c>
      <c r="B120" s="94" t="s">
        <v>933</v>
      </c>
      <c r="C120" s="104"/>
      <c r="D120" s="203">
        <v>0</v>
      </c>
      <c r="E120" s="120">
        <f>SUM(E123)</f>
        <v>0</v>
      </c>
      <c r="F120" s="203">
        <v>0</v>
      </c>
      <c r="G120" s="21"/>
      <c r="H120" s="21"/>
      <c r="I120" s="21"/>
    </row>
    <row r="121" spans="1:9" ht="33.6" customHeight="1" x14ac:dyDescent="0.2">
      <c r="A121" s="93" t="s">
        <v>728</v>
      </c>
      <c r="B121" s="124" t="s">
        <v>483</v>
      </c>
      <c r="C121" s="91">
        <v>7451</v>
      </c>
      <c r="D121" s="205">
        <f>SUM(E121)</f>
        <v>20534.3</v>
      </c>
      <c r="E121" s="120">
        <f>SUM(E124)</f>
        <v>20534.3</v>
      </c>
      <c r="F121" s="203">
        <f>SUM(F122:F134)</f>
        <v>250000</v>
      </c>
      <c r="G121" s="21"/>
      <c r="H121" s="21"/>
      <c r="I121" s="21"/>
    </row>
    <row r="122" spans="1:9" ht="12.75" customHeight="1" x14ac:dyDescent="0.2">
      <c r="A122" s="93" t="s">
        <v>729</v>
      </c>
      <c r="B122" s="94" t="s">
        <v>168</v>
      </c>
      <c r="C122" s="104"/>
      <c r="D122" s="205">
        <f>SUM(E122:F122)</f>
        <v>0</v>
      </c>
      <c r="E122" s="204" t="s">
        <v>817</v>
      </c>
      <c r="F122" s="203">
        <v>0</v>
      </c>
    </row>
    <row r="123" spans="1:9" ht="12.75" customHeight="1" x14ac:dyDescent="0.2">
      <c r="A123" s="93" t="s">
        <v>730</v>
      </c>
      <c r="B123" s="94" t="s">
        <v>169</v>
      </c>
      <c r="C123" s="104"/>
      <c r="D123" s="205">
        <f>SUM(E123:F123)</f>
        <v>250000</v>
      </c>
      <c r="E123" s="204" t="s">
        <v>817</v>
      </c>
      <c r="F123" s="120">
        <v>250000</v>
      </c>
    </row>
    <row r="124" spans="1:9" ht="15.75" customHeight="1" x14ac:dyDescent="0.2">
      <c r="A124" s="93" t="s">
        <v>731</v>
      </c>
      <c r="B124" s="94" t="s">
        <v>62</v>
      </c>
      <c r="C124" s="104"/>
      <c r="D124" s="205">
        <f>SUM(E124:F124)</f>
        <v>20534.3</v>
      </c>
      <c r="E124" s="203">
        <v>20534.3</v>
      </c>
      <c r="F124" s="205">
        <f>SUM(G124:H124)</f>
        <v>0</v>
      </c>
    </row>
    <row r="125" spans="1:9" ht="25.5" customHeight="1" x14ac:dyDescent="0.2">
      <c r="A125" s="208"/>
      <c r="B125" s="209"/>
      <c r="C125" s="210"/>
      <c r="D125" s="211"/>
      <c r="E125" s="211"/>
      <c r="F125" s="211"/>
    </row>
    <row r="126" spans="1:9" ht="50.25" customHeight="1" x14ac:dyDescent="0.2">
      <c r="A126" s="208"/>
      <c r="B126" s="357" t="s">
        <v>351</v>
      </c>
      <c r="C126" s="357"/>
      <c r="D126" s="357"/>
      <c r="E126" s="357"/>
      <c r="F126" s="211"/>
    </row>
    <row r="127" spans="1:9" ht="20.25" customHeight="1" x14ac:dyDescent="0.2">
      <c r="A127" s="358" t="s">
        <v>352</v>
      </c>
      <c r="B127" s="359"/>
      <c r="C127" s="359"/>
      <c r="D127" s="359"/>
      <c r="E127" s="359"/>
      <c r="F127" s="359"/>
      <c r="G127" s="20" t="s">
        <v>951</v>
      </c>
    </row>
    <row r="128" spans="1:9" ht="22.5" customHeight="1" x14ac:dyDescent="0.2">
      <c r="A128" s="358" t="s">
        <v>942</v>
      </c>
      <c r="B128" s="359"/>
      <c r="C128" s="359"/>
      <c r="D128" s="359"/>
      <c r="E128" s="359"/>
      <c r="F128" s="359"/>
    </row>
    <row r="129" spans="1:6" ht="21" customHeight="1" x14ac:dyDescent="0.2">
      <c r="A129" s="353" t="s">
        <v>346</v>
      </c>
      <c r="B129" s="355" t="s">
        <v>353</v>
      </c>
      <c r="C129" s="104" t="s">
        <v>347</v>
      </c>
      <c r="D129" s="104" t="s">
        <v>348</v>
      </c>
      <c r="E129" s="104" t="s">
        <v>349</v>
      </c>
      <c r="F129" s="211"/>
    </row>
    <row r="130" spans="1:6" ht="18.75" customHeight="1" x14ac:dyDescent="0.2">
      <c r="A130" s="354"/>
      <c r="B130" s="356"/>
      <c r="C130" s="104">
        <v>1</v>
      </c>
      <c r="D130" s="212">
        <v>2</v>
      </c>
      <c r="E130" s="212">
        <v>3</v>
      </c>
      <c r="F130" s="211"/>
    </row>
    <row r="131" spans="1:6" ht="18.75" customHeight="1" x14ac:dyDescent="0.2">
      <c r="A131" s="89" t="s">
        <v>354</v>
      </c>
      <c r="B131" s="96" t="s">
        <v>981</v>
      </c>
      <c r="C131" s="213">
        <v>0</v>
      </c>
      <c r="D131" s="213">
        <v>0</v>
      </c>
      <c r="E131" s="254">
        <v>0</v>
      </c>
      <c r="F131" s="211"/>
    </row>
    <row r="132" spans="1:6" ht="13.5" customHeight="1" x14ac:dyDescent="0.2">
      <c r="A132" s="89" t="s">
        <v>355</v>
      </c>
      <c r="B132" s="94" t="s">
        <v>133</v>
      </c>
      <c r="C132" s="213">
        <v>0</v>
      </c>
      <c r="D132" s="213">
        <v>0</v>
      </c>
      <c r="E132" s="254">
        <v>0</v>
      </c>
      <c r="F132" s="211"/>
    </row>
    <row r="133" spans="1:6" x14ac:dyDescent="0.2">
      <c r="A133" s="89" t="s">
        <v>356</v>
      </c>
      <c r="B133" s="94" t="s">
        <v>350</v>
      </c>
      <c r="C133" s="213">
        <v>0</v>
      </c>
      <c r="D133" s="213">
        <v>0</v>
      </c>
      <c r="E133" s="255">
        <v>0</v>
      </c>
      <c r="F133" s="211"/>
    </row>
    <row r="134" spans="1:6" x14ac:dyDescent="0.2">
      <c r="A134" s="89" t="s">
        <v>357</v>
      </c>
      <c r="B134" s="94" t="s">
        <v>358</v>
      </c>
      <c r="C134" s="213">
        <v>0</v>
      </c>
      <c r="D134" s="106">
        <v>0</v>
      </c>
      <c r="E134" s="106" t="s">
        <v>817</v>
      </c>
      <c r="F134" s="211"/>
    </row>
    <row r="135" spans="1:6" x14ac:dyDescent="0.2">
      <c r="A135" s="214"/>
      <c r="B135" s="215"/>
      <c r="C135" s="216"/>
      <c r="D135" s="216"/>
      <c r="E135" s="216"/>
      <c r="F135" s="216"/>
    </row>
    <row r="136" spans="1:6" x14ac:dyDescent="0.2">
      <c r="C136" s="20"/>
      <c r="D136" s="20"/>
      <c r="E136" s="20"/>
      <c r="F136" s="20"/>
    </row>
    <row r="137" spans="1:6" x14ac:dyDescent="0.2">
      <c r="C137" s="20"/>
      <c r="D137" s="20"/>
      <c r="E137" s="20"/>
      <c r="F137" s="20"/>
    </row>
    <row r="138" spans="1:6" x14ac:dyDescent="0.2">
      <c r="C138" s="20"/>
      <c r="D138" s="20"/>
      <c r="E138" s="20"/>
      <c r="F138" s="20"/>
    </row>
    <row r="139" spans="1:6" x14ac:dyDescent="0.2">
      <c r="C139" s="20"/>
      <c r="D139" s="20"/>
      <c r="E139" s="20"/>
      <c r="F139" s="20"/>
    </row>
    <row r="140" spans="1:6" x14ac:dyDescent="0.2">
      <c r="C140" s="20"/>
      <c r="D140" s="20"/>
      <c r="E140" s="20"/>
      <c r="F140" s="20"/>
    </row>
    <row r="141" spans="1:6" x14ac:dyDescent="0.2">
      <c r="C141" s="20"/>
      <c r="D141" s="20"/>
      <c r="E141" s="20"/>
      <c r="F141" s="20"/>
    </row>
    <row r="142" spans="1:6" x14ac:dyDescent="0.2">
      <c r="C142" s="20"/>
      <c r="D142" s="20"/>
      <c r="E142" s="20"/>
      <c r="F142" s="20"/>
    </row>
    <row r="143" spans="1:6" x14ac:dyDescent="0.2">
      <c r="C143" s="20"/>
      <c r="D143" s="20"/>
      <c r="E143" s="20"/>
      <c r="F143" s="20"/>
    </row>
    <row r="144" spans="1:6" x14ac:dyDescent="0.2">
      <c r="C144" s="20"/>
      <c r="D144" s="20"/>
      <c r="E144" s="20"/>
      <c r="F144" s="20"/>
    </row>
    <row r="145" spans="3:6" x14ac:dyDescent="0.2">
      <c r="C145" s="20"/>
      <c r="D145" s="20"/>
      <c r="E145" s="20"/>
      <c r="F145" s="20"/>
    </row>
    <row r="146" spans="3:6" x14ac:dyDescent="0.2">
      <c r="C146" s="20"/>
      <c r="D146" s="20"/>
      <c r="E146" s="20"/>
      <c r="F146" s="20"/>
    </row>
    <row r="147" spans="3:6" x14ac:dyDescent="0.2">
      <c r="C147" s="20"/>
      <c r="D147" s="20"/>
      <c r="E147" s="20"/>
      <c r="F147" s="20"/>
    </row>
    <row r="148" spans="3:6" x14ac:dyDescent="0.2">
      <c r="C148" s="20"/>
      <c r="D148" s="20"/>
      <c r="E148" s="20"/>
      <c r="F148" s="20"/>
    </row>
    <row r="149" spans="3:6" x14ac:dyDescent="0.2">
      <c r="C149" s="20"/>
      <c r="D149" s="20"/>
      <c r="E149" s="20"/>
      <c r="F149" s="20"/>
    </row>
    <row r="150" spans="3:6" x14ac:dyDescent="0.2">
      <c r="C150" s="20"/>
      <c r="D150" s="20"/>
      <c r="E150" s="20"/>
      <c r="F150" s="20"/>
    </row>
    <row r="151" spans="3:6" x14ac:dyDescent="0.2">
      <c r="C151" s="20"/>
      <c r="D151" s="20"/>
      <c r="E151" s="20"/>
      <c r="F151" s="20"/>
    </row>
    <row r="152" spans="3:6" x14ac:dyDescent="0.2">
      <c r="C152" s="20"/>
      <c r="D152" s="20"/>
      <c r="E152" s="20"/>
      <c r="F152" s="20"/>
    </row>
    <row r="153" spans="3:6" x14ac:dyDescent="0.2">
      <c r="C153" s="20"/>
      <c r="D153" s="20"/>
      <c r="E153" s="20"/>
      <c r="F153" s="20"/>
    </row>
    <row r="154" spans="3:6" x14ac:dyDescent="0.2">
      <c r="C154" s="20"/>
      <c r="D154" s="20"/>
      <c r="E154" s="20"/>
      <c r="F154" s="20"/>
    </row>
    <row r="155" spans="3:6" x14ac:dyDescent="0.2">
      <c r="C155" s="20"/>
      <c r="D155" s="20"/>
      <c r="E155" s="20"/>
      <c r="F155" s="20"/>
    </row>
    <row r="156" spans="3:6" x14ac:dyDescent="0.2">
      <c r="C156" s="20"/>
      <c r="D156" s="20"/>
      <c r="E156" s="20"/>
      <c r="F156" s="20"/>
    </row>
    <row r="157" spans="3:6" x14ac:dyDescent="0.2">
      <c r="C157" s="20"/>
      <c r="D157" s="20"/>
      <c r="E157" s="20"/>
      <c r="F157" s="20"/>
    </row>
    <row r="158" spans="3:6" x14ac:dyDescent="0.2">
      <c r="C158" s="20"/>
      <c r="D158" s="20"/>
      <c r="E158" s="20"/>
      <c r="F158" s="20"/>
    </row>
    <row r="159" spans="3:6" x14ac:dyDescent="0.2">
      <c r="C159" s="20"/>
      <c r="D159" s="20"/>
      <c r="E159" s="20"/>
      <c r="F159" s="20"/>
    </row>
    <row r="160" spans="3:6" x14ac:dyDescent="0.2">
      <c r="C160" s="20"/>
      <c r="D160" s="20"/>
      <c r="E160" s="20"/>
      <c r="F160" s="20"/>
    </row>
    <row r="161" spans="3:6" x14ac:dyDescent="0.2">
      <c r="C161" s="20"/>
      <c r="D161" s="20"/>
      <c r="E161" s="20"/>
      <c r="F161" s="20"/>
    </row>
    <row r="162" spans="3:6" x14ac:dyDescent="0.2">
      <c r="C162" s="20"/>
      <c r="D162" s="20"/>
      <c r="E162" s="20"/>
      <c r="F162" s="20"/>
    </row>
    <row r="163" spans="3:6" x14ac:dyDescent="0.2">
      <c r="C163" s="20"/>
      <c r="D163" s="20"/>
      <c r="E163" s="20"/>
      <c r="F163" s="20"/>
    </row>
    <row r="164" spans="3:6" x14ac:dyDescent="0.2">
      <c r="C164" s="20"/>
      <c r="D164" s="20"/>
      <c r="E164" s="20"/>
      <c r="F164" s="20"/>
    </row>
    <row r="165" spans="3:6" x14ac:dyDescent="0.2">
      <c r="C165" s="20"/>
      <c r="D165" s="20"/>
      <c r="E165" s="20"/>
      <c r="F165" s="20"/>
    </row>
    <row r="166" spans="3:6" x14ac:dyDescent="0.2">
      <c r="C166" s="20"/>
      <c r="D166" s="20"/>
      <c r="E166" s="20"/>
      <c r="F166" s="20"/>
    </row>
    <row r="167" spans="3:6" x14ac:dyDescent="0.2">
      <c r="C167" s="20"/>
      <c r="D167" s="20"/>
      <c r="E167" s="20"/>
      <c r="F167" s="20"/>
    </row>
    <row r="168" spans="3:6" x14ac:dyDescent="0.2">
      <c r="C168" s="20"/>
      <c r="D168" s="20"/>
      <c r="E168" s="20"/>
      <c r="F168" s="20"/>
    </row>
    <row r="169" spans="3:6" x14ac:dyDescent="0.2">
      <c r="C169" s="20"/>
      <c r="D169" s="20"/>
      <c r="E169" s="20"/>
      <c r="F169" s="20"/>
    </row>
    <row r="170" spans="3:6" x14ac:dyDescent="0.2">
      <c r="C170" s="20"/>
      <c r="D170" s="20"/>
      <c r="E170" s="20"/>
      <c r="F170" s="20"/>
    </row>
    <row r="171" spans="3:6" x14ac:dyDescent="0.2">
      <c r="C171" s="20"/>
      <c r="D171" s="20"/>
      <c r="E171" s="20"/>
      <c r="F171" s="20"/>
    </row>
    <row r="172" spans="3:6" x14ac:dyDescent="0.2">
      <c r="C172" s="20"/>
      <c r="D172" s="20"/>
      <c r="E172" s="20"/>
      <c r="F172" s="20"/>
    </row>
    <row r="173" spans="3:6" x14ac:dyDescent="0.2">
      <c r="C173" s="20"/>
      <c r="D173" s="20"/>
      <c r="E173" s="20"/>
      <c r="F173" s="20"/>
    </row>
    <row r="174" spans="3:6" x14ac:dyDescent="0.2">
      <c r="C174" s="20"/>
      <c r="D174" s="20"/>
      <c r="E174" s="20"/>
      <c r="F174" s="20"/>
    </row>
    <row r="175" spans="3:6" x14ac:dyDescent="0.2">
      <c r="C175" s="20"/>
      <c r="D175" s="20"/>
      <c r="E175" s="20"/>
      <c r="F175" s="20"/>
    </row>
    <row r="176" spans="3:6" x14ac:dyDescent="0.2">
      <c r="C176" s="20"/>
      <c r="D176" s="20"/>
      <c r="E176" s="20"/>
      <c r="F176" s="20"/>
    </row>
    <row r="177" spans="3:6" x14ac:dyDescent="0.2">
      <c r="C177" s="20"/>
      <c r="D177" s="20"/>
      <c r="E177" s="20"/>
      <c r="F177" s="20"/>
    </row>
    <row r="178" spans="3:6" x14ac:dyDescent="0.2">
      <c r="C178" s="20"/>
      <c r="D178" s="20"/>
      <c r="E178" s="20"/>
      <c r="F178" s="20"/>
    </row>
    <row r="179" spans="3:6" x14ac:dyDescent="0.2">
      <c r="C179" s="20"/>
      <c r="D179" s="20"/>
      <c r="E179" s="20"/>
      <c r="F179" s="20"/>
    </row>
    <row r="180" spans="3:6" x14ac:dyDescent="0.2">
      <c r="C180" s="20"/>
      <c r="D180" s="20"/>
      <c r="E180" s="20"/>
      <c r="F180" s="20"/>
    </row>
    <row r="181" spans="3:6" x14ac:dyDescent="0.2">
      <c r="C181" s="20"/>
      <c r="D181" s="20"/>
      <c r="E181" s="20"/>
      <c r="F181" s="20"/>
    </row>
    <row r="182" spans="3:6" x14ac:dyDescent="0.2">
      <c r="C182" s="20"/>
      <c r="D182" s="20"/>
      <c r="E182" s="20"/>
      <c r="F182" s="20"/>
    </row>
    <row r="183" spans="3:6" x14ac:dyDescent="0.2">
      <c r="C183" s="20"/>
      <c r="D183" s="20"/>
      <c r="E183" s="20"/>
      <c r="F183" s="20"/>
    </row>
    <row r="184" spans="3:6" x14ac:dyDescent="0.2">
      <c r="C184" s="20"/>
      <c r="D184" s="20"/>
      <c r="E184" s="20"/>
      <c r="F184" s="20"/>
    </row>
    <row r="185" spans="3:6" x14ac:dyDescent="0.2">
      <c r="C185" s="20"/>
      <c r="D185" s="20"/>
      <c r="E185" s="20"/>
      <c r="F185" s="20"/>
    </row>
    <row r="186" spans="3:6" x14ac:dyDescent="0.2">
      <c r="C186" s="20"/>
      <c r="D186" s="20"/>
      <c r="E186" s="20"/>
      <c r="F186" s="20"/>
    </row>
    <row r="187" spans="3:6" x14ac:dyDescent="0.2">
      <c r="C187" s="20"/>
      <c r="D187" s="20"/>
      <c r="E187" s="20"/>
      <c r="F187" s="20"/>
    </row>
    <row r="188" spans="3:6" x14ac:dyDescent="0.2">
      <c r="C188" s="20"/>
      <c r="D188" s="20"/>
      <c r="E188" s="20"/>
      <c r="F188" s="20"/>
    </row>
    <row r="189" spans="3:6" x14ac:dyDescent="0.2">
      <c r="C189" s="20"/>
      <c r="D189" s="20"/>
      <c r="E189" s="20"/>
      <c r="F189" s="20"/>
    </row>
    <row r="190" spans="3:6" x14ac:dyDescent="0.2">
      <c r="C190" s="20"/>
      <c r="D190" s="20"/>
      <c r="E190" s="20"/>
      <c r="F190" s="20"/>
    </row>
    <row r="191" spans="3:6" x14ac:dyDescent="0.2">
      <c r="C191" s="20"/>
      <c r="D191" s="20"/>
      <c r="E191" s="20"/>
      <c r="F191" s="20"/>
    </row>
    <row r="192" spans="3:6" x14ac:dyDescent="0.2">
      <c r="C192" s="20"/>
      <c r="D192" s="20"/>
      <c r="E192" s="20"/>
      <c r="F192" s="20"/>
    </row>
    <row r="193" spans="3:6" x14ac:dyDescent="0.2">
      <c r="C193" s="20"/>
      <c r="D193" s="20"/>
      <c r="E193" s="20"/>
      <c r="F193" s="20"/>
    </row>
    <row r="194" spans="3:6" x14ac:dyDescent="0.2">
      <c r="C194" s="20"/>
      <c r="D194" s="20"/>
      <c r="E194" s="20"/>
      <c r="F194" s="20"/>
    </row>
    <row r="195" spans="3:6" x14ac:dyDescent="0.2">
      <c r="C195" s="20"/>
      <c r="D195" s="20"/>
      <c r="E195" s="20"/>
      <c r="F195" s="20"/>
    </row>
    <row r="196" spans="3:6" x14ac:dyDescent="0.2">
      <c r="C196" s="20"/>
      <c r="D196" s="20"/>
      <c r="E196" s="20"/>
      <c r="F196" s="20"/>
    </row>
    <row r="197" spans="3:6" x14ac:dyDescent="0.2">
      <c r="C197" s="20"/>
      <c r="D197" s="20"/>
      <c r="E197" s="20"/>
      <c r="F197" s="20"/>
    </row>
    <row r="198" spans="3:6" x14ac:dyDescent="0.2">
      <c r="C198" s="20"/>
      <c r="D198" s="20"/>
      <c r="E198" s="20"/>
      <c r="F198" s="20"/>
    </row>
    <row r="199" spans="3:6" x14ac:dyDescent="0.2">
      <c r="C199" s="20"/>
      <c r="D199" s="20"/>
      <c r="E199" s="20"/>
      <c r="F199" s="20"/>
    </row>
    <row r="200" spans="3:6" x14ac:dyDescent="0.2">
      <c r="C200" s="20"/>
      <c r="D200" s="20"/>
      <c r="E200" s="20"/>
      <c r="F200" s="20"/>
    </row>
    <row r="201" spans="3:6" x14ac:dyDescent="0.2">
      <c r="C201" s="20"/>
      <c r="D201" s="20"/>
      <c r="E201" s="20"/>
      <c r="F201" s="20"/>
    </row>
    <row r="202" spans="3:6" x14ac:dyDescent="0.2">
      <c r="C202" s="20"/>
      <c r="D202" s="20"/>
      <c r="E202" s="20"/>
      <c r="F202" s="20"/>
    </row>
    <row r="203" spans="3:6" x14ac:dyDescent="0.2">
      <c r="C203" s="20"/>
      <c r="D203" s="20"/>
      <c r="E203" s="20"/>
      <c r="F203" s="20"/>
    </row>
    <row r="204" spans="3:6" x14ac:dyDescent="0.2">
      <c r="C204" s="20"/>
      <c r="D204" s="20"/>
      <c r="E204" s="20"/>
      <c r="F204" s="20"/>
    </row>
    <row r="205" spans="3:6" x14ac:dyDescent="0.2">
      <c r="C205" s="20"/>
      <c r="D205" s="20"/>
      <c r="E205" s="20"/>
      <c r="F205" s="20"/>
    </row>
    <row r="206" spans="3:6" x14ac:dyDescent="0.2">
      <c r="C206" s="20"/>
      <c r="D206" s="20"/>
      <c r="E206" s="20"/>
      <c r="F206" s="20"/>
    </row>
    <row r="207" spans="3:6" x14ac:dyDescent="0.2">
      <c r="C207" s="20"/>
      <c r="D207" s="20"/>
      <c r="E207" s="20"/>
      <c r="F207" s="20"/>
    </row>
    <row r="208" spans="3:6" x14ac:dyDescent="0.2">
      <c r="C208" s="20"/>
      <c r="D208" s="20"/>
      <c r="E208" s="20"/>
      <c r="F208" s="20"/>
    </row>
    <row r="209" spans="3:6" x14ac:dyDescent="0.2">
      <c r="C209" s="20"/>
      <c r="D209" s="20"/>
      <c r="E209" s="20"/>
      <c r="F209" s="20"/>
    </row>
  </sheetData>
  <dataConsolidate/>
  <mergeCells count="12">
    <mergeCell ref="C7:C8"/>
    <mergeCell ref="A7:A8"/>
    <mergeCell ref="A1:F3"/>
    <mergeCell ref="A4:F4"/>
    <mergeCell ref="A5:F5"/>
    <mergeCell ref="D7:D8"/>
    <mergeCell ref="B7:B8"/>
    <mergeCell ref="A129:A130"/>
    <mergeCell ref="B129:B130"/>
    <mergeCell ref="B126:E126"/>
    <mergeCell ref="A127:F127"/>
    <mergeCell ref="A128:F128"/>
  </mergeCells>
  <phoneticPr fontId="5" type="noConversion"/>
  <pageMargins left="0.23622047244094499" right="0.23622047244094499" top="0.74803149606299202" bottom="0.74803149606299202" header="0.31496062992126" footer="0.31496062992126"/>
  <pageSetup paperSize="9" scale="85" fitToHeight="0" orientation="portrait" r:id="rId1"/>
  <headerFooter alignWithMargins="0">
    <oddHeader xml:space="preserve">&amp;R
</oddHeader>
  </headerFooter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3">
    <pageSetUpPr fitToPage="1"/>
  </sheetPr>
  <dimension ref="A1:L232"/>
  <sheetViews>
    <sheetView showGridLines="0" topLeftCell="A30" zoomScale="120" zoomScaleNormal="120" workbookViewId="0">
      <selection sqref="A1:I34"/>
    </sheetView>
  </sheetViews>
  <sheetFormatPr defaultRowHeight="15" x14ac:dyDescent="0.2"/>
  <cols>
    <col min="1" max="1" width="5.140625" style="29" customWidth="1"/>
    <col min="2" max="2" width="5.42578125" style="2" customWidth="1"/>
    <col min="3" max="3" width="4.7109375" style="3" customWidth="1"/>
    <col min="4" max="4" width="4.7109375" style="4" customWidth="1"/>
    <col min="5" max="5" width="40.42578125" style="10" customWidth="1"/>
    <col min="6" max="6" width="13.28515625" style="6" hidden="1" customWidth="1"/>
    <col min="7" max="7" width="10" style="5" customWidth="1"/>
    <col min="8" max="8" width="10.5703125" style="5" customWidth="1"/>
    <col min="9" max="9" width="11.85546875" style="5" customWidth="1"/>
    <col min="10" max="16384" width="9.140625" style="5"/>
  </cols>
  <sheetData>
    <row r="1" spans="1:9" ht="3.75" customHeight="1" x14ac:dyDescent="0.2">
      <c r="A1" s="365" t="s">
        <v>1083</v>
      </c>
      <c r="B1" s="366"/>
      <c r="C1" s="366"/>
      <c r="D1" s="366"/>
      <c r="E1" s="366"/>
      <c r="F1" s="366"/>
      <c r="G1" s="366"/>
      <c r="H1" s="366"/>
      <c r="I1" s="366"/>
    </row>
    <row r="2" spans="1:9" ht="15" hidden="1" customHeight="1" x14ac:dyDescent="0.2">
      <c r="A2" s="366"/>
      <c r="B2" s="366"/>
      <c r="C2" s="366"/>
      <c r="D2" s="366"/>
      <c r="E2" s="366"/>
      <c r="F2" s="366"/>
      <c r="G2" s="366"/>
      <c r="H2" s="366"/>
      <c r="I2" s="366"/>
    </row>
    <row r="3" spans="1:9" x14ac:dyDescent="0.2">
      <c r="A3" s="366"/>
      <c r="B3" s="366"/>
      <c r="C3" s="366"/>
      <c r="D3" s="366"/>
      <c r="E3" s="366"/>
      <c r="F3" s="366"/>
      <c r="G3" s="366"/>
      <c r="H3" s="366"/>
      <c r="I3" s="366"/>
    </row>
    <row r="4" spans="1:9" x14ac:dyDescent="0.2">
      <c r="A4" s="366"/>
      <c r="B4" s="366"/>
      <c r="C4" s="366"/>
      <c r="D4" s="366"/>
      <c r="E4" s="366"/>
      <c r="F4" s="366"/>
      <c r="G4" s="366"/>
      <c r="H4" s="366"/>
      <c r="I4" s="366"/>
    </row>
    <row r="5" spans="1:9" ht="21.75" customHeight="1" x14ac:dyDescent="0.2">
      <c r="A5" s="366"/>
      <c r="B5" s="366"/>
      <c r="C5" s="366"/>
      <c r="D5" s="366"/>
      <c r="E5" s="366"/>
      <c r="F5" s="366"/>
      <c r="G5" s="366"/>
      <c r="H5" s="366"/>
      <c r="I5" s="366"/>
    </row>
    <row r="6" spans="1:9" ht="21" customHeight="1" x14ac:dyDescent="0.25">
      <c r="A6" s="373" t="s">
        <v>818</v>
      </c>
      <c r="B6" s="373"/>
      <c r="C6" s="373"/>
      <c r="D6" s="373"/>
      <c r="E6" s="373"/>
      <c r="F6" s="373"/>
      <c r="G6" s="373"/>
      <c r="H6" s="373"/>
      <c r="I6" s="373"/>
    </row>
    <row r="7" spans="1:9" ht="30.6" customHeight="1" x14ac:dyDescent="0.25">
      <c r="A7" s="360" t="s">
        <v>1075</v>
      </c>
      <c r="B7" s="360"/>
      <c r="C7" s="360"/>
      <c r="D7" s="360"/>
      <c r="E7" s="360"/>
      <c r="F7" s="360"/>
      <c r="G7" s="360"/>
      <c r="H7" s="360"/>
      <c r="I7" s="360"/>
    </row>
    <row r="8" spans="1:9" ht="15.75" hidden="1" x14ac:dyDescent="0.25">
      <c r="A8" s="256" t="s">
        <v>1071</v>
      </c>
      <c r="B8" s="319"/>
      <c r="C8" s="320"/>
      <c r="D8" s="320"/>
      <c r="E8" s="321"/>
      <c r="F8" s="257"/>
      <c r="G8" s="257"/>
      <c r="H8" s="258"/>
      <c r="I8" s="258"/>
    </row>
    <row r="9" spans="1:9" ht="12" customHeight="1" x14ac:dyDescent="0.25">
      <c r="A9" s="253"/>
      <c r="B9" s="322"/>
      <c r="C9" s="323"/>
      <c r="D9" s="323"/>
      <c r="E9" s="324"/>
      <c r="F9" s="259"/>
      <c r="G9" s="258"/>
      <c r="H9" s="361" t="s">
        <v>567</v>
      </c>
      <c r="I9" s="361"/>
    </row>
    <row r="10" spans="1:9" s="7" customFormat="1" x14ac:dyDescent="0.2">
      <c r="A10" s="362" t="s">
        <v>565</v>
      </c>
      <c r="B10" s="369" t="s">
        <v>284</v>
      </c>
      <c r="C10" s="371" t="s">
        <v>814</v>
      </c>
      <c r="D10" s="371" t="s">
        <v>815</v>
      </c>
      <c r="E10" s="363" t="s">
        <v>566</v>
      </c>
      <c r="F10" s="364" t="s">
        <v>813</v>
      </c>
      <c r="G10" s="367" t="s">
        <v>568</v>
      </c>
      <c r="H10" s="372" t="s">
        <v>690</v>
      </c>
      <c r="I10" s="372"/>
    </row>
    <row r="11" spans="1:9" s="8" customFormat="1" ht="32.25" customHeight="1" x14ac:dyDescent="0.2">
      <c r="A11" s="362"/>
      <c r="B11" s="370"/>
      <c r="C11" s="370"/>
      <c r="D11" s="370"/>
      <c r="E11" s="363"/>
      <c r="F11" s="364"/>
      <c r="G11" s="368"/>
      <c r="H11" s="90" t="s">
        <v>804</v>
      </c>
      <c r="I11" s="90" t="s">
        <v>805</v>
      </c>
    </row>
    <row r="12" spans="1:9" s="14" customFormat="1" x14ac:dyDescent="0.2">
      <c r="A12" s="31">
        <v>1</v>
      </c>
      <c r="B12" s="31">
        <v>2</v>
      </c>
      <c r="C12" s="31">
        <v>3</v>
      </c>
      <c r="D12" s="31">
        <v>4</v>
      </c>
      <c r="E12" s="31">
        <v>5</v>
      </c>
      <c r="F12" s="31"/>
      <c r="G12" s="31">
        <v>6</v>
      </c>
      <c r="H12" s="31">
        <v>7</v>
      </c>
      <c r="I12" s="31">
        <v>8</v>
      </c>
    </row>
    <row r="13" spans="1:9" s="16" customFormat="1" ht="54" customHeight="1" x14ac:dyDescent="0.2">
      <c r="A13" s="25">
        <v>2000</v>
      </c>
      <c r="B13" s="325" t="s">
        <v>816</v>
      </c>
      <c r="C13" s="326" t="s">
        <v>817</v>
      </c>
      <c r="D13" s="327" t="s">
        <v>817</v>
      </c>
      <c r="E13" s="313" t="s">
        <v>1078</v>
      </c>
      <c r="F13" s="328"/>
      <c r="G13" s="36">
        <f>H13+I13</f>
        <v>2556573.5</v>
      </c>
      <c r="H13" s="36">
        <f>SUM(H14,H39,H56,H68,H111,H125,H138,H160,H183,H206,H227)</f>
        <v>1933000</v>
      </c>
      <c r="I13" s="36">
        <f>SUM(I14,I39,I56,I68,I111,I125,I138,I160,I183,I206,I227+I109)</f>
        <v>623573.5</v>
      </c>
    </row>
    <row r="14" spans="1:9" s="15" customFormat="1" ht="27" customHeight="1" x14ac:dyDescent="0.2">
      <c r="A14" s="30">
        <v>2100</v>
      </c>
      <c r="B14" s="31" t="s">
        <v>613</v>
      </c>
      <c r="C14" s="31" t="s">
        <v>550</v>
      </c>
      <c r="D14" s="31" t="s">
        <v>550</v>
      </c>
      <c r="E14" s="287" t="s">
        <v>1073</v>
      </c>
      <c r="F14" s="329" t="s">
        <v>823</v>
      </c>
      <c r="G14" s="36">
        <f t="shared" ref="G14:G55" si="0">SUM(H14:I14)</f>
        <v>391206</v>
      </c>
      <c r="H14" s="36">
        <f>SUM(H15+H25+H30)</f>
        <v>383706</v>
      </c>
      <c r="I14" s="36">
        <f>SUM(I15+I30)</f>
        <v>7500</v>
      </c>
    </row>
    <row r="15" spans="1:9" s="9" customFormat="1" ht="48.75" customHeight="1" x14ac:dyDescent="0.2">
      <c r="A15" s="30">
        <v>2110</v>
      </c>
      <c r="B15" s="31" t="s">
        <v>613</v>
      </c>
      <c r="C15" s="31" t="s">
        <v>551</v>
      </c>
      <c r="D15" s="31" t="s">
        <v>550</v>
      </c>
      <c r="E15" s="112" t="s">
        <v>289</v>
      </c>
      <c r="F15" s="330" t="s">
        <v>824</v>
      </c>
      <c r="G15" s="36">
        <f t="shared" si="0"/>
        <v>380706</v>
      </c>
      <c r="H15" s="36">
        <f>SUM(H16:H18)</f>
        <v>373206</v>
      </c>
      <c r="I15" s="36">
        <f>SUM(I16:I18)</f>
        <v>7500</v>
      </c>
    </row>
    <row r="16" spans="1:9" ht="25.9" customHeight="1" x14ac:dyDescent="0.2">
      <c r="A16" s="30">
        <v>2111</v>
      </c>
      <c r="B16" s="31" t="s">
        <v>613</v>
      </c>
      <c r="C16" s="31" t="s">
        <v>551</v>
      </c>
      <c r="D16" s="31" t="s">
        <v>551</v>
      </c>
      <c r="E16" s="110" t="s">
        <v>285</v>
      </c>
      <c r="F16" s="26" t="s">
        <v>825</v>
      </c>
      <c r="G16" s="37">
        <f>SUM(H16:I16)</f>
        <v>380706</v>
      </c>
      <c r="H16" s="37">
        <v>373206</v>
      </c>
      <c r="I16" s="37">
        <v>7500</v>
      </c>
    </row>
    <row r="17" spans="1:9" ht="24.6" customHeight="1" x14ac:dyDescent="0.2">
      <c r="A17" s="30">
        <v>2112</v>
      </c>
      <c r="B17" s="31" t="s">
        <v>613</v>
      </c>
      <c r="C17" s="31" t="s">
        <v>551</v>
      </c>
      <c r="D17" s="31" t="s">
        <v>552</v>
      </c>
      <c r="E17" s="110" t="s">
        <v>826</v>
      </c>
      <c r="F17" s="26" t="s">
        <v>827</v>
      </c>
      <c r="G17" s="36">
        <f t="shared" si="0"/>
        <v>0</v>
      </c>
      <c r="H17" s="36">
        <v>0</v>
      </c>
      <c r="I17" s="36">
        <v>0</v>
      </c>
    </row>
    <row r="18" spans="1:9" ht="15" customHeight="1" x14ac:dyDescent="0.2">
      <c r="A18" s="30">
        <v>2113</v>
      </c>
      <c r="B18" s="31" t="s">
        <v>613</v>
      </c>
      <c r="C18" s="31" t="s">
        <v>551</v>
      </c>
      <c r="D18" s="31" t="s">
        <v>415</v>
      </c>
      <c r="E18" s="110" t="s">
        <v>829</v>
      </c>
      <c r="F18" s="26" t="s">
        <v>830</v>
      </c>
      <c r="G18" s="36">
        <f t="shared" si="0"/>
        <v>0</v>
      </c>
      <c r="H18" s="36">
        <v>0</v>
      </c>
      <c r="I18" s="36">
        <v>0</v>
      </c>
    </row>
    <row r="19" spans="1:9" ht="15" customHeight="1" x14ac:dyDescent="0.2">
      <c r="A19" s="30">
        <v>2120</v>
      </c>
      <c r="B19" s="31" t="s">
        <v>613</v>
      </c>
      <c r="C19" s="31" t="s">
        <v>552</v>
      </c>
      <c r="D19" s="31" t="s">
        <v>550</v>
      </c>
      <c r="E19" s="110" t="s">
        <v>290</v>
      </c>
      <c r="F19" s="331" t="s">
        <v>833</v>
      </c>
      <c r="G19" s="36">
        <f t="shared" si="0"/>
        <v>0</v>
      </c>
      <c r="H19" s="36">
        <f>SUM(H20:H21)</f>
        <v>0</v>
      </c>
      <c r="I19" s="36">
        <f>SUM(I20:I21)</f>
        <v>0</v>
      </c>
    </row>
    <row r="20" spans="1:9" ht="18" customHeight="1" x14ac:dyDescent="0.2">
      <c r="A20" s="30">
        <v>2121</v>
      </c>
      <c r="B20" s="31" t="s">
        <v>613</v>
      </c>
      <c r="C20" s="31" t="s">
        <v>552</v>
      </c>
      <c r="D20" s="31" t="s">
        <v>551</v>
      </c>
      <c r="E20" s="224" t="s">
        <v>286</v>
      </c>
      <c r="F20" s="26" t="s">
        <v>834</v>
      </c>
      <c r="G20" s="36">
        <f t="shared" si="0"/>
        <v>0</v>
      </c>
      <c r="H20" s="36">
        <v>0</v>
      </c>
      <c r="I20" s="36">
        <v>0</v>
      </c>
    </row>
    <row r="21" spans="1:9" ht="28.15" customHeight="1" x14ac:dyDescent="0.2">
      <c r="A21" s="30">
        <v>2122</v>
      </c>
      <c r="B21" s="31" t="s">
        <v>613</v>
      </c>
      <c r="C21" s="31" t="s">
        <v>552</v>
      </c>
      <c r="D21" s="31" t="s">
        <v>552</v>
      </c>
      <c r="E21" s="110" t="s">
        <v>835</v>
      </c>
      <c r="F21" s="26" t="s">
        <v>836</v>
      </c>
      <c r="G21" s="36">
        <f t="shared" si="0"/>
        <v>0</v>
      </c>
      <c r="H21" s="36">
        <v>0</v>
      </c>
      <c r="I21" s="36">
        <v>0</v>
      </c>
    </row>
    <row r="22" spans="1:9" ht="15.6" customHeight="1" x14ac:dyDescent="0.2">
      <c r="A22" s="30">
        <v>2130</v>
      </c>
      <c r="B22" s="31" t="s">
        <v>613</v>
      </c>
      <c r="C22" s="31" t="s">
        <v>415</v>
      </c>
      <c r="D22" s="31" t="s">
        <v>550</v>
      </c>
      <c r="E22" s="112" t="s">
        <v>291</v>
      </c>
      <c r="F22" s="332" t="s">
        <v>837</v>
      </c>
      <c r="G22" s="36">
        <f t="shared" si="0"/>
        <v>0</v>
      </c>
      <c r="H22" s="36">
        <v>0</v>
      </c>
      <c r="I22" s="36">
        <f>SUM(I23:I25)</f>
        <v>0</v>
      </c>
    </row>
    <row r="23" spans="1:9" ht="25.9" customHeight="1" x14ac:dyDescent="0.2">
      <c r="A23" s="30">
        <v>2131</v>
      </c>
      <c r="B23" s="31" t="s">
        <v>613</v>
      </c>
      <c r="C23" s="31" t="s">
        <v>415</v>
      </c>
      <c r="D23" s="31" t="s">
        <v>551</v>
      </c>
      <c r="E23" s="110" t="s">
        <v>838</v>
      </c>
      <c r="F23" s="26" t="s">
        <v>839</v>
      </c>
      <c r="G23" s="36">
        <f t="shared" si="0"/>
        <v>0</v>
      </c>
      <c r="H23" s="36">
        <v>0</v>
      </c>
      <c r="I23" s="36">
        <v>0</v>
      </c>
    </row>
    <row r="24" spans="1:9" ht="15" customHeight="1" x14ac:dyDescent="0.2">
      <c r="A24" s="30">
        <v>2132</v>
      </c>
      <c r="B24" s="31" t="s">
        <v>613</v>
      </c>
      <c r="C24" s="31">
        <v>3</v>
      </c>
      <c r="D24" s="31">
        <v>2</v>
      </c>
      <c r="E24" s="110" t="s">
        <v>840</v>
      </c>
      <c r="F24" s="26" t="s">
        <v>841</v>
      </c>
      <c r="G24" s="36">
        <f t="shared" si="0"/>
        <v>0</v>
      </c>
      <c r="H24" s="36">
        <v>0</v>
      </c>
      <c r="I24" s="36">
        <v>0</v>
      </c>
    </row>
    <row r="25" spans="1:9" ht="12" customHeight="1" x14ac:dyDescent="0.2">
      <c r="A25" s="30">
        <v>2133</v>
      </c>
      <c r="B25" s="31" t="s">
        <v>613</v>
      </c>
      <c r="C25" s="31">
        <v>3</v>
      </c>
      <c r="D25" s="31">
        <v>3</v>
      </c>
      <c r="E25" s="110" t="s">
        <v>842</v>
      </c>
      <c r="F25" s="26" t="s">
        <v>843</v>
      </c>
      <c r="G25" s="36">
        <f t="shared" si="0"/>
        <v>0</v>
      </c>
      <c r="H25" s="36">
        <v>0</v>
      </c>
      <c r="I25" s="36">
        <f>SUM(I26)</f>
        <v>0</v>
      </c>
    </row>
    <row r="26" spans="1:9" ht="22.9" customHeight="1" x14ac:dyDescent="0.2">
      <c r="A26" s="30">
        <v>2140</v>
      </c>
      <c r="B26" s="31" t="s">
        <v>613</v>
      </c>
      <c r="C26" s="31">
        <v>4</v>
      </c>
      <c r="D26" s="31">
        <v>0</v>
      </c>
      <c r="E26" s="112" t="s">
        <v>292</v>
      </c>
      <c r="F26" s="330" t="s">
        <v>844</v>
      </c>
      <c r="G26" s="36">
        <f t="shared" si="0"/>
        <v>0</v>
      </c>
      <c r="H26" s="36">
        <f>SUM(H27)</f>
        <v>0</v>
      </c>
      <c r="I26" s="36">
        <f>SUM(I27)</f>
        <v>0</v>
      </c>
    </row>
    <row r="27" spans="1:9" ht="17.45" customHeight="1" x14ac:dyDescent="0.2">
      <c r="A27" s="30">
        <v>2141</v>
      </c>
      <c r="B27" s="31" t="s">
        <v>613</v>
      </c>
      <c r="C27" s="31">
        <v>4</v>
      </c>
      <c r="D27" s="31">
        <v>1</v>
      </c>
      <c r="E27" s="110" t="s">
        <v>845</v>
      </c>
      <c r="F27" s="27" t="s">
        <v>846</v>
      </c>
      <c r="G27" s="36">
        <f t="shared" si="0"/>
        <v>0</v>
      </c>
      <c r="H27" s="36">
        <v>0</v>
      </c>
      <c r="I27" s="36">
        <v>0</v>
      </c>
    </row>
    <row r="28" spans="1:9" ht="25.9" customHeight="1" x14ac:dyDescent="0.2">
      <c r="A28" s="30">
        <v>2150</v>
      </c>
      <c r="B28" s="31" t="s">
        <v>613</v>
      </c>
      <c r="C28" s="31">
        <v>5</v>
      </c>
      <c r="D28" s="31">
        <v>0</v>
      </c>
      <c r="E28" s="112" t="s">
        <v>293</v>
      </c>
      <c r="F28" s="330" t="s">
        <v>847</v>
      </c>
      <c r="G28" s="36">
        <f t="shared" si="0"/>
        <v>0</v>
      </c>
      <c r="H28" s="36">
        <f>SUM(H29)</f>
        <v>0</v>
      </c>
      <c r="I28" s="36">
        <f>SUM(I29)</f>
        <v>0</v>
      </c>
    </row>
    <row r="29" spans="1:9" ht="25.15" customHeight="1" x14ac:dyDescent="0.2">
      <c r="A29" s="30">
        <v>2151</v>
      </c>
      <c r="B29" s="31" t="s">
        <v>613</v>
      </c>
      <c r="C29" s="31">
        <v>5</v>
      </c>
      <c r="D29" s="31">
        <v>1</v>
      </c>
      <c r="E29" s="110" t="s">
        <v>848</v>
      </c>
      <c r="F29" s="27" t="s">
        <v>849</v>
      </c>
      <c r="G29" s="36">
        <f t="shared" si="0"/>
        <v>0</v>
      </c>
      <c r="H29" s="36">
        <v>0</v>
      </c>
      <c r="I29" s="36">
        <v>0</v>
      </c>
    </row>
    <row r="30" spans="1:9" ht="34.5" customHeight="1" x14ac:dyDescent="0.2">
      <c r="A30" s="30">
        <v>2160</v>
      </c>
      <c r="B30" s="31" t="s">
        <v>613</v>
      </c>
      <c r="C30" s="31">
        <v>6</v>
      </c>
      <c r="D30" s="31">
        <v>0</v>
      </c>
      <c r="E30" s="112" t="s">
        <v>294</v>
      </c>
      <c r="F30" s="330" t="s">
        <v>850</v>
      </c>
      <c r="G30" s="36">
        <f t="shared" si="0"/>
        <v>10500</v>
      </c>
      <c r="H30" s="36">
        <f>SUM(H31)</f>
        <v>10500</v>
      </c>
      <c r="I30" s="36">
        <f>SUM(I31)</f>
        <v>0</v>
      </c>
    </row>
    <row r="31" spans="1:9" ht="24" customHeight="1" x14ac:dyDescent="0.2">
      <c r="A31" s="30">
        <v>2161</v>
      </c>
      <c r="B31" s="31" t="s">
        <v>613</v>
      </c>
      <c r="C31" s="31">
        <v>6</v>
      </c>
      <c r="D31" s="31">
        <v>1</v>
      </c>
      <c r="E31" s="110" t="s">
        <v>851</v>
      </c>
      <c r="F31" s="26" t="s">
        <v>852</v>
      </c>
      <c r="G31" s="36">
        <f t="shared" si="0"/>
        <v>10500</v>
      </c>
      <c r="H31" s="36">
        <v>10500</v>
      </c>
      <c r="I31" s="36">
        <v>0</v>
      </c>
    </row>
    <row r="32" spans="1:9" ht="26.45" customHeight="1" x14ac:dyDescent="0.2">
      <c r="A32" s="30">
        <v>2170</v>
      </c>
      <c r="B32" s="31" t="s">
        <v>613</v>
      </c>
      <c r="C32" s="31">
        <v>7</v>
      </c>
      <c r="D32" s="31">
        <v>0</v>
      </c>
      <c r="E32" s="112" t="s">
        <v>295</v>
      </c>
      <c r="F32" s="26"/>
      <c r="G32" s="36">
        <f t="shared" si="0"/>
        <v>0</v>
      </c>
      <c r="H32" s="36">
        <f>SUM(H34)</f>
        <v>0</v>
      </c>
      <c r="I32" s="36">
        <f>SUM(I34)</f>
        <v>0</v>
      </c>
    </row>
    <row r="33" spans="1:12" ht="18.600000000000001" customHeight="1" x14ac:dyDescent="0.2">
      <c r="A33" s="30">
        <v>2171</v>
      </c>
      <c r="B33" s="31" t="s">
        <v>613</v>
      </c>
      <c r="C33" s="31">
        <v>7</v>
      </c>
      <c r="D33" s="31">
        <v>1</v>
      </c>
      <c r="E33" s="110" t="s">
        <v>684</v>
      </c>
      <c r="F33" s="26"/>
      <c r="G33" s="36">
        <f t="shared" si="0"/>
        <v>0</v>
      </c>
      <c r="H33" s="36">
        <v>0</v>
      </c>
      <c r="I33" s="36">
        <v>0</v>
      </c>
    </row>
    <row r="34" spans="1:12" ht="37.15" customHeight="1" x14ac:dyDescent="0.2">
      <c r="A34" s="30">
        <v>2180</v>
      </c>
      <c r="B34" s="31" t="s">
        <v>613</v>
      </c>
      <c r="C34" s="31">
        <v>8</v>
      </c>
      <c r="D34" s="31">
        <v>0</v>
      </c>
      <c r="E34" s="112" t="s">
        <v>296</v>
      </c>
      <c r="F34" s="330" t="s">
        <v>853</v>
      </c>
      <c r="G34" s="36">
        <f t="shared" si="0"/>
        <v>0</v>
      </c>
      <c r="H34" s="36">
        <f>SUM(H35)</f>
        <v>0</v>
      </c>
      <c r="I34" s="36">
        <f>SUM(I35)</f>
        <v>0</v>
      </c>
    </row>
    <row r="35" spans="1:12" ht="25.15" customHeight="1" x14ac:dyDescent="0.2">
      <c r="A35" s="30">
        <v>2181</v>
      </c>
      <c r="B35" s="31" t="s">
        <v>613</v>
      </c>
      <c r="C35" s="31">
        <v>8</v>
      </c>
      <c r="D35" s="31">
        <v>1</v>
      </c>
      <c r="E35" s="110" t="s">
        <v>296</v>
      </c>
      <c r="F35" s="27" t="s">
        <v>854</v>
      </c>
      <c r="G35" s="36">
        <f t="shared" si="0"/>
        <v>0</v>
      </c>
      <c r="H35" s="36">
        <v>0</v>
      </c>
      <c r="I35" s="36">
        <f>SUM(I37:I39)</f>
        <v>0</v>
      </c>
      <c r="L35" s="38"/>
    </row>
    <row r="36" spans="1:12" ht="17.45" customHeight="1" x14ac:dyDescent="0.2">
      <c r="A36" s="30">
        <v>2182</v>
      </c>
      <c r="B36" s="31" t="s">
        <v>613</v>
      </c>
      <c r="C36" s="31">
        <v>8</v>
      </c>
      <c r="D36" s="31">
        <v>1</v>
      </c>
      <c r="E36" s="110" t="s">
        <v>500</v>
      </c>
      <c r="F36" s="27"/>
      <c r="G36" s="36">
        <f t="shared" si="0"/>
        <v>0</v>
      </c>
      <c r="H36" s="36">
        <v>0</v>
      </c>
      <c r="I36" s="36">
        <v>0</v>
      </c>
    </row>
    <row r="37" spans="1:12" ht="15.6" customHeight="1" x14ac:dyDescent="0.2">
      <c r="A37" s="30">
        <v>2183</v>
      </c>
      <c r="B37" s="31" t="s">
        <v>613</v>
      </c>
      <c r="C37" s="31">
        <v>8</v>
      </c>
      <c r="D37" s="31">
        <v>1</v>
      </c>
      <c r="E37" s="110" t="s">
        <v>501</v>
      </c>
      <c r="F37" s="27"/>
      <c r="G37" s="36">
        <f t="shared" si="0"/>
        <v>0</v>
      </c>
      <c r="H37" s="36">
        <v>0</v>
      </c>
      <c r="I37" s="36">
        <v>0</v>
      </c>
    </row>
    <row r="38" spans="1:12" ht="22.15" customHeight="1" x14ac:dyDescent="0.2">
      <c r="A38" s="30">
        <v>2184</v>
      </c>
      <c r="B38" s="31" t="s">
        <v>613</v>
      </c>
      <c r="C38" s="31">
        <v>8</v>
      </c>
      <c r="D38" s="31">
        <v>1</v>
      </c>
      <c r="E38" s="110" t="s">
        <v>506</v>
      </c>
      <c r="F38" s="27"/>
      <c r="G38" s="36">
        <f t="shared" si="0"/>
        <v>0</v>
      </c>
      <c r="H38" s="36">
        <v>0</v>
      </c>
      <c r="I38" s="36">
        <v>0</v>
      </c>
    </row>
    <row r="39" spans="1:12" s="15" customFormat="1" ht="37.15" customHeight="1" x14ac:dyDescent="0.2">
      <c r="A39" s="30">
        <v>2200</v>
      </c>
      <c r="B39" s="31" t="s">
        <v>614</v>
      </c>
      <c r="C39" s="31">
        <v>0</v>
      </c>
      <c r="D39" s="31">
        <v>0</v>
      </c>
      <c r="E39" s="287" t="s">
        <v>974</v>
      </c>
      <c r="F39" s="333" t="s">
        <v>855</v>
      </c>
      <c r="G39" s="36">
        <f t="shared" si="0"/>
        <v>1000</v>
      </c>
      <c r="H39" s="36">
        <f>SUM(H42+H46+H58)</f>
        <v>1000</v>
      </c>
      <c r="I39" s="36">
        <f>SUM(I42+I43+I46+I48)</f>
        <v>0</v>
      </c>
    </row>
    <row r="40" spans="1:12" ht="15.75" customHeight="1" x14ac:dyDescent="0.2">
      <c r="A40" s="30">
        <v>2210</v>
      </c>
      <c r="B40" s="31" t="s">
        <v>614</v>
      </c>
      <c r="C40" s="31">
        <v>1</v>
      </c>
      <c r="D40" s="31">
        <v>0</v>
      </c>
      <c r="E40" s="112" t="s">
        <v>297</v>
      </c>
      <c r="F40" s="334" t="s">
        <v>856</v>
      </c>
      <c r="G40" s="36">
        <v>0</v>
      </c>
      <c r="H40" s="36">
        <v>0</v>
      </c>
      <c r="I40" s="36">
        <f>SUM(I41)</f>
        <v>0</v>
      </c>
    </row>
    <row r="41" spans="1:12" ht="15.6" customHeight="1" x14ac:dyDescent="0.2">
      <c r="A41" s="30">
        <v>2211</v>
      </c>
      <c r="B41" s="31" t="s">
        <v>614</v>
      </c>
      <c r="C41" s="31">
        <v>1</v>
      </c>
      <c r="D41" s="31">
        <v>1</v>
      </c>
      <c r="E41" s="110" t="s">
        <v>857</v>
      </c>
      <c r="F41" s="27" t="s">
        <v>858</v>
      </c>
      <c r="G41" s="36">
        <f t="shared" si="0"/>
        <v>0</v>
      </c>
      <c r="H41" s="36">
        <v>0</v>
      </c>
      <c r="I41" s="36">
        <v>0</v>
      </c>
    </row>
    <row r="42" spans="1:12" ht="18" customHeight="1" x14ac:dyDescent="0.2">
      <c r="A42" s="107">
        <v>2220</v>
      </c>
      <c r="B42" s="109" t="s">
        <v>614</v>
      </c>
      <c r="C42" s="109">
        <v>2</v>
      </c>
      <c r="D42" s="109">
        <v>0</v>
      </c>
      <c r="E42" s="112" t="s">
        <v>298</v>
      </c>
      <c r="F42" s="335" t="s">
        <v>859</v>
      </c>
      <c r="G42" s="108">
        <f>SUM(H42:I42)</f>
        <v>1000</v>
      </c>
      <c r="H42" s="108">
        <f>SUM(H43)</f>
        <v>1000</v>
      </c>
      <c r="I42" s="108">
        <v>0</v>
      </c>
    </row>
    <row r="43" spans="1:12" ht="18" customHeight="1" x14ac:dyDescent="0.2">
      <c r="A43" s="107">
        <v>2221</v>
      </c>
      <c r="B43" s="109" t="s">
        <v>614</v>
      </c>
      <c r="C43" s="109">
        <v>2</v>
      </c>
      <c r="D43" s="109">
        <v>1</v>
      </c>
      <c r="E43" s="110" t="s">
        <v>860</v>
      </c>
      <c r="F43" s="335" t="s">
        <v>861</v>
      </c>
      <c r="G43" s="108">
        <f t="shared" si="0"/>
        <v>1000</v>
      </c>
      <c r="H43" s="108">
        <v>1000</v>
      </c>
      <c r="I43" s="108">
        <f>SUM(I44)</f>
        <v>0</v>
      </c>
    </row>
    <row r="44" spans="1:12" ht="16.899999999999999" customHeight="1" x14ac:dyDescent="0.2">
      <c r="A44" s="107">
        <v>2231</v>
      </c>
      <c r="B44" s="109" t="s">
        <v>614</v>
      </c>
      <c r="C44" s="109">
        <v>3</v>
      </c>
      <c r="D44" s="109">
        <v>1</v>
      </c>
      <c r="E44" s="110" t="s">
        <v>862</v>
      </c>
      <c r="F44" s="111" t="s">
        <v>863</v>
      </c>
      <c r="G44" s="108">
        <f t="shared" si="0"/>
        <v>0</v>
      </c>
      <c r="H44" s="108">
        <v>0</v>
      </c>
      <c r="I44" s="108">
        <v>0</v>
      </c>
    </row>
    <row r="45" spans="1:12" ht="15" customHeight="1" x14ac:dyDescent="0.2">
      <c r="A45" s="107">
        <v>2230</v>
      </c>
      <c r="B45" s="109" t="s">
        <v>614</v>
      </c>
      <c r="C45" s="109">
        <v>3</v>
      </c>
      <c r="D45" s="109">
        <v>0</v>
      </c>
      <c r="E45" s="112" t="s">
        <v>299</v>
      </c>
      <c r="F45" s="335" t="s">
        <v>861</v>
      </c>
      <c r="G45" s="108">
        <f>SUM(H45:I45)</f>
        <v>0</v>
      </c>
      <c r="H45" s="108">
        <f>SUM(H46)</f>
        <v>0</v>
      </c>
      <c r="I45" s="108">
        <f>SUM(I46)</f>
        <v>0</v>
      </c>
    </row>
    <row r="46" spans="1:12" ht="14.45" customHeight="1" x14ac:dyDescent="0.2">
      <c r="A46" s="107">
        <v>2240</v>
      </c>
      <c r="B46" s="109" t="s">
        <v>614</v>
      </c>
      <c r="C46" s="109">
        <v>4</v>
      </c>
      <c r="D46" s="109">
        <v>0</v>
      </c>
      <c r="E46" s="112" t="s">
        <v>304</v>
      </c>
      <c r="F46" s="116" t="s">
        <v>864</v>
      </c>
      <c r="G46" s="108">
        <f t="shared" si="0"/>
        <v>0</v>
      </c>
      <c r="H46" s="108">
        <f>SUM(H47)</f>
        <v>0</v>
      </c>
      <c r="I46" s="108">
        <f>SUM(I47)</f>
        <v>0</v>
      </c>
    </row>
    <row r="47" spans="1:12" ht="24" customHeight="1" x14ac:dyDescent="0.2">
      <c r="A47" s="107">
        <v>2241</v>
      </c>
      <c r="B47" s="109" t="s">
        <v>614</v>
      </c>
      <c r="C47" s="109">
        <v>4</v>
      </c>
      <c r="D47" s="109">
        <v>1</v>
      </c>
      <c r="E47" s="110" t="s">
        <v>304</v>
      </c>
      <c r="F47" s="111" t="s">
        <v>864</v>
      </c>
      <c r="G47" s="108">
        <f t="shared" si="0"/>
        <v>0</v>
      </c>
      <c r="H47" s="108">
        <v>0</v>
      </c>
      <c r="I47" s="108">
        <v>0</v>
      </c>
    </row>
    <row r="48" spans="1:12" ht="24.75" customHeight="1" x14ac:dyDescent="0.2">
      <c r="A48" s="107">
        <v>2250</v>
      </c>
      <c r="B48" s="109" t="s">
        <v>614</v>
      </c>
      <c r="C48" s="109">
        <v>5</v>
      </c>
      <c r="D48" s="109">
        <v>0</v>
      </c>
      <c r="E48" s="112" t="s">
        <v>305</v>
      </c>
      <c r="F48" s="116" t="s">
        <v>866</v>
      </c>
      <c r="G48" s="108">
        <f>SUM(H48:I48)</f>
        <v>0</v>
      </c>
      <c r="H48" s="108">
        <v>0</v>
      </c>
      <c r="I48" s="108">
        <f>SUM(I50)</f>
        <v>0</v>
      </c>
    </row>
    <row r="49" spans="1:9" ht="18.75" customHeight="1" x14ac:dyDescent="0.2">
      <c r="A49" s="107">
        <v>2251</v>
      </c>
      <c r="B49" s="109" t="s">
        <v>614</v>
      </c>
      <c r="C49" s="109">
        <v>5</v>
      </c>
      <c r="D49" s="109">
        <v>1</v>
      </c>
      <c r="E49" s="110" t="s">
        <v>865</v>
      </c>
      <c r="F49" s="111" t="s">
        <v>867</v>
      </c>
      <c r="G49" s="108">
        <f t="shared" si="0"/>
        <v>0</v>
      </c>
      <c r="H49" s="108">
        <v>0</v>
      </c>
      <c r="I49" s="108">
        <v>0</v>
      </c>
    </row>
    <row r="50" spans="1:9" s="15" customFormat="1" ht="52.5" customHeight="1" x14ac:dyDescent="0.2">
      <c r="A50" s="107">
        <v>2300</v>
      </c>
      <c r="B50" s="109" t="s">
        <v>615</v>
      </c>
      <c r="C50" s="109">
        <v>0</v>
      </c>
      <c r="D50" s="109">
        <v>0</v>
      </c>
      <c r="E50" s="287" t="s">
        <v>1076</v>
      </c>
      <c r="F50" s="117" t="s">
        <v>868</v>
      </c>
      <c r="G50" s="108">
        <f t="shared" si="0"/>
        <v>1000</v>
      </c>
      <c r="H50" s="108">
        <f>SUM(H51+H55+H57+H60+H62+H64+H66)</f>
        <v>1000</v>
      </c>
      <c r="I50" s="108">
        <f>SUM(I51+I55+I57+I60+I62+I64+I66)</f>
        <v>0</v>
      </c>
    </row>
    <row r="51" spans="1:9" ht="16.5" customHeight="1" x14ac:dyDescent="0.2">
      <c r="A51" s="107">
        <v>2310</v>
      </c>
      <c r="B51" s="109" t="s">
        <v>615</v>
      </c>
      <c r="C51" s="109">
        <v>1</v>
      </c>
      <c r="D51" s="109">
        <v>0</v>
      </c>
      <c r="E51" s="112" t="s">
        <v>306</v>
      </c>
      <c r="F51" s="116" t="s">
        <v>870</v>
      </c>
      <c r="G51" s="108">
        <f t="shared" si="0"/>
        <v>0</v>
      </c>
      <c r="H51" s="108">
        <f>SUM(H52:H54)</f>
        <v>0</v>
      </c>
      <c r="I51" s="108">
        <f>SUM(I52:I54)</f>
        <v>0</v>
      </c>
    </row>
    <row r="52" spans="1:9" ht="14.45" customHeight="1" x14ac:dyDescent="0.2">
      <c r="A52" s="107">
        <v>2311</v>
      </c>
      <c r="B52" s="109" t="s">
        <v>615</v>
      </c>
      <c r="C52" s="109">
        <v>1</v>
      </c>
      <c r="D52" s="109">
        <v>1</v>
      </c>
      <c r="E52" s="110" t="s">
        <v>869</v>
      </c>
      <c r="F52" s="111" t="s">
        <v>871</v>
      </c>
      <c r="G52" s="108">
        <f t="shared" si="0"/>
        <v>0</v>
      </c>
      <c r="H52" s="108">
        <v>0</v>
      </c>
      <c r="I52" s="108">
        <v>0</v>
      </c>
    </row>
    <row r="53" spans="1:9" ht="14.45" customHeight="1" x14ac:dyDescent="0.2">
      <c r="A53" s="107">
        <v>2312</v>
      </c>
      <c r="B53" s="109" t="s">
        <v>615</v>
      </c>
      <c r="C53" s="109">
        <v>1</v>
      </c>
      <c r="D53" s="109">
        <v>2</v>
      </c>
      <c r="E53" s="110" t="s">
        <v>403</v>
      </c>
      <c r="F53" s="111"/>
      <c r="G53" s="108">
        <f t="shared" si="0"/>
        <v>0</v>
      </c>
      <c r="H53" s="108">
        <v>0</v>
      </c>
      <c r="I53" s="108">
        <v>0</v>
      </c>
    </row>
    <row r="54" spans="1:9" ht="15.6" customHeight="1" x14ac:dyDescent="0.2">
      <c r="A54" s="107">
        <v>2313</v>
      </c>
      <c r="B54" s="109" t="s">
        <v>615</v>
      </c>
      <c r="C54" s="109">
        <v>1</v>
      </c>
      <c r="D54" s="109">
        <v>3</v>
      </c>
      <c r="E54" s="110" t="s">
        <v>404</v>
      </c>
      <c r="F54" s="111"/>
      <c r="G54" s="108">
        <f t="shared" si="0"/>
        <v>0</v>
      </c>
      <c r="H54" s="108">
        <v>0</v>
      </c>
      <c r="I54" s="108">
        <v>0</v>
      </c>
    </row>
    <row r="55" spans="1:9" ht="15.75" customHeight="1" x14ac:dyDescent="0.2">
      <c r="A55" s="107">
        <v>2320</v>
      </c>
      <c r="B55" s="109" t="s">
        <v>615</v>
      </c>
      <c r="C55" s="109">
        <v>2</v>
      </c>
      <c r="D55" s="109">
        <v>0</v>
      </c>
      <c r="E55" s="112" t="s">
        <v>307</v>
      </c>
      <c r="F55" s="116" t="s">
        <v>872</v>
      </c>
      <c r="G55" s="108">
        <f t="shared" si="0"/>
        <v>1000</v>
      </c>
      <c r="H55" s="108">
        <f>SUM(H56)</f>
        <v>1000</v>
      </c>
      <c r="I55" s="108">
        <v>0</v>
      </c>
    </row>
    <row r="56" spans="1:9" ht="15.6" customHeight="1" x14ac:dyDescent="0.2">
      <c r="A56" s="107">
        <v>2221</v>
      </c>
      <c r="B56" s="109" t="s">
        <v>615</v>
      </c>
      <c r="C56" s="109">
        <v>2</v>
      </c>
      <c r="D56" s="109">
        <v>1</v>
      </c>
      <c r="E56" s="112" t="s">
        <v>713</v>
      </c>
      <c r="F56" s="111"/>
      <c r="G56" s="108">
        <f>SUM(H56+I56)</f>
        <v>1000</v>
      </c>
      <c r="H56" s="108">
        <v>1000</v>
      </c>
      <c r="I56" s="108">
        <v>0</v>
      </c>
    </row>
    <row r="57" spans="1:9" ht="14.45" customHeight="1" x14ac:dyDescent="0.2">
      <c r="A57" s="107">
        <v>2330</v>
      </c>
      <c r="B57" s="109" t="s">
        <v>615</v>
      </c>
      <c r="C57" s="109">
        <v>3</v>
      </c>
      <c r="D57" s="109">
        <v>0</v>
      </c>
      <c r="E57" s="112" t="s">
        <v>308</v>
      </c>
      <c r="F57" s="116" t="s">
        <v>873</v>
      </c>
      <c r="G57" s="108">
        <f t="shared" ref="G57:G106" si="1">SUM(H57:I57)</f>
        <v>0</v>
      </c>
      <c r="H57" s="108">
        <f>SUM(H58:H59)</f>
        <v>0</v>
      </c>
      <c r="I57" s="108">
        <f>SUM(I58:I59)</f>
        <v>0</v>
      </c>
    </row>
    <row r="58" spans="1:9" ht="15" customHeight="1" x14ac:dyDescent="0.2">
      <c r="A58" s="107">
        <v>2331</v>
      </c>
      <c r="B58" s="109" t="s">
        <v>615</v>
      </c>
      <c r="C58" s="109">
        <v>3</v>
      </c>
      <c r="D58" s="109">
        <v>1</v>
      </c>
      <c r="E58" s="110" t="s">
        <v>874</v>
      </c>
      <c r="F58" s="111" t="s">
        <v>875</v>
      </c>
      <c r="G58" s="108">
        <f t="shared" si="1"/>
        <v>0</v>
      </c>
      <c r="H58" s="108">
        <v>0</v>
      </c>
      <c r="I58" s="108">
        <v>0</v>
      </c>
    </row>
    <row r="59" spans="1:9" ht="16.899999999999999" customHeight="1" x14ac:dyDescent="0.2">
      <c r="A59" s="107">
        <v>2332</v>
      </c>
      <c r="B59" s="109" t="s">
        <v>615</v>
      </c>
      <c r="C59" s="109">
        <v>3</v>
      </c>
      <c r="D59" s="109">
        <v>2</v>
      </c>
      <c r="E59" s="110" t="s">
        <v>406</v>
      </c>
      <c r="F59" s="111"/>
      <c r="G59" s="108">
        <f t="shared" si="1"/>
        <v>0</v>
      </c>
      <c r="H59" s="108">
        <v>0</v>
      </c>
      <c r="I59" s="108">
        <v>0</v>
      </c>
    </row>
    <row r="60" spans="1:9" ht="15.6" customHeight="1" x14ac:dyDescent="0.2">
      <c r="A60" s="107">
        <v>2340</v>
      </c>
      <c r="B60" s="109" t="s">
        <v>615</v>
      </c>
      <c r="C60" s="109">
        <v>4</v>
      </c>
      <c r="D60" s="109">
        <v>0</v>
      </c>
      <c r="E60" s="112" t="s">
        <v>309</v>
      </c>
      <c r="F60" s="111"/>
      <c r="G60" s="108">
        <f t="shared" si="1"/>
        <v>0</v>
      </c>
      <c r="H60" s="108">
        <f>SUM(H61)</f>
        <v>0</v>
      </c>
      <c r="I60" s="108">
        <f>SUM(I61)</f>
        <v>0</v>
      </c>
    </row>
    <row r="61" spans="1:9" ht="16.149999999999999" customHeight="1" x14ac:dyDescent="0.2">
      <c r="A61" s="107">
        <v>2341</v>
      </c>
      <c r="B61" s="109" t="s">
        <v>615</v>
      </c>
      <c r="C61" s="109">
        <v>4</v>
      </c>
      <c r="D61" s="109">
        <v>1</v>
      </c>
      <c r="E61" s="110" t="s">
        <v>407</v>
      </c>
      <c r="F61" s="111"/>
      <c r="G61" s="108">
        <f t="shared" si="1"/>
        <v>0</v>
      </c>
      <c r="H61" s="108">
        <v>0</v>
      </c>
      <c r="I61" s="108">
        <v>0</v>
      </c>
    </row>
    <row r="62" spans="1:9" ht="18.600000000000001" customHeight="1" x14ac:dyDescent="0.2">
      <c r="A62" s="107">
        <v>2350</v>
      </c>
      <c r="B62" s="109" t="s">
        <v>615</v>
      </c>
      <c r="C62" s="109">
        <v>5</v>
      </c>
      <c r="D62" s="109">
        <v>0</v>
      </c>
      <c r="E62" s="112" t="s">
        <v>310</v>
      </c>
      <c r="F62" s="116" t="s">
        <v>876</v>
      </c>
      <c r="G62" s="108">
        <f t="shared" si="1"/>
        <v>0</v>
      </c>
      <c r="H62" s="108">
        <f>SUM(H63)</f>
        <v>0</v>
      </c>
      <c r="I62" s="108">
        <f>SUM(I63)</f>
        <v>0</v>
      </c>
    </row>
    <row r="63" spans="1:9" ht="12.6" customHeight="1" x14ac:dyDescent="0.2">
      <c r="A63" s="107">
        <v>2351</v>
      </c>
      <c r="B63" s="109" t="s">
        <v>615</v>
      </c>
      <c r="C63" s="109">
        <v>5</v>
      </c>
      <c r="D63" s="109">
        <v>1</v>
      </c>
      <c r="E63" s="110" t="s">
        <v>877</v>
      </c>
      <c r="F63" s="111" t="s">
        <v>876</v>
      </c>
      <c r="G63" s="108">
        <f t="shared" si="1"/>
        <v>0</v>
      </c>
      <c r="H63" s="108">
        <v>0</v>
      </c>
      <c r="I63" s="108">
        <v>0</v>
      </c>
    </row>
    <row r="64" spans="1:9" ht="22.15" customHeight="1" x14ac:dyDescent="0.2">
      <c r="A64" s="107">
        <v>2360</v>
      </c>
      <c r="B64" s="109" t="s">
        <v>615</v>
      </c>
      <c r="C64" s="109">
        <v>6</v>
      </c>
      <c r="D64" s="109">
        <v>0</v>
      </c>
      <c r="E64" s="112" t="s">
        <v>311</v>
      </c>
      <c r="F64" s="116" t="s">
        <v>878</v>
      </c>
      <c r="G64" s="108">
        <f t="shared" si="1"/>
        <v>0</v>
      </c>
      <c r="H64" s="108">
        <f>SUM(H65)</f>
        <v>0</v>
      </c>
      <c r="I64" s="108">
        <f>SUM(I65)</f>
        <v>0</v>
      </c>
    </row>
    <row r="65" spans="1:9" ht="25.9" customHeight="1" x14ac:dyDescent="0.2">
      <c r="A65" s="107">
        <v>2361</v>
      </c>
      <c r="B65" s="109" t="s">
        <v>615</v>
      </c>
      <c r="C65" s="109">
        <v>6</v>
      </c>
      <c r="D65" s="109">
        <v>1</v>
      </c>
      <c r="E65" s="110" t="s">
        <v>524</v>
      </c>
      <c r="F65" s="111" t="s">
        <v>879</v>
      </c>
      <c r="G65" s="108">
        <f t="shared" si="1"/>
        <v>0</v>
      </c>
      <c r="H65" s="108">
        <v>0</v>
      </c>
      <c r="I65" s="108">
        <v>0</v>
      </c>
    </row>
    <row r="66" spans="1:9" ht="24" customHeight="1" x14ac:dyDescent="0.2">
      <c r="A66" s="107">
        <v>2370</v>
      </c>
      <c r="B66" s="109" t="s">
        <v>615</v>
      </c>
      <c r="C66" s="109">
        <v>7</v>
      </c>
      <c r="D66" s="109">
        <v>0</v>
      </c>
      <c r="E66" s="112" t="s">
        <v>312</v>
      </c>
      <c r="F66" s="116" t="s">
        <v>880</v>
      </c>
      <c r="G66" s="108">
        <f t="shared" si="1"/>
        <v>0</v>
      </c>
      <c r="H66" s="108">
        <f>SUM(H67)</f>
        <v>0</v>
      </c>
      <c r="I66" s="108">
        <f>SUM(I67)</f>
        <v>0</v>
      </c>
    </row>
    <row r="67" spans="1:9" ht="24" customHeight="1" x14ac:dyDescent="0.2">
      <c r="A67" s="107">
        <v>2371</v>
      </c>
      <c r="B67" s="109" t="s">
        <v>615</v>
      </c>
      <c r="C67" s="109">
        <v>7</v>
      </c>
      <c r="D67" s="109">
        <v>1</v>
      </c>
      <c r="E67" s="110" t="s">
        <v>525</v>
      </c>
      <c r="F67" s="111" t="s">
        <v>881</v>
      </c>
      <c r="G67" s="108">
        <f t="shared" si="1"/>
        <v>0</v>
      </c>
      <c r="H67" s="108">
        <v>0</v>
      </c>
      <c r="I67" s="108">
        <v>0</v>
      </c>
    </row>
    <row r="68" spans="1:9" s="15" customFormat="1" ht="25.5" customHeight="1" x14ac:dyDescent="0.2">
      <c r="A68" s="107">
        <v>2400</v>
      </c>
      <c r="B68" s="109" t="s">
        <v>645</v>
      </c>
      <c r="C68" s="109">
        <v>0</v>
      </c>
      <c r="D68" s="109">
        <v>0</v>
      </c>
      <c r="E68" s="287" t="s">
        <v>986</v>
      </c>
      <c r="F68" s="117" t="s">
        <v>882</v>
      </c>
      <c r="G68" s="108">
        <f>SUM(H68:I68)</f>
        <v>804065</v>
      </c>
      <c r="H68" s="108">
        <f>SUM(H88)</f>
        <v>4000</v>
      </c>
      <c r="I68" s="44">
        <f>SUM(I79+I88)</f>
        <v>800065</v>
      </c>
    </row>
    <row r="69" spans="1:9" ht="29.25" customHeight="1" x14ac:dyDescent="0.2">
      <c r="A69" s="107">
        <v>2410</v>
      </c>
      <c r="B69" s="109" t="s">
        <v>645</v>
      </c>
      <c r="C69" s="109">
        <v>1</v>
      </c>
      <c r="D69" s="109">
        <v>0</v>
      </c>
      <c r="E69" s="112" t="s">
        <v>313</v>
      </c>
      <c r="F69" s="116" t="s">
        <v>884</v>
      </c>
      <c r="G69" s="108">
        <f>SUM(G70:G71)</f>
        <v>0</v>
      </c>
      <c r="H69" s="108">
        <f>SUM(H70:H71)</f>
        <v>0</v>
      </c>
      <c r="I69" s="108">
        <f>SUM(I70:I71)</f>
        <v>0</v>
      </c>
    </row>
    <row r="70" spans="1:9" ht="24" customHeight="1" x14ac:dyDescent="0.2">
      <c r="A70" s="107">
        <v>2411</v>
      </c>
      <c r="B70" s="109" t="s">
        <v>645</v>
      </c>
      <c r="C70" s="109">
        <v>1</v>
      </c>
      <c r="D70" s="109">
        <v>1</v>
      </c>
      <c r="E70" s="110" t="s">
        <v>885</v>
      </c>
      <c r="F70" s="113" t="s">
        <v>886</v>
      </c>
      <c r="G70" s="108">
        <v>0</v>
      </c>
      <c r="H70" s="108">
        <v>0</v>
      </c>
      <c r="I70" s="108">
        <v>0</v>
      </c>
    </row>
    <row r="71" spans="1:9" ht="15" customHeight="1" x14ac:dyDescent="0.2">
      <c r="A71" s="107">
        <v>2412</v>
      </c>
      <c r="B71" s="109" t="s">
        <v>645</v>
      </c>
      <c r="C71" s="109">
        <v>1</v>
      </c>
      <c r="D71" s="109">
        <v>2</v>
      </c>
      <c r="E71" s="110" t="s">
        <v>887</v>
      </c>
      <c r="F71" s="111" t="s">
        <v>888</v>
      </c>
      <c r="G71" s="108">
        <v>0</v>
      </c>
      <c r="H71" s="108">
        <v>0</v>
      </c>
      <c r="I71" s="108">
        <v>0</v>
      </c>
    </row>
    <row r="72" spans="1:9" ht="24" customHeight="1" x14ac:dyDescent="0.2">
      <c r="A72" s="107">
        <v>2420</v>
      </c>
      <c r="B72" s="109" t="s">
        <v>645</v>
      </c>
      <c r="C72" s="109">
        <v>2</v>
      </c>
      <c r="D72" s="109">
        <v>0</v>
      </c>
      <c r="E72" s="112" t="s">
        <v>314</v>
      </c>
      <c r="F72" s="116" t="s">
        <v>889</v>
      </c>
      <c r="G72" s="108">
        <f>SUM(G73:G76)</f>
        <v>0</v>
      </c>
      <c r="H72" s="108">
        <f>SUM(H73:H76)</f>
        <v>0</v>
      </c>
      <c r="I72" s="108">
        <f>SUM(I73:I76)</f>
        <v>0</v>
      </c>
    </row>
    <row r="73" spans="1:9" ht="13.9" customHeight="1" x14ac:dyDescent="0.2">
      <c r="A73" s="107">
        <v>2421</v>
      </c>
      <c r="B73" s="109" t="s">
        <v>645</v>
      </c>
      <c r="C73" s="109">
        <v>2</v>
      </c>
      <c r="D73" s="109">
        <v>1</v>
      </c>
      <c r="E73" s="110" t="s">
        <v>890</v>
      </c>
      <c r="F73" s="111" t="s">
        <v>891</v>
      </c>
      <c r="G73" s="108">
        <v>0</v>
      </c>
      <c r="H73" s="108">
        <v>0</v>
      </c>
      <c r="I73" s="108">
        <v>0</v>
      </c>
    </row>
    <row r="74" spans="1:9" ht="16.149999999999999" customHeight="1" x14ac:dyDescent="0.2">
      <c r="A74" s="107">
        <v>2422</v>
      </c>
      <c r="B74" s="109" t="s">
        <v>645</v>
      </c>
      <c r="C74" s="109">
        <v>2</v>
      </c>
      <c r="D74" s="109">
        <v>2</v>
      </c>
      <c r="E74" s="110" t="s">
        <v>892</v>
      </c>
      <c r="F74" s="111" t="s">
        <v>893</v>
      </c>
      <c r="G74" s="108">
        <v>0</v>
      </c>
      <c r="H74" s="108">
        <v>0</v>
      </c>
      <c r="I74" s="108">
        <v>0</v>
      </c>
    </row>
    <row r="75" spans="1:9" ht="15" customHeight="1" x14ac:dyDescent="0.2">
      <c r="A75" s="107">
        <v>2423</v>
      </c>
      <c r="B75" s="109" t="s">
        <v>645</v>
      </c>
      <c r="C75" s="109">
        <v>2</v>
      </c>
      <c r="D75" s="109">
        <v>3</v>
      </c>
      <c r="E75" s="110" t="s">
        <v>894</v>
      </c>
      <c r="F75" s="111" t="s">
        <v>895</v>
      </c>
      <c r="G75" s="108">
        <v>0</v>
      </c>
      <c r="H75" s="108">
        <v>0</v>
      </c>
      <c r="I75" s="108">
        <v>0</v>
      </c>
    </row>
    <row r="76" spans="1:9" ht="14.25" customHeight="1" x14ac:dyDescent="0.2">
      <c r="A76" s="107">
        <v>2424</v>
      </c>
      <c r="B76" s="109" t="s">
        <v>645</v>
      </c>
      <c r="C76" s="109">
        <v>2</v>
      </c>
      <c r="D76" s="109">
        <v>4</v>
      </c>
      <c r="E76" s="110" t="s">
        <v>646</v>
      </c>
      <c r="F76" s="111"/>
      <c r="G76" s="108">
        <f>SUM(I76)</f>
        <v>0</v>
      </c>
      <c r="H76" s="108">
        <v>0</v>
      </c>
      <c r="I76" s="108">
        <v>0</v>
      </c>
    </row>
    <row r="77" spans="1:9" ht="15.75" customHeight="1" x14ac:dyDescent="0.2">
      <c r="A77" s="107">
        <v>2430</v>
      </c>
      <c r="B77" s="109" t="s">
        <v>645</v>
      </c>
      <c r="C77" s="109">
        <v>3</v>
      </c>
      <c r="D77" s="109">
        <v>0</v>
      </c>
      <c r="E77" s="112" t="s">
        <v>315</v>
      </c>
      <c r="F77" s="116" t="s">
        <v>896</v>
      </c>
      <c r="G77" s="108">
        <v>0</v>
      </c>
      <c r="H77" s="108">
        <f>SUM(H78:H83)</f>
        <v>0</v>
      </c>
      <c r="I77" s="108">
        <v>0</v>
      </c>
    </row>
    <row r="78" spans="1:9" ht="15.75" customHeight="1" x14ac:dyDescent="0.2">
      <c r="A78" s="107">
        <v>2431</v>
      </c>
      <c r="B78" s="109" t="s">
        <v>645</v>
      </c>
      <c r="C78" s="109">
        <v>3</v>
      </c>
      <c r="D78" s="109">
        <v>1</v>
      </c>
      <c r="E78" s="110" t="s">
        <v>897</v>
      </c>
      <c r="F78" s="111" t="s">
        <v>898</v>
      </c>
      <c r="G78" s="108">
        <f t="shared" ref="G78:G83" si="2">SUM(I78)</f>
        <v>0</v>
      </c>
      <c r="H78" s="108">
        <v>0</v>
      </c>
      <c r="I78" s="108">
        <v>0</v>
      </c>
    </row>
    <row r="79" spans="1:9" ht="16.5" customHeight="1" x14ac:dyDescent="0.2">
      <c r="A79" s="107">
        <v>2432</v>
      </c>
      <c r="B79" s="109" t="s">
        <v>645</v>
      </c>
      <c r="C79" s="109">
        <v>3</v>
      </c>
      <c r="D79" s="109">
        <v>2</v>
      </c>
      <c r="E79" s="110" t="s">
        <v>899</v>
      </c>
      <c r="F79" s="111" t="s">
        <v>900</v>
      </c>
      <c r="G79" s="108">
        <f t="shared" si="2"/>
        <v>10500</v>
      </c>
      <c r="H79" s="108">
        <v>0</v>
      </c>
      <c r="I79" s="108">
        <v>10500</v>
      </c>
    </row>
    <row r="80" spans="1:9" ht="14.25" customHeight="1" x14ac:dyDescent="0.2">
      <c r="A80" s="107">
        <v>2433</v>
      </c>
      <c r="B80" s="109" t="s">
        <v>645</v>
      </c>
      <c r="C80" s="109">
        <v>3</v>
      </c>
      <c r="D80" s="109">
        <v>3</v>
      </c>
      <c r="E80" s="110" t="s">
        <v>901</v>
      </c>
      <c r="F80" s="111" t="s">
        <v>902</v>
      </c>
      <c r="G80" s="108">
        <f t="shared" si="2"/>
        <v>0</v>
      </c>
      <c r="H80" s="108">
        <v>0</v>
      </c>
      <c r="I80" s="108">
        <v>0</v>
      </c>
    </row>
    <row r="81" spans="1:9" ht="16.899999999999999" customHeight="1" x14ac:dyDescent="0.2">
      <c r="A81" s="107">
        <v>2434</v>
      </c>
      <c r="B81" s="109" t="s">
        <v>645</v>
      </c>
      <c r="C81" s="109">
        <v>3</v>
      </c>
      <c r="D81" s="109">
        <v>4</v>
      </c>
      <c r="E81" s="110" t="s">
        <v>903</v>
      </c>
      <c r="F81" s="111" t="s">
        <v>904</v>
      </c>
      <c r="G81" s="108">
        <f t="shared" si="2"/>
        <v>0</v>
      </c>
      <c r="H81" s="108">
        <v>0</v>
      </c>
      <c r="I81" s="108">
        <v>0</v>
      </c>
    </row>
    <row r="82" spans="1:9" ht="16.899999999999999" customHeight="1" x14ac:dyDescent="0.2">
      <c r="A82" s="107">
        <v>2435</v>
      </c>
      <c r="B82" s="109" t="s">
        <v>645</v>
      </c>
      <c r="C82" s="109">
        <v>3</v>
      </c>
      <c r="D82" s="109">
        <v>5</v>
      </c>
      <c r="E82" s="110" t="s">
        <v>905</v>
      </c>
      <c r="F82" s="111" t="s">
        <v>906</v>
      </c>
      <c r="G82" s="108">
        <f t="shared" si="2"/>
        <v>0</v>
      </c>
      <c r="H82" s="108">
        <v>0</v>
      </c>
      <c r="I82" s="108">
        <v>0</v>
      </c>
    </row>
    <row r="83" spans="1:9" ht="16.149999999999999" customHeight="1" x14ac:dyDescent="0.2">
      <c r="A83" s="107">
        <v>2436</v>
      </c>
      <c r="B83" s="109" t="s">
        <v>645</v>
      </c>
      <c r="C83" s="109">
        <v>3</v>
      </c>
      <c r="D83" s="109">
        <v>6</v>
      </c>
      <c r="E83" s="110" t="s">
        <v>907</v>
      </c>
      <c r="F83" s="111" t="s">
        <v>908</v>
      </c>
      <c r="G83" s="108">
        <f t="shared" si="2"/>
        <v>0</v>
      </c>
      <c r="H83" s="108">
        <v>0</v>
      </c>
      <c r="I83" s="108">
        <v>0</v>
      </c>
    </row>
    <row r="84" spans="1:9" ht="24.6" customHeight="1" x14ac:dyDescent="0.2">
      <c r="A84" s="107">
        <v>2440</v>
      </c>
      <c r="B84" s="109" t="s">
        <v>645</v>
      </c>
      <c r="C84" s="109">
        <v>4</v>
      </c>
      <c r="D84" s="109">
        <v>0</v>
      </c>
      <c r="E84" s="112" t="s">
        <v>316</v>
      </c>
      <c r="F84" s="116" t="s">
        <v>909</v>
      </c>
      <c r="G84" s="108">
        <v>0</v>
      </c>
      <c r="H84" s="108">
        <f>SUM(H85:H87)</f>
        <v>0</v>
      </c>
      <c r="I84" s="108">
        <f>SUM(I85:I87)</f>
        <v>0</v>
      </c>
    </row>
    <row r="85" spans="1:9" ht="15.6" customHeight="1" x14ac:dyDescent="0.2">
      <c r="A85" s="107">
        <v>2441</v>
      </c>
      <c r="B85" s="109" t="s">
        <v>645</v>
      </c>
      <c r="C85" s="109">
        <v>4</v>
      </c>
      <c r="D85" s="109">
        <v>1</v>
      </c>
      <c r="E85" s="110" t="s">
        <v>910</v>
      </c>
      <c r="F85" s="111" t="s">
        <v>911</v>
      </c>
      <c r="G85" s="108">
        <v>0</v>
      </c>
      <c r="H85" s="108">
        <v>0</v>
      </c>
      <c r="I85" s="108">
        <v>0</v>
      </c>
    </row>
    <row r="86" spans="1:9" ht="16.899999999999999" customHeight="1" x14ac:dyDescent="0.2">
      <c r="A86" s="107">
        <v>2442</v>
      </c>
      <c r="B86" s="109" t="s">
        <v>645</v>
      </c>
      <c r="C86" s="109">
        <v>4</v>
      </c>
      <c r="D86" s="109">
        <v>2</v>
      </c>
      <c r="E86" s="110" t="s">
        <v>912</v>
      </c>
      <c r="F86" s="111" t="s">
        <v>913</v>
      </c>
      <c r="G86" s="108">
        <v>0</v>
      </c>
      <c r="H86" s="108">
        <v>0</v>
      </c>
      <c r="I86" s="108">
        <v>0</v>
      </c>
    </row>
    <row r="87" spans="1:9" ht="18.75" customHeight="1" x14ac:dyDescent="0.2">
      <c r="A87" s="107">
        <v>2443</v>
      </c>
      <c r="B87" s="109" t="s">
        <v>645</v>
      </c>
      <c r="C87" s="109">
        <v>4</v>
      </c>
      <c r="D87" s="109">
        <v>3</v>
      </c>
      <c r="E87" s="110" t="s">
        <v>914</v>
      </c>
      <c r="F87" s="111" t="s">
        <v>915</v>
      </c>
      <c r="G87" s="108">
        <v>0</v>
      </c>
      <c r="H87" s="108">
        <v>0</v>
      </c>
      <c r="I87" s="108">
        <v>0</v>
      </c>
    </row>
    <row r="88" spans="1:9" ht="16.899999999999999" customHeight="1" x14ac:dyDescent="0.2">
      <c r="A88" s="107">
        <v>2450</v>
      </c>
      <c r="B88" s="109" t="s">
        <v>645</v>
      </c>
      <c r="C88" s="109">
        <v>5</v>
      </c>
      <c r="D88" s="109" t="s">
        <v>550</v>
      </c>
      <c r="E88" s="112" t="s">
        <v>317</v>
      </c>
      <c r="F88" s="335" t="s">
        <v>916</v>
      </c>
      <c r="G88" s="108">
        <f>SUM(H88:I88)</f>
        <v>793565</v>
      </c>
      <c r="H88" s="108">
        <f>SUM(H89)</f>
        <v>4000</v>
      </c>
      <c r="I88" s="108">
        <f>SUM(I89)</f>
        <v>789565</v>
      </c>
    </row>
    <row r="89" spans="1:9" ht="16.149999999999999" customHeight="1" x14ac:dyDescent="0.2">
      <c r="A89" s="107">
        <v>2451</v>
      </c>
      <c r="B89" s="109" t="s">
        <v>645</v>
      </c>
      <c r="C89" s="109">
        <v>5</v>
      </c>
      <c r="D89" s="109">
        <v>1</v>
      </c>
      <c r="E89" s="110" t="s">
        <v>917</v>
      </c>
      <c r="F89" s="111" t="s">
        <v>918</v>
      </c>
      <c r="G89" s="108">
        <f t="shared" si="1"/>
        <v>793565</v>
      </c>
      <c r="H89" s="108">
        <v>4000</v>
      </c>
      <c r="I89" s="114">
        <v>789565</v>
      </c>
    </row>
    <row r="90" spans="1:9" ht="14.45" customHeight="1" x14ac:dyDescent="0.2">
      <c r="A90" s="107">
        <v>2452</v>
      </c>
      <c r="B90" s="109" t="s">
        <v>645</v>
      </c>
      <c r="C90" s="109">
        <v>5</v>
      </c>
      <c r="D90" s="109">
        <v>2</v>
      </c>
      <c r="E90" s="110" t="s">
        <v>919</v>
      </c>
      <c r="F90" s="111" t="s">
        <v>920</v>
      </c>
      <c r="G90" s="108">
        <f t="shared" si="1"/>
        <v>0</v>
      </c>
      <c r="H90" s="108">
        <v>0</v>
      </c>
      <c r="I90" s="108">
        <v>0</v>
      </c>
    </row>
    <row r="91" spans="1:9" ht="13.15" customHeight="1" x14ac:dyDescent="0.2">
      <c r="A91" s="107">
        <v>2453</v>
      </c>
      <c r="B91" s="109" t="s">
        <v>645</v>
      </c>
      <c r="C91" s="109">
        <v>5</v>
      </c>
      <c r="D91" s="109">
        <v>3</v>
      </c>
      <c r="E91" s="110" t="s">
        <v>921</v>
      </c>
      <c r="F91" s="111" t="s">
        <v>922</v>
      </c>
      <c r="G91" s="108">
        <f t="shared" si="1"/>
        <v>0</v>
      </c>
      <c r="H91" s="108">
        <v>0</v>
      </c>
      <c r="I91" s="108">
        <v>0</v>
      </c>
    </row>
    <row r="92" spans="1:9" ht="11.45" customHeight="1" x14ac:dyDescent="0.2">
      <c r="A92" s="107">
        <v>2454</v>
      </c>
      <c r="B92" s="109" t="s">
        <v>645</v>
      </c>
      <c r="C92" s="109">
        <v>5</v>
      </c>
      <c r="D92" s="109">
        <v>4</v>
      </c>
      <c r="E92" s="110" t="s">
        <v>923</v>
      </c>
      <c r="F92" s="111" t="s">
        <v>924</v>
      </c>
      <c r="G92" s="108">
        <f t="shared" si="1"/>
        <v>0</v>
      </c>
      <c r="H92" s="108">
        <v>0</v>
      </c>
      <c r="I92" s="108">
        <v>0</v>
      </c>
    </row>
    <row r="93" spans="1:9" ht="12.6" customHeight="1" x14ac:dyDescent="0.2">
      <c r="A93" s="107">
        <v>2455</v>
      </c>
      <c r="B93" s="109" t="s">
        <v>645</v>
      </c>
      <c r="C93" s="109">
        <v>5</v>
      </c>
      <c r="D93" s="109">
        <v>5</v>
      </c>
      <c r="E93" s="110" t="s">
        <v>925</v>
      </c>
      <c r="F93" s="111" t="s">
        <v>926</v>
      </c>
      <c r="G93" s="108">
        <f t="shared" si="1"/>
        <v>0</v>
      </c>
      <c r="H93" s="108">
        <v>0</v>
      </c>
      <c r="I93" s="108">
        <v>0</v>
      </c>
    </row>
    <row r="94" spans="1:9" ht="15" customHeight="1" x14ac:dyDescent="0.2">
      <c r="A94" s="107">
        <v>2460</v>
      </c>
      <c r="B94" s="109" t="s">
        <v>645</v>
      </c>
      <c r="C94" s="109">
        <v>6</v>
      </c>
      <c r="D94" s="109">
        <v>0</v>
      </c>
      <c r="E94" s="112" t="s">
        <v>318</v>
      </c>
      <c r="F94" s="116" t="s">
        <v>0</v>
      </c>
      <c r="G94" s="108">
        <f t="shared" si="1"/>
        <v>0</v>
      </c>
      <c r="H94" s="108">
        <f>SUM(H95)</f>
        <v>0</v>
      </c>
      <c r="I94" s="108">
        <v>0</v>
      </c>
    </row>
    <row r="95" spans="1:9" ht="13.15" customHeight="1" x14ac:dyDescent="0.2">
      <c r="A95" s="107">
        <v>2461</v>
      </c>
      <c r="B95" s="109" t="s">
        <v>645</v>
      </c>
      <c r="C95" s="109">
        <v>6</v>
      </c>
      <c r="D95" s="109">
        <v>1</v>
      </c>
      <c r="E95" s="110" t="s">
        <v>1</v>
      </c>
      <c r="F95" s="111" t="s">
        <v>0</v>
      </c>
      <c r="G95" s="108">
        <f t="shared" si="1"/>
        <v>0</v>
      </c>
      <c r="H95" s="108">
        <v>0</v>
      </c>
      <c r="I95" s="108">
        <f>SUM(I96)</f>
        <v>0</v>
      </c>
    </row>
    <row r="96" spans="1:9" ht="15.6" customHeight="1" x14ac:dyDescent="0.2">
      <c r="A96" s="107">
        <v>2470</v>
      </c>
      <c r="B96" s="109" t="s">
        <v>645</v>
      </c>
      <c r="C96" s="109">
        <v>7</v>
      </c>
      <c r="D96" s="109">
        <v>0</v>
      </c>
      <c r="E96" s="112" t="s">
        <v>319</v>
      </c>
      <c r="F96" s="335" t="s">
        <v>2</v>
      </c>
      <c r="G96" s="108">
        <f t="shared" si="1"/>
        <v>0</v>
      </c>
      <c r="H96" s="108">
        <f>SUM(H97:H100)</f>
        <v>0</v>
      </c>
      <c r="I96" s="108">
        <v>0</v>
      </c>
    </row>
    <row r="97" spans="1:9" ht="24" customHeight="1" x14ac:dyDescent="0.2">
      <c r="A97" s="107">
        <v>2471</v>
      </c>
      <c r="B97" s="109" t="s">
        <v>645</v>
      </c>
      <c r="C97" s="109">
        <v>7</v>
      </c>
      <c r="D97" s="109">
        <v>1</v>
      </c>
      <c r="E97" s="110" t="s">
        <v>3</v>
      </c>
      <c r="F97" s="111" t="s">
        <v>4</v>
      </c>
      <c r="G97" s="108">
        <f t="shared" si="1"/>
        <v>0</v>
      </c>
      <c r="H97" s="108">
        <v>0</v>
      </c>
      <c r="I97" s="108">
        <f>SUM(I98:I101)</f>
        <v>0</v>
      </c>
    </row>
    <row r="98" spans="1:9" ht="20.45" customHeight="1" x14ac:dyDescent="0.2">
      <c r="A98" s="107">
        <v>2472</v>
      </c>
      <c r="B98" s="109" t="s">
        <v>645</v>
      </c>
      <c r="C98" s="109">
        <v>7</v>
      </c>
      <c r="D98" s="109">
        <v>2</v>
      </c>
      <c r="E98" s="268" t="s">
        <v>5</v>
      </c>
      <c r="F98" s="115" t="s">
        <v>6</v>
      </c>
      <c r="G98" s="108">
        <f t="shared" si="1"/>
        <v>0</v>
      </c>
      <c r="H98" s="108">
        <v>0</v>
      </c>
      <c r="I98" s="108">
        <v>0</v>
      </c>
    </row>
    <row r="99" spans="1:9" ht="19.899999999999999" customHeight="1" x14ac:dyDescent="0.2">
      <c r="A99" s="107">
        <v>2473</v>
      </c>
      <c r="B99" s="109" t="s">
        <v>645</v>
      </c>
      <c r="C99" s="109">
        <v>7</v>
      </c>
      <c r="D99" s="109">
        <v>3</v>
      </c>
      <c r="E99" s="268" t="s">
        <v>7</v>
      </c>
      <c r="F99" s="111" t="s">
        <v>8</v>
      </c>
      <c r="G99" s="108">
        <f t="shared" si="1"/>
        <v>0</v>
      </c>
      <c r="H99" s="108">
        <v>0</v>
      </c>
      <c r="I99" s="108">
        <v>0</v>
      </c>
    </row>
    <row r="100" spans="1:9" ht="19.899999999999999" customHeight="1" x14ac:dyDescent="0.2">
      <c r="A100" s="107">
        <v>2474</v>
      </c>
      <c r="B100" s="109" t="s">
        <v>645</v>
      </c>
      <c r="C100" s="109">
        <v>7</v>
      </c>
      <c r="D100" s="109">
        <v>4</v>
      </c>
      <c r="E100" s="268" t="s">
        <v>9</v>
      </c>
      <c r="F100" s="113" t="s">
        <v>10</v>
      </c>
      <c r="G100" s="108">
        <f t="shared" si="1"/>
        <v>0</v>
      </c>
      <c r="H100" s="108">
        <v>0</v>
      </c>
      <c r="I100" s="108">
        <v>0</v>
      </c>
    </row>
    <row r="101" spans="1:9" ht="36.6" customHeight="1" x14ac:dyDescent="0.2">
      <c r="A101" s="107">
        <v>2480</v>
      </c>
      <c r="B101" s="109" t="s">
        <v>645</v>
      </c>
      <c r="C101" s="109">
        <v>8</v>
      </c>
      <c r="D101" s="109">
        <v>0</v>
      </c>
      <c r="E101" s="112" t="s">
        <v>320</v>
      </c>
      <c r="F101" s="116" t="s">
        <v>11</v>
      </c>
      <c r="G101" s="108">
        <f t="shared" si="1"/>
        <v>0</v>
      </c>
      <c r="H101" s="108">
        <f>SUM(H102:H108)</f>
        <v>0</v>
      </c>
      <c r="I101" s="108">
        <v>0</v>
      </c>
    </row>
    <row r="102" spans="1:9" ht="24.6" customHeight="1" x14ac:dyDescent="0.2">
      <c r="A102" s="107">
        <v>2481</v>
      </c>
      <c r="B102" s="109" t="s">
        <v>645</v>
      </c>
      <c r="C102" s="109">
        <v>8</v>
      </c>
      <c r="D102" s="109">
        <v>1</v>
      </c>
      <c r="E102" s="110" t="s">
        <v>12</v>
      </c>
      <c r="F102" s="111" t="s">
        <v>13</v>
      </c>
      <c r="G102" s="108">
        <f t="shared" si="1"/>
        <v>0</v>
      </c>
      <c r="H102" s="108">
        <v>0</v>
      </c>
      <c r="I102" s="108">
        <v>0</v>
      </c>
    </row>
    <row r="103" spans="1:9" ht="23.45" customHeight="1" x14ac:dyDescent="0.2">
      <c r="A103" s="107">
        <v>2482</v>
      </c>
      <c r="B103" s="109" t="s">
        <v>645</v>
      </c>
      <c r="C103" s="109">
        <v>8</v>
      </c>
      <c r="D103" s="109">
        <v>2</v>
      </c>
      <c r="E103" s="110" t="s">
        <v>14</v>
      </c>
      <c r="F103" s="111" t="s">
        <v>15</v>
      </c>
      <c r="G103" s="108">
        <f t="shared" si="1"/>
        <v>0</v>
      </c>
      <c r="H103" s="108">
        <v>0</v>
      </c>
      <c r="I103" s="108">
        <v>0</v>
      </c>
    </row>
    <row r="104" spans="1:9" ht="24" customHeight="1" x14ac:dyDescent="0.2">
      <c r="A104" s="107">
        <v>2483</v>
      </c>
      <c r="B104" s="109" t="s">
        <v>645</v>
      </c>
      <c r="C104" s="109">
        <v>8</v>
      </c>
      <c r="D104" s="109">
        <v>3</v>
      </c>
      <c r="E104" s="110" t="s">
        <v>16</v>
      </c>
      <c r="F104" s="111" t="s">
        <v>17</v>
      </c>
      <c r="G104" s="108">
        <f t="shared" si="1"/>
        <v>0</v>
      </c>
      <c r="H104" s="108">
        <v>0</v>
      </c>
      <c r="I104" s="108">
        <v>0</v>
      </c>
    </row>
    <row r="105" spans="1:9" ht="24.6" customHeight="1" x14ac:dyDescent="0.2">
      <c r="A105" s="107">
        <v>2484</v>
      </c>
      <c r="B105" s="109" t="s">
        <v>645</v>
      </c>
      <c r="C105" s="109">
        <v>8</v>
      </c>
      <c r="D105" s="109">
        <v>4</v>
      </c>
      <c r="E105" s="110" t="s">
        <v>18</v>
      </c>
      <c r="F105" s="111" t="s">
        <v>19</v>
      </c>
      <c r="G105" s="108">
        <f t="shared" si="1"/>
        <v>0</v>
      </c>
      <c r="H105" s="108">
        <v>0</v>
      </c>
      <c r="I105" s="108">
        <v>0</v>
      </c>
    </row>
    <row r="106" spans="1:9" ht="23.45" customHeight="1" x14ac:dyDescent="0.2">
      <c r="A106" s="107">
        <v>2485</v>
      </c>
      <c r="B106" s="109" t="s">
        <v>645</v>
      </c>
      <c r="C106" s="109">
        <v>8</v>
      </c>
      <c r="D106" s="109">
        <v>5</v>
      </c>
      <c r="E106" s="110" t="s">
        <v>20</v>
      </c>
      <c r="F106" s="111" t="s">
        <v>21</v>
      </c>
      <c r="G106" s="108">
        <f t="shared" si="1"/>
        <v>0</v>
      </c>
      <c r="H106" s="108">
        <v>0</v>
      </c>
      <c r="I106" s="108">
        <v>0</v>
      </c>
    </row>
    <row r="107" spans="1:9" ht="22.9" customHeight="1" x14ac:dyDescent="0.2">
      <c r="A107" s="107">
        <v>2486</v>
      </c>
      <c r="B107" s="109" t="s">
        <v>645</v>
      </c>
      <c r="C107" s="109">
        <v>8</v>
      </c>
      <c r="D107" s="109">
        <v>6</v>
      </c>
      <c r="E107" s="110" t="s">
        <v>22</v>
      </c>
      <c r="F107" s="111" t="s">
        <v>23</v>
      </c>
      <c r="G107" s="108">
        <f t="shared" ref="G107:G137" si="3">SUM(H107:I107)</f>
        <v>0</v>
      </c>
      <c r="H107" s="108">
        <v>0</v>
      </c>
      <c r="I107" s="108">
        <v>0</v>
      </c>
    </row>
    <row r="108" spans="1:9" ht="24.6" customHeight="1" x14ac:dyDescent="0.2">
      <c r="A108" s="107">
        <v>2487</v>
      </c>
      <c r="B108" s="109" t="s">
        <v>645</v>
      </c>
      <c r="C108" s="109">
        <v>8</v>
      </c>
      <c r="D108" s="109">
        <v>7</v>
      </c>
      <c r="E108" s="110" t="s">
        <v>24</v>
      </c>
      <c r="F108" s="111" t="s">
        <v>25</v>
      </c>
      <c r="G108" s="108">
        <f t="shared" si="3"/>
        <v>0</v>
      </c>
      <c r="H108" s="108">
        <v>0</v>
      </c>
      <c r="I108" s="108">
        <v>0</v>
      </c>
    </row>
    <row r="109" spans="1:9" ht="25.9" customHeight="1" x14ac:dyDescent="0.2">
      <c r="A109" s="107">
        <v>2490</v>
      </c>
      <c r="B109" s="109" t="s">
        <v>645</v>
      </c>
      <c r="C109" s="109">
        <v>9</v>
      </c>
      <c r="D109" s="109">
        <v>0</v>
      </c>
      <c r="E109" s="112" t="s">
        <v>321</v>
      </c>
      <c r="F109" s="116" t="s">
        <v>27</v>
      </c>
      <c r="G109" s="108">
        <f t="shared" si="3"/>
        <v>-917812.5</v>
      </c>
      <c r="H109" s="108">
        <f>SUM(H110)</f>
        <v>0</v>
      </c>
      <c r="I109" s="108">
        <f>SUM(I110)</f>
        <v>-917812.5</v>
      </c>
    </row>
    <row r="110" spans="1:9" ht="22.9" customHeight="1" x14ac:dyDescent="0.2">
      <c r="A110" s="107">
        <v>2491</v>
      </c>
      <c r="B110" s="109" t="s">
        <v>645</v>
      </c>
      <c r="C110" s="109">
        <v>9</v>
      </c>
      <c r="D110" s="109">
        <v>1</v>
      </c>
      <c r="E110" s="110" t="s">
        <v>26</v>
      </c>
      <c r="F110" s="111" t="s">
        <v>28</v>
      </c>
      <c r="G110" s="108">
        <f t="shared" si="3"/>
        <v>-917812.5</v>
      </c>
      <c r="H110" s="108">
        <v>0</v>
      </c>
      <c r="I110" s="108">
        <v>-917812.5</v>
      </c>
    </row>
    <row r="111" spans="1:9" s="15" customFormat="1" ht="51.75" customHeight="1" x14ac:dyDescent="0.2">
      <c r="A111" s="107">
        <v>2500</v>
      </c>
      <c r="B111" s="109" t="s">
        <v>647</v>
      </c>
      <c r="C111" s="109">
        <v>0</v>
      </c>
      <c r="D111" s="109">
        <v>0</v>
      </c>
      <c r="E111" s="287" t="s">
        <v>1077</v>
      </c>
      <c r="F111" s="117" t="s">
        <v>29</v>
      </c>
      <c r="G111" s="108">
        <f t="shared" si="3"/>
        <v>164200</v>
      </c>
      <c r="H111" s="108">
        <f>SUM(H112+H115+H120+H116)</f>
        <v>98000</v>
      </c>
      <c r="I111" s="108">
        <f>SUM(I112+I115+I120)</f>
        <v>66200</v>
      </c>
    </row>
    <row r="112" spans="1:9" ht="16.5" customHeight="1" x14ac:dyDescent="0.2">
      <c r="A112" s="107">
        <v>2510</v>
      </c>
      <c r="B112" s="109" t="s">
        <v>647</v>
      </c>
      <c r="C112" s="109">
        <v>1</v>
      </c>
      <c r="D112" s="109">
        <v>0</v>
      </c>
      <c r="E112" s="112" t="s">
        <v>322</v>
      </c>
      <c r="F112" s="116" t="s">
        <v>31</v>
      </c>
      <c r="G112" s="108">
        <f t="shared" si="3"/>
        <v>90500</v>
      </c>
      <c r="H112" s="108">
        <f>SUM(H113)</f>
        <v>90500</v>
      </c>
      <c r="I112" s="108">
        <v>0</v>
      </c>
    </row>
    <row r="113" spans="1:9" ht="15.75" customHeight="1" x14ac:dyDescent="0.2">
      <c r="A113" s="107">
        <v>2511</v>
      </c>
      <c r="B113" s="109" t="s">
        <v>647</v>
      </c>
      <c r="C113" s="109">
        <v>1</v>
      </c>
      <c r="D113" s="109">
        <v>1</v>
      </c>
      <c r="E113" s="110" t="s">
        <v>30</v>
      </c>
      <c r="F113" s="111" t="s">
        <v>32</v>
      </c>
      <c r="G113" s="108">
        <f t="shared" si="3"/>
        <v>90500</v>
      </c>
      <c r="H113" s="108">
        <v>90500</v>
      </c>
      <c r="I113" s="108">
        <v>0</v>
      </c>
    </row>
    <row r="114" spans="1:9" ht="14.45" customHeight="1" x14ac:dyDescent="0.2">
      <c r="A114" s="107">
        <v>2520</v>
      </c>
      <c r="B114" s="109" t="s">
        <v>647</v>
      </c>
      <c r="C114" s="109">
        <v>2</v>
      </c>
      <c r="D114" s="109">
        <v>0</v>
      </c>
      <c r="E114" s="112" t="s">
        <v>323</v>
      </c>
      <c r="F114" s="116" t="s">
        <v>33</v>
      </c>
      <c r="G114" s="108">
        <f t="shared" si="3"/>
        <v>2500</v>
      </c>
      <c r="H114" s="108">
        <f>SUM(H115)</f>
        <v>2500</v>
      </c>
      <c r="I114" s="108">
        <v>0</v>
      </c>
    </row>
    <row r="115" spans="1:9" ht="20.25" customHeight="1" x14ac:dyDescent="0.2">
      <c r="A115" s="107">
        <v>2521</v>
      </c>
      <c r="B115" s="109" t="s">
        <v>647</v>
      </c>
      <c r="C115" s="109">
        <v>2</v>
      </c>
      <c r="D115" s="109">
        <v>1</v>
      </c>
      <c r="E115" s="268" t="s">
        <v>34</v>
      </c>
      <c r="F115" s="111" t="s">
        <v>35</v>
      </c>
      <c r="G115" s="108">
        <f t="shared" si="3"/>
        <v>68700</v>
      </c>
      <c r="H115" s="108">
        <v>2500</v>
      </c>
      <c r="I115" s="108">
        <v>66200</v>
      </c>
    </row>
    <row r="116" spans="1:9" ht="15" customHeight="1" x14ac:dyDescent="0.2">
      <c r="A116" s="107">
        <v>2530</v>
      </c>
      <c r="B116" s="109" t="s">
        <v>647</v>
      </c>
      <c r="C116" s="109">
        <v>3</v>
      </c>
      <c r="D116" s="109">
        <v>0</v>
      </c>
      <c r="E116" s="112" t="s">
        <v>324</v>
      </c>
      <c r="F116" s="116" t="s">
        <v>37</v>
      </c>
      <c r="G116" s="108">
        <f t="shared" si="3"/>
        <v>5000</v>
      </c>
      <c r="H116" s="108">
        <f>SUM(H117)</f>
        <v>5000</v>
      </c>
      <c r="I116" s="108">
        <v>0</v>
      </c>
    </row>
    <row r="117" spans="1:9" ht="14.45" customHeight="1" x14ac:dyDescent="0.2">
      <c r="A117" s="107">
        <v>2531</v>
      </c>
      <c r="B117" s="109" t="s">
        <v>647</v>
      </c>
      <c r="C117" s="109">
        <v>3</v>
      </c>
      <c r="D117" s="109">
        <v>1</v>
      </c>
      <c r="E117" s="110" t="s">
        <v>36</v>
      </c>
      <c r="F117" s="111" t="s">
        <v>38</v>
      </c>
      <c r="G117" s="108">
        <f t="shared" si="3"/>
        <v>5000</v>
      </c>
      <c r="H117" s="108">
        <v>5000</v>
      </c>
      <c r="I117" s="108">
        <f>SUM(I118)</f>
        <v>0</v>
      </c>
    </row>
    <row r="118" spans="1:9" ht="14.45" customHeight="1" x14ac:dyDescent="0.2">
      <c r="A118" s="107">
        <v>2540</v>
      </c>
      <c r="B118" s="109" t="s">
        <v>647</v>
      </c>
      <c r="C118" s="109">
        <v>4</v>
      </c>
      <c r="D118" s="109">
        <v>0</v>
      </c>
      <c r="E118" s="112" t="s">
        <v>325</v>
      </c>
      <c r="F118" s="116" t="s">
        <v>40</v>
      </c>
      <c r="G118" s="108">
        <f t="shared" si="3"/>
        <v>0</v>
      </c>
      <c r="H118" s="108">
        <f>SUM(H119)</f>
        <v>0</v>
      </c>
      <c r="I118" s="108">
        <v>0</v>
      </c>
    </row>
    <row r="119" spans="1:9" ht="12.6" customHeight="1" x14ac:dyDescent="0.2">
      <c r="A119" s="107">
        <v>2541</v>
      </c>
      <c r="B119" s="109" t="s">
        <v>647</v>
      </c>
      <c r="C119" s="109">
        <v>4</v>
      </c>
      <c r="D119" s="109">
        <v>1</v>
      </c>
      <c r="E119" s="110" t="s">
        <v>39</v>
      </c>
      <c r="F119" s="111" t="s">
        <v>41</v>
      </c>
      <c r="G119" s="108">
        <f t="shared" si="3"/>
        <v>0</v>
      </c>
      <c r="H119" s="108">
        <v>0</v>
      </c>
      <c r="I119" s="108">
        <f>SUM(I120)</f>
        <v>0</v>
      </c>
    </row>
    <row r="120" spans="1:9" ht="25.5" customHeight="1" x14ac:dyDescent="0.2">
      <c r="A120" s="107">
        <v>2550</v>
      </c>
      <c r="B120" s="109" t="s">
        <v>647</v>
      </c>
      <c r="C120" s="109">
        <v>5</v>
      </c>
      <c r="D120" s="109">
        <v>0</v>
      </c>
      <c r="E120" s="112" t="s">
        <v>326</v>
      </c>
      <c r="F120" s="116" t="s">
        <v>43</v>
      </c>
      <c r="G120" s="108">
        <f t="shared" si="3"/>
        <v>0</v>
      </c>
      <c r="H120" s="108">
        <f>SUM(H121)</f>
        <v>0</v>
      </c>
      <c r="I120" s="108">
        <f>SUM(I121)</f>
        <v>0</v>
      </c>
    </row>
    <row r="121" spans="1:9" ht="26.25" customHeight="1" x14ac:dyDescent="0.2">
      <c r="A121" s="107">
        <v>2560</v>
      </c>
      <c r="B121" s="109" t="s">
        <v>647</v>
      </c>
      <c r="C121" s="109" t="s">
        <v>948</v>
      </c>
      <c r="D121" s="109" t="s">
        <v>550</v>
      </c>
      <c r="E121" s="41" t="s">
        <v>950</v>
      </c>
      <c r="F121" s="111" t="s">
        <v>44</v>
      </c>
      <c r="G121" s="108">
        <f t="shared" si="3"/>
        <v>0</v>
      </c>
      <c r="H121" s="108">
        <f>SUM(H124)</f>
        <v>0</v>
      </c>
      <c r="I121" s="108">
        <f>SUM(I124)</f>
        <v>0</v>
      </c>
    </row>
    <row r="122" spans="1:9" ht="27" hidden="1" customHeight="1" x14ac:dyDescent="0.2">
      <c r="A122" s="107">
        <v>2560</v>
      </c>
      <c r="B122" s="109" t="s">
        <v>647</v>
      </c>
      <c r="C122" s="109">
        <v>6</v>
      </c>
      <c r="D122" s="109">
        <v>0</v>
      </c>
      <c r="E122" s="112" t="s">
        <v>327</v>
      </c>
      <c r="F122" s="116" t="s">
        <v>46</v>
      </c>
      <c r="G122" s="108">
        <f t="shared" si="3"/>
        <v>0</v>
      </c>
      <c r="H122" s="108">
        <f>SUM(H123)</f>
        <v>0</v>
      </c>
      <c r="I122" s="108">
        <v>0</v>
      </c>
    </row>
    <row r="123" spans="1:9" ht="27" hidden="1" customHeight="1" x14ac:dyDescent="0.2">
      <c r="A123" s="107">
        <v>2561</v>
      </c>
      <c r="B123" s="109" t="s">
        <v>647</v>
      </c>
      <c r="C123" s="109">
        <v>6</v>
      </c>
      <c r="D123" s="109">
        <v>1</v>
      </c>
      <c r="E123" s="110" t="s">
        <v>45</v>
      </c>
      <c r="F123" s="111" t="s">
        <v>47</v>
      </c>
      <c r="G123" s="108">
        <f t="shared" si="3"/>
        <v>0</v>
      </c>
      <c r="H123" s="108"/>
      <c r="I123" s="108">
        <f>SUM(I124)</f>
        <v>0</v>
      </c>
    </row>
    <row r="124" spans="1:9" ht="27" customHeight="1" x14ac:dyDescent="0.2">
      <c r="A124" s="107">
        <v>2561</v>
      </c>
      <c r="B124" s="109" t="s">
        <v>647</v>
      </c>
      <c r="C124" s="109" t="s">
        <v>948</v>
      </c>
      <c r="D124" s="109" t="s">
        <v>551</v>
      </c>
      <c r="E124" s="41" t="s">
        <v>949</v>
      </c>
      <c r="F124" s="111"/>
      <c r="G124" s="108">
        <f t="shared" si="3"/>
        <v>0</v>
      </c>
      <c r="H124" s="108">
        <v>0</v>
      </c>
      <c r="I124" s="108">
        <v>0</v>
      </c>
    </row>
    <row r="125" spans="1:9" s="15" customFormat="1" ht="27" customHeight="1" x14ac:dyDescent="0.2">
      <c r="A125" s="107">
        <v>2600</v>
      </c>
      <c r="B125" s="109" t="s">
        <v>648</v>
      </c>
      <c r="C125" s="109">
        <v>0</v>
      </c>
      <c r="D125" s="109">
        <v>0</v>
      </c>
      <c r="E125" s="287" t="s">
        <v>976</v>
      </c>
      <c r="F125" s="117" t="s">
        <v>48</v>
      </c>
      <c r="G125" s="108">
        <f t="shared" si="3"/>
        <v>572480</v>
      </c>
      <c r="H125" s="108">
        <f>SUM(H130+H132+H136)</f>
        <v>291000</v>
      </c>
      <c r="I125" s="108">
        <f>SUM(I130+I132+I136+I127)</f>
        <v>281480</v>
      </c>
    </row>
    <row r="126" spans="1:9" ht="13.5" customHeight="1" x14ac:dyDescent="0.2">
      <c r="A126" s="107">
        <v>2610</v>
      </c>
      <c r="B126" s="109" t="s">
        <v>648</v>
      </c>
      <c r="C126" s="109">
        <v>1</v>
      </c>
      <c r="D126" s="109">
        <v>0</v>
      </c>
      <c r="E126" s="112" t="s">
        <v>328</v>
      </c>
      <c r="F126" s="116" t="s">
        <v>49</v>
      </c>
      <c r="G126" s="108">
        <f t="shared" si="3"/>
        <v>0</v>
      </c>
      <c r="H126" s="108">
        <v>0</v>
      </c>
      <c r="I126" s="108">
        <v>0</v>
      </c>
    </row>
    <row r="127" spans="1:9" ht="16.5" customHeight="1" x14ac:dyDescent="0.2">
      <c r="A127" s="107">
        <v>2611</v>
      </c>
      <c r="B127" s="109" t="s">
        <v>648</v>
      </c>
      <c r="C127" s="109">
        <v>1</v>
      </c>
      <c r="D127" s="109">
        <v>1</v>
      </c>
      <c r="E127" s="110" t="s">
        <v>50</v>
      </c>
      <c r="F127" s="111" t="s">
        <v>51</v>
      </c>
      <c r="G127" s="108">
        <f t="shared" si="3"/>
        <v>281480</v>
      </c>
      <c r="H127" s="108">
        <v>0</v>
      </c>
      <c r="I127" s="108">
        <v>281480</v>
      </c>
    </row>
    <row r="128" spans="1:9" ht="14.25" customHeight="1" x14ac:dyDescent="0.2">
      <c r="A128" s="107">
        <v>2620</v>
      </c>
      <c r="B128" s="109" t="s">
        <v>648</v>
      </c>
      <c r="C128" s="109">
        <v>2</v>
      </c>
      <c r="D128" s="109">
        <v>0</v>
      </c>
      <c r="E128" s="112" t="s">
        <v>329</v>
      </c>
      <c r="F128" s="116" t="s">
        <v>53</v>
      </c>
      <c r="G128" s="108">
        <f t="shared" si="3"/>
        <v>0</v>
      </c>
      <c r="H128" s="108">
        <f>SUM(H129)</f>
        <v>0</v>
      </c>
      <c r="I128" s="108">
        <v>0</v>
      </c>
    </row>
    <row r="129" spans="1:9" ht="14.25" customHeight="1" x14ac:dyDescent="0.2">
      <c r="A129" s="107">
        <v>2621</v>
      </c>
      <c r="B129" s="109" t="s">
        <v>648</v>
      </c>
      <c r="C129" s="109">
        <v>2</v>
      </c>
      <c r="D129" s="109">
        <v>1</v>
      </c>
      <c r="E129" s="110" t="s">
        <v>52</v>
      </c>
      <c r="F129" s="111" t="s">
        <v>54</v>
      </c>
      <c r="G129" s="108">
        <f t="shared" si="3"/>
        <v>0</v>
      </c>
      <c r="H129" s="108">
        <v>0</v>
      </c>
      <c r="I129" s="108">
        <v>0</v>
      </c>
    </row>
    <row r="130" spans="1:9" ht="15.6" customHeight="1" x14ac:dyDescent="0.2">
      <c r="A130" s="107">
        <v>2630</v>
      </c>
      <c r="B130" s="109" t="s">
        <v>648</v>
      </c>
      <c r="C130" s="109">
        <v>3</v>
      </c>
      <c r="D130" s="109">
        <v>0</v>
      </c>
      <c r="E130" s="112" t="s">
        <v>330</v>
      </c>
      <c r="F130" s="116" t="s">
        <v>55</v>
      </c>
      <c r="G130" s="108">
        <f t="shared" si="3"/>
        <v>2500</v>
      </c>
      <c r="H130" s="108">
        <f>SUM(H131)</f>
        <v>2500</v>
      </c>
      <c r="I130" s="108">
        <v>0</v>
      </c>
    </row>
    <row r="131" spans="1:9" ht="16.149999999999999" customHeight="1" x14ac:dyDescent="0.2">
      <c r="A131" s="107">
        <v>2631</v>
      </c>
      <c r="B131" s="109" t="s">
        <v>648</v>
      </c>
      <c r="C131" s="109">
        <v>3</v>
      </c>
      <c r="D131" s="109">
        <v>1</v>
      </c>
      <c r="E131" s="110" t="s">
        <v>56</v>
      </c>
      <c r="F131" s="116" t="s">
        <v>57</v>
      </c>
      <c r="G131" s="108">
        <f t="shared" si="3"/>
        <v>2500</v>
      </c>
      <c r="H131" s="108">
        <v>2500</v>
      </c>
      <c r="I131" s="108">
        <v>0</v>
      </c>
    </row>
    <row r="132" spans="1:9" ht="14.25" customHeight="1" x14ac:dyDescent="0.2">
      <c r="A132" s="107">
        <v>2640</v>
      </c>
      <c r="B132" s="109" t="s">
        <v>648</v>
      </c>
      <c r="C132" s="109">
        <v>4</v>
      </c>
      <c r="D132" s="109">
        <v>0</v>
      </c>
      <c r="E132" s="112" t="s">
        <v>331</v>
      </c>
      <c r="F132" s="116" t="s">
        <v>58</v>
      </c>
      <c r="G132" s="108">
        <f t="shared" si="3"/>
        <v>53500</v>
      </c>
      <c r="H132" s="108">
        <f>SUM(H133)</f>
        <v>53500</v>
      </c>
      <c r="I132" s="108">
        <f>SUM(I133)</f>
        <v>0</v>
      </c>
    </row>
    <row r="133" spans="1:9" ht="15" customHeight="1" x14ac:dyDescent="0.2">
      <c r="A133" s="107">
        <v>2641</v>
      </c>
      <c r="B133" s="109" t="s">
        <v>648</v>
      </c>
      <c r="C133" s="109">
        <v>4</v>
      </c>
      <c r="D133" s="109">
        <v>1</v>
      </c>
      <c r="E133" s="110" t="s">
        <v>59</v>
      </c>
      <c r="F133" s="111" t="s">
        <v>60</v>
      </c>
      <c r="G133" s="108">
        <f t="shared" si="3"/>
        <v>53500</v>
      </c>
      <c r="H133" s="108">
        <v>53500</v>
      </c>
      <c r="I133" s="108">
        <v>0</v>
      </c>
    </row>
    <row r="134" spans="1:9" ht="25.9" customHeight="1" x14ac:dyDescent="0.2">
      <c r="A134" s="107">
        <v>2650</v>
      </c>
      <c r="B134" s="109" t="s">
        <v>648</v>
      </c>
      <c r="C134" s="109">
        <v>5</v>
      </c>
      <c r="D134" s="109">
        <v>0</v>
      </c>
      <c r="E134" s="112" t="s">
        <v>332</v>
      </c>
      <c r="F134" s="116" t="s">
        <v>67</v>
      </c>
      <c r="G134" s="108">
        <f t="shared" si="3"/>
        <v>0</v>
      </c>
      <c r="H134" s="108">
        <f>SUM(H135)</f>
        <v>0</v>
      </c>
      <c r="I134" s="108">
        <v>0</v>
      </c>
    </row>
    <row r="135" spans="1:9" ht="24.6" customHeight="1" x14ac:dyDescent="0.2">
      <c r="A135" s="107">
        <v>2651</v>
      </c>
      <c r="B135" s="109" t="s">
        <v>648</v>
      </c>
      <c r="C135" s="109">
        <v>5</v>
      </c>
      <c r="D135" s="109">
        <v>1</v>
      </c>
      <c r="E135" s="110" t="s">
        <v>66</v>
      </c>
      <c r="F135" s="111" t="s">
        <v>68</v>
      </c>
      <c r="G135" s="108">
        <f t="shared" si="3"/>
        <v>0</v>
      </c>
      <c r="H135" s="108">
        <v>0</v>
      </c>
      <c r="I135" s="108">
        <f>SUM(I136)</f>
        <v>0</v>
      </c>
    </row>
    <row r="136" spans="1:9" ht="34.15" customHeight="1" x14ac:dyDescent="0.2">
      <c r="A136" s="107">
        <v>2660</v>
      </c>
      <c r="B136" s="109" t="s">
        <v>648</v>
      </c>
      <c r="C136" s="109">
        <v>6</v>
      </c>
      <c r="D136" s="109">
        <v>0</v>
      </c>
      <c r="E136" s="112" t="s">
        <v>333</v>
      </c>
      <c r="F136" s="335" t="s">
        <v>81</v>
      </c>
      <c r="G136" s="108">
        <f t="shared" si="3"/>
        <v>235000</v>
      </c>
      <c r="H136" s="108">
        <f>SUM(H137)</f>
        <v>235000</v>
      </c>
      <c r="I136" s="108">
        <f>SUM(I137)</f>
        <v>0</v>
      </c>
    </row>
    <row r="137" spans="1:9" ht="26.45" customHeight="1" x14ac:dyDescent="0.2">
      <c r="A137" s="107">
        <v>2661</v>
      </c>
      <c r="B137" s="109" t="s">
        <v>648</v>
      </c>
      <c r="C137" s="109">
        <v>6</v>
      </c>
      <c r="D137" s="109">
        <v>1</v>
      </c>
      <c r="E137" s="110" t="s">
        <v>69</v>
      </c>
      <c r="F137" s="111" t="s">
        <v>82</v>
      </c>
      <c r="G137" s="108">
        <f t="shared" si="3"/>
        <v>235000</v>
      </c>
      <c r="H137" s="108">
        <v>235000</v>
      </c>
      <c r="I137" s="108">
        <v>0</v>
      </c>
    </row>
    <row r="138" spans="1:9" s="15" customFormat="1" ht="41.45" customHeight="1" x14ac:dyDescent="0.2">
      <c r="A138" s="107">
        <v>2700</v>
      </c>
      <c r="B138" s="109" t="s">
        <v>649</v>
      </c>
      <c r="C138" s="109">
        <v>0</v>
      </c>
      <c r="D138" s="109">
        <v>0</v>
      </c>
      <c r="E138" s="287" t="s">
        <v>977</v>
      </c>
      <c r="F138" s="117" t="s">
        <v>83</v>
      </c>
      <c r="G138" s="108">
        <f t="shared" ref="G138:G152" si="4">SUM(H138:I138)</f>
        <v>0</v>
      </c>
      <c r="H138" s="108">
        <f>SUM(H139+H143+H148+H153+H155+H157)</f>
        <v>0</v>
      </c>
      <c r="I138" s="108">
        <v>0</v>
      </c>
    </row>
    <row r="139" spans="1:9" ht="12.75" customHeight="1" x14ac:dyDescent="0.2">
      <c r="A139" s="107">
        <v>2710</v>
      </c>
      <c r="B139" s="109" t="s">
        <v>649</v>
      </c>
      <c r="C139" s="109">
        <v>1</v>
      </c>
      <c r="D139" s="109">
        <v>0</v>
      </c>
      <c r="E139" s="112" t="s">
        <v>334</v>
      </c>
      <c r="F139" s="116" t="s">
        <v>84</v>
      </c>
      <c r="G139" s="108">
        <f t="shared" si="4"/>
        <v>0</v>
      </c>
      <c r="H139" s="108">
        <f>SUM(H140:H142)</f>
        <v>0</v>
      </c>
      <c r="I139" s="108">
        <v>0</v>
      </c>
    </row>
    <row r="140" spans="1:9" ht="12.6" customHeight="1" x14ac:dyDescent="0.2">
      <c r="A140" s="107">
        <v>2711</v>
      </c>
      <c r="B140" s="109" t="s">
        <v>649</v>
      </c>
      <c r="C140" s="109">
        <v>1</v>
      </c>
      <c r="D140" s="109">
        <v>1</v>
      </c>
      <c r="E140" s="110" t="s">
        <v>85</v>
      </c>
      <c r="F140" s="111" t="s">
        <v>86</v>
      </c>
      <c r="G140" s="108">
        <f t="shared" si="4"/>
        <v>0</v>
      </c>
      <c r="H140" s="108">
        <v>0</v>
      </c>
      <c r="I140" s="108">
        <f>SUM(I141:I143)</f>
        <v>0</v>
      </c>
    </row>
    <row r="141" spans="1:9" ht="13.9" customHeight="1" x14ac:dyDescent="0.2">
      <c r="A141" s="107">
        <v>2712</v>
      </c>
      <c r="B141" s="109" t="s">
        <v>649</v>
      </c>
      <c r="C141" s="109">
        <v>1</v>
      </c>
      <c r="D141" s="109">
        <v>2</v>
      </c>
      <c r="E141" s="110" t="s">
        <v>87</v>
      </c>
      <c r="F141" s="111" t="s">
        <v>88</v>
      </c>
      <c r="G141" s="108">
        <f t="shared" si="4"/>
        <v>0</v>
      </c>
      <c r="H141" s="108">
        <v>0</v>
      </c>
      <c r="I141" s="108">
        <v>0</v>
      </c>
    </row>
    <row r="142" spans="1:9" ht="13.5" customHeight="1" x14ac:dyDescent="0.2">
      <c r="A142" s="107">
        <v>2713</v>
      </c>
      <c r="B142" s="109" t="s">
        <v>649</v>
      </c>
      <c r="C142" s="109">
        <v>1</v>
      </c>
      <c r="D142" s="109">
        <v>3</v>
      </c>
      <c r="E142" s="110" t="s">
        <v>408</v>
      </c>
      <c r="F142" s="111" t="s">
        <v>89</v>
      </c>
      <c r="G142" s="108">
        <f t="shared" si="4"/>
        <v>0</v>
      </c>
      <c r="H142" s="108">
        <v>0</v>
      </c>
      <c r="I142" s="108">
        <v>0</v>
      </c>
    </row>
    <row r="143" spans="1:9" ht="12.75" customHeight="1" x14ac:dyDescent="0.2">
      <c r="A143" s="107">
        <v>2720</v>
      </c>
      <c r="B143" s="109" t="s">
        <v>649</v>
      </c>
      <c r="C143" s="109">
        <v>2</v>
      </c>
      <c r="D143" s="109">
        <v>0</v>
      </c>
      <c r="E143" s="112" t="s">
        <v>335</v>
      </c>
      <c r="F143" s="116" t="s">
        <v>90</v>
      </c>
      <c r="G143" s="108">
        <f t="shared" si="4"/>
        <v>0</v>
      </c>
      <c r="H143" s="108">
        <f>SUM(H144:H147)</f>
        <v>0</v>
      </c>
      <c r="I143" s="108">
        <f>SUM(I144)</f>
        <v>0</v>
      </c>
    </row>
    <row r="144" spans="1:9" ht="13.5" customHeight="1" x14ac:dyDescent="0.2">
      <c r="A144" s="107">
        <v>2721</v>
      </c>
      <c r="B144" s="109" t="s">
        <v>649</v>
      </c>
      <c r="C144" s="109">
        <v>2</v>
      </c>
      <c r="D144" s="109">
        <v>1</v>
      </c>
      <c r="E144" s="110" t="s">
        <v>91</v>
      </c>
      <c r="F144" s="111" t="s">
        <v>92</v>
      </c>
      <c r="G144" s="108">
        <f t="shared" si="4"/>
        <v>0</v>
      </c>
      <c r="H144" s="108">
        <v>0</v>
      </c>
      <c r="I144" s="108">
        <v>0</v>
      </c>
    </row>
    <row r="145" spans="1:9" ht="12.75" customHeight="1" x14ac:dyDescent="0.2">
      <c r="A145" s="107">
        <v>2722</v>
      </c>
      <c r="B145" s="109" t="s">
        <v>649</v>
      </c>
      <c r="C145" s="109">
        <v>2</v>
      </c>
      <c r="D145" s="109">
        <v>2</v>
      </c>
      <c r="E145" s="110" t="s">
        <v>93</v>
      </c>
      <c r="F145" s="111" t="s">
        <v>94</v>
      </c>
      <c r="G145" s="108">
        <f t="shared" si="4"/>
        <v>0</v>
      </c>
      <c r="H145" s="108">
        <f>SUM(I145:J145)</f>
        <v>0</v>
      </c>
      <c r="I145" s="108">
        <f t="shared" ref="I145:I155" si="5">SUM(J145:K145)</f>
        <v>0</v>
      </c>
    </row>
    <row r="146" spans="1:9" ht="12" customHeight="1" x14ac:dyDescent="0.2">
      <c r="A146" s="107">
        <v>2723</v>
      </c>
      <c r="B146" s="109" t="s">
        <v>649</v>
      </c>
      <c r="C146" s="109">
        <v>2</v>
      </c>
      <c r="D146" s="109">
        <v>3</v>
      </c>
      <c r="E146" s="110" t="s">
        <v>409</v>
      </c>
      <c r="F146" s="111" t="s">
        <v>95</v>
      </c>
      <c r="G146" s="108">
        <f t="shared" si="4"/>
        <v>0</v>
      </c>
      <c r="H146" s="108">
        <f>SUM(I146:J146)</f>
        <v>0</v>
      </c>
      <c r="I146" s="108">
        <f t="shared" si="5"/>
        <v>0</v>
      </c>
    </row>
    <row r="147" spans="1:9" ht="13.5" customHeight="1" x14ac:dyDescent="0.2">
      <c r="A147" s="107">
        <v>2724</v>
      </c>
      <c r="B147" s="109" t="s">
        <v>649</v>
      </c>
      <c r="C147" s="109">
        <v>2</v>
      </c>
      <c r="D147" s="109">
        <v>4</v>
      </c>
      <c r="E147" s="110" t="s">
        <v>96</v>
      </c>
      <c r="F147" s="111" t="s">
        <v>97</v>
      </c>
      <c r="G147" s="108">
        <f t="shared" si="4"/>
        <v>0</v>
      </c>
      <c r="H147" s="108">
        <f>SUM(I147:J147)</f>
        <v>0</v>
      </c>
      <c r="I147" s="108">
        <f t="shared" si="5"/>
        <v>0</v>
      </c>
    </row>
    <row r="148" spans="1:9" ht="12.75" customHeight="1" x14ac:dyDescent="0.2">
      <c r="A148" s="107">
        <v>2730</v>
      </c>
      <c r="B148" s="109" t="s">
        <v>649</v>
      </c>
      <c r="C148" s="109">
        <v>3</v>
      </c>
      <c r="D148" s="109">
        <v>0</v>
      </c>
      <c r="E148" s="112" t="s">
        <v>336</v>
      </c>
      <c r="F148" s="116" t="s">
        <v>99</v>
      </c>
      <c r="G148" s="108">
        <f t="shared" si="4"/>
        <v>0</v>
      </c>
      <c r="H148" s="108">
        <f>SUM(H149:H152)</f>
        <v>0</v>
      </c>
      <c r="I148" s="108">
        <f t="shared" si="5"/>
        <v>0</v>
      </c>
    </row>
    <row r="149" spans="1:9" ht="11.45" customHeight="1" x14ac:dyDescent="0.2">
      <c r="A149" s="107">
        <v>2731</v>
      </c>
      <c r="B149" s="109" t="s">
        <v>649</v>
      </c>
      <c r="C149" s="109">
        <v>3</v>
      </c>
      <c r="D149" s="109">
        <v>1</v>
      </c>
      <c r="E149" s="110" t="s">
        <v>100</v>
      </c>
      <c r="F149" s="113" t="s">
        <v>101</v>
      </c>
      <c r="G149" s="108">
        <f t="shared" si="4"/>
        <v>0</v>
      </c>
      <c r="H149" s="108">
        <v>0</v>
      </c>
      <c r="I149" s="108">
        <f t="shared" si="5"/>
        <v>0</v>
      </c>
    </row>
    <row r="150" spans="1:9" ht="15" customHeight="1" x14ac:dyDescent="0.2">
      <c r="A150" s="107">
        <v>2732</v>
      </c>
      <c r="B150" s="109" t="s">
        <v>649</v>
      </c>
      <c r="C150" s="109">
        <v>3</v>
      </c>
      <c r="D150" s="109">
        <v>2</v>
      </c>
      <c r="E150" s="110" t="s">
        <v>102</v>
      </c>
      <c r="F150" s="113" t="s">
        <v>103</v>
      </c>
      <c r="G150" s="108">
        <f t="shared" si="4"/>
        <v>0</v>
      </c>
      <c r="H150" s="108">
        <v>0</v>
      </c>
      <c r="I150" s="108">
        <f t="shared" si="5"/>
        <v>0</v>
      </c>
    </row>
    <row r="151" spans="1:9" ht="14.45" customHeight="1" x14ac:dyDescent="0.2">
      <c r="A151" s="107">
        <v>2733</v>
      </c>
      <c r="B151" s="109" t="s">
        <v>649</v>
      </c>
      <c r="C151" s="109">
        <v>3</v>
      </c>
      <c r="D151" s="109">
        <v>3</v>
      </c>
      <c r="E151" s="110" t="s">
        <v>104</v>
      </c>
      <c r="F151" s="113" t="s">
        <v>105</v>
      </c>
      <c r="G151" s="108">
        <f t="shared" si="4"/>
        <v>0</v>
      </c>
      <c r="H151" s="108">
        <v>0</v>
      </c>
      <c r="I151" s="108">
        <f t="shared" si="5"/>
        <v>0</v>
      </c>
    </row>
    <row r="152" spans="1:9" ht="15" customHeight="1" x14ac:dyDescent="0.2">
      <c r="A152" s="107">
        <v>2734</v>
      </c>
      <c r="B152" s="109" t="s">
        <v>649</v>
      </c>
      <c r="C152" s="109">
        <v>3</v>
      </c>
      <c r="D152" s="109">
        <v>4</v>
      </c>
      <c r="E152" s="110" t="s">
        <v>106</v>
      </c>
      <c r="F152" s="113" t="s">
        <v>107</v>
      </c>
      <c r="G152" s="108">
        <f t="shared" si="4"/>
        <v>0</v>
      </c>
      <c r="H152" s="108">
        <v>0</v>
      </c>
      <c r="I152" s="108">
        <f t="shared" si="5"/>
        <v>0</v>
      </c>
    </row>
    <row r="153" spans="1:9" ht="12.6" customHeight="1" x14ac:dyDescent="0.2">
      <c r="A153" s="107">
        <v>2740</v>
      </c>
      <c r="B153" s="109" t="s">
        <v>649</v>
      </c>
      <c r="C153" s="109">
        <v>4</v>
      </c>
      <c r="D153" s="109">
        <v>0</v>
      </c>
      <c r="E153" s="112" t="s">
        <v>337</v>
      </c>
      <c r="F153" s="116" t="s">
        <v>109</v>
      </c>
      <c r="G153" s="108">
        <f t="shared" ref="G153:H200" si="6">SUM(H153:I153)</f>
        <v>0</v>
      </c>
      <c r="H153" s="108">
        <f>SUM(H154)</f>
        <v>0</v>
      </c>
      <c r="I153" s="108">
        <f t="shared" si="5"/>
        <v>0</v>
      </c>
    </row>
    <row r="154" spans="1:9" ht="13.9" customHeight="1" x14ac:dyDescent="0.2">
      <c r="A154" s="107">
        <v>2741</v>
      </c>
      <c r="B154" s="109" t="s">
        <v>649</v>
      </c>
      <c r="C154" s="109">
        <v>4</v>
      </c>
      <c r="D154" s="109">
        <v>1</v>
      </c>
      <c r="E154" s="110" t="s">
        <v>108</v>
      </c>
      <c r="F154" s="111" t="s">
        <v>110</v>
      </c>
      <c r="G154" s="108">
        <f t="shared" si="6"/>
        <v>0</v>
      </c>
      <c r="H154" s="108">
        <v>0</v>
      </c>
      <c r="I154" s="108">
        <f t="shared" si="5"/>
        <v>0</v>
      </c>
    </row>
    <row r="155" spans="1:9" ht="13.9" customHeight="1" x14ac:dyDescent="0.2">
      <c r="A155" s="107">
        <v>2750</v>
      </c>
      <c r="B155" s="109" t="s">
        <v>649</v>
      </c>
      <c r="C155" s="109">
        <v>5</v>
      </c>
      <c r="D155" s="109">
        <v>0</v>
      </c>
      <c r="E155" s="112" t="s">
        <v>338</v>
      </c>
      <c r="F155" s="116" t="s">
        <v>112</v>
      </c>
      <c r="G155" s="108">
        <f t="shared" si="6"/>
        <v>0</v>
      </c>
      <c r="H155" s="108">
        <f>SUM(H156)</f>
        <v>0</v>
      </c>
      <c r="I155" s="108">
        <f t="shared" si="5"/>
        <v>0</v>
      </c>
    </row>
    <row r="156" spans="1:9" ht="24.75" customHeight="1" x14ac:dyDescent="0.2">
      <c r="A156" s="107">
        <v>2751</v>
      </c>
      <c r="B156" s="109" t="s">
        <v>649</v>
      </c>
      <c r="C156" s="109">
        <v>5</v>
      </c>
      <c r="D156" s="109">
        <v>1</v>
      </c>
      <c r="E156" s="110" t="s">
        <v>111</v>
      </c>
      <c r="F156" s="111" t="s">
        <v>112</v>
      </c>
      <c r="G156" s="108">
        <f t="shared" si="6"/>
        <v>0</v>
      </c>
      <c r="H156" s="108">
        <f t="shared" si="6"/>
        <v>0</v>
      </c>
      <c r="I156" s="108">
        <f>SUM(I157)</f>
        <v>0</v>
      </c>
    </row>
    <row r="157" spans="1:9" ht="23.45" customHeight="1" x14ac:dyDescent="0.2">
      <c r="A157" s="107">
        <v>2760</v>
      </c>
      <c r="B157" s="109" t="s">
        <v>649</v>
      </c>
      <c r="C157" s="109">
        <v>6</v>
      </c>
      <c r="D157" s="109">
        <v>0</v>
      </c>
      <c r="E157" s="112" t="s">
        <v>339</v>
      </c>
      <c r="F157" s="116" t="s">
        <v>114</v>
      </c>
      <c r="G157" s="108">
        <f t="shared" si="6"/>
        <v>0</v>
      </c>
      <c r="H157" s="108">
        <f>SUM(H158:H159)</f>
        <v>0</v>
      </c>
      <c r="I157" s="108">
        <v>0</v>
      </c>
    </row>
    <row r="158" spans="1:9" ht="22.9" customHeight="1" x14ac:dyDescent="0.2">
      <c r="A158" s="107">
        <v>2761</v>
      </c>
      <c r="B158" s="109" t="s">
        <v>649</v>
      </c>
      <c r="C158" s="109">
        <v>6</v>
      </c>
      <c r="D158" s="109">
        <v>1</v>
      </c>
      <c r="E158" s="110" t="s">
        <v>650</v>
      </c>
      <c r="F158" s="116"/>
      <c r="G158" s="108">
        <f t="shared" si="6"/>
        <v>0</v>
      </c>
      <c r="H158" s="108">
        <v>0</v>
      </c>
      <c r="I158" s="108">
        <v>0</v>
      </c>
    </row>
    <row r="159" spans="1:9" ht="14.45" customHeight="1" x14ac:dyDescent="0.2">
      <c r="A159" s="107">
        <v>2762</v>
      </c>
      <c r="B159" s="109" t="s">
        <v>649</v>
      </c>
      <c r="C159" s="109">
        <v>6</v>
      </c>
      <c r="D159" s="109">
        <v>2</v>
      </c>
      <c r="E159" s="110" t="s">
        <v>113</v>
      </c>
      <c r="F159" s="111" t="s">
        <v>115</v>
      </c>
      <c r="G159" s="108">
        <f t="shared" si="6"/>
        <v>0</v>
      </c>
      <c r="H159" s="108">
        <v>0</v>
      </c>
      <c r="I159" s="108">
        <v>0</v>
      </c>
    </row>
    <row r="160" spans="1:9" s="15" customFormat="1" ht="25.15" customHeight="1" x14ac:dyDescent="0.2">
      <c r="A160" s="107">
        <v>2800</v>
      </c>
      <c r="B160" s="109" t="s">
        <v>651</v>
      </c>
      <c r="C160" s="109">
        <v>0</v>
      </c>
      <c r="D160" s="109">
        <v>0</v>
      </c>
      <c r="E160" s="336" t="s">
        <v>978</v>
      </c>
      <c r="F160" s="117" t="s">
        <v>116</v>
      </c>
      <c r="G160" s="108">
        <f t="shared" si="6"/>
        <v>103450</v>
      </c>
      <c r="H160" s="108">
        <f>SUM(H161+H163+H166+H167+H168+H169+H170+H181)</f>
        <v>103450</v>
      </c>
      <c r="I160" s="108">
        <f>SUM(I161+I163+I166+I167+I168+I169+I170+I181)</f>
        <v>0</v>
      </c>
    </row>
    <row r="161" spans="1:11" ht="17.45" customHeight="1" x14ac:dyDescent="0.2">
      <c r="A161" s="107">
        <v>2810</v>
      </c>
      <c r="B161" s="109" t="s">
        <v>651</v>
      </c>
      <c r="C161" s="109">
        <v>1</v>
      </c>
      <c r="D161" s="109">
        <v>0</v>
      </c>
      <c r="E161" s="112" t="s">
        <v>340</v>
      </c>
      <c r="F161" s="116" t="s">
        <v>118</v>
      </c>
      <c r="G161" s="108">
        <f t="shared" si="6"/>
        <v>950</v>
      </c>
      <c r="H161" s="108">
        <f>SUM(H162)</f>
        <v>950</v>
      </c>
      <c r="I161" s="108">
        <v>0</v>
      </c>
    </row>
    <row r="162" spans="1:11" ht="16.899999999999999" customHeight="1" x14ac:dyDescent="0.2">
      <c r="A162" s="107">
        <v>2811</v>
      </c>
      <c r="B162" s="109" t="s">
        <v>651</v>
      </c>
      <c r="C162" s="109">
        <v>1</v>
      </c>
      <c r="D162" s="109">
        <v>1</v>
      </c>
      <c r="E162" s="110" t="s">
        <v>117</v>
      </c>
      <c r="F162" s="111" t="s">
        <v>119</v>
      </c>
      <c r="G162" s="108">
        <f t="shared" si="6"/>
        <v>950</v>
      </c>
      <c r="H162" s="108">
        <v>950</v>
      </c>
      <c r="I162" s="108">
        <v>0</v>
      </c>
    </row>
    <row r="163" spans="1:11" ht="13.5" customHeight="1" x14ac:dyDescent="0.2">
      <c r="A163" s="107">
        <v>2820</v>
      </c>
      <c r="B163" s="109" t="s">
        <v>651</v>
      </c>
      <c r="C163" s="109">
        <v>2</v>
      </c>
      <c r="D163" s="109">
        <v>0</v>
      </c>
      <c r="E163" s="112" t="s">
        <v>341</v>
      </c>
      <c r="F163" s="116" t="s">
        <v>120</v>
      </c>
      <c r="G163" s="108">
        <f t="shared" si="6"/>
        <v>0</v>
      </c>
      <c r="H163" s="108">
        <v>0</v>
      </c>
      <c r="I163" s="108">
        <v>0</v>
      </c>
    </row>
    <row r="164" spans="1:11" ht="13.9" customHeight="1" x14ac:dyDescent="0.2">
      <c r="A164" s="107">
        <v>2821</v>
      </c>
      <c r="B164" s="109" t="s">
        <v>651</v>
      </c>
      <c r="C164" s="109">
        <v>2</v>
      </c>
      <c r="D164" s="109">
        <v>1</v>
      </c>
      <c r="E164" s="110" t="s">
        <v>652</v>
      </c>
      <c r="F164" s="116"/>
      <c r="G164" s="108">
        <f t="shared" si="6"/>
        <v>0</v>
      </c>
      <c r="H164" s="108">
        <v>0</v>
      </c>
      <c r="I164" s="108">
        <v>0</v>
      </c>
    </row>
    <row r="165" spans="1:11" ht="14.45" customHeight="1" x14ac:dyDescent="0.2">
      <c r="A165" s="107">
        <v>2822</v>
      </c>
      <c r="B165" s="109" t="s">
        <v>651</v>
      </c>
      <c r="C165" s="109">
        <v>2</v>
      </c>
      <c r="D165" s="109">
        <v>2</v>
      </c>
      <c r="E165" s="110" t="s">
        <v>653</v>
      </c>
      <c r="F165" s="116"/>
      <c r="G165" s="108">
        <f t="shared" si="6"/>
        <v>0</v>
      </c>
      <c r="H165" s="108">
        <v>0</v>
      </c>
      <c r="I165" s="108">
        <v>0</v>
      </c>
    </row>
    <row r="166" spans="1:11" ht="14.25" customHeight="1" x14ac:dyDescent="0.2">
      <c r="A166" s="107">
        <v>2823</v>
      </c>
      <c r="B166" s="109" t="s">
        <v>651</v>
      </c>
      <c r="C166" s="109">
        <v>2</v>
      </c>
      <c r="D166" s="109">
        <v>3</v>
      </c>
      <c r="E166" s="110" t="s">
        <v>685</v>
      </c>
      <c r="F166" s="111" t="s">
        <v>121</v>
      </c>
      <c r="G166" s="108">
        <f t="shared" si="6"/>
        <v>76000</v>
      </c>
      <c r="H166" s="108">
        <v>76000</v>
      </c>
      <c r="I166" s="108">
        <v>0</v>
      </c>
    </row>
    <row r="167" spans="1:11" ht="13.5" customHeight="1" x14ac:dyDescent="0.2">
      <c r="A167" s="107">
        <v>2824</v>
      </c>
      <c r="B167" s="109" t="s">
        <v>651</v>
      </c>
      <c r="C167" s="109">
        <v>2</v>
      </c>
      <c r="D167" s="109">
        <v>4</v>
      </c>
      <c r="E167" s="110" t="s">
        <v>654</v>
      </c>
      <c r="F167" s="111"/>
      <c r="G167" s="108">
        <f t="shared" si="6"/>
        <v>26500</v>
      </c>
      <c r="H167" s="108">
        <v>26500</v>
      </c>
      <c r="I167" s="108">
        <v>0</v>
      </c>
    </row>
    <row r="168" spans="1:11" ht="12" customHeight="1" x14ac:dyDescent="0.2">
      <c r="A168" s="107">
        <v>2825</v>
      </c>
      <c r="B168" s="109" t="s">
        <v>651</v>
      </c>
      <c r="C168" s="109">
        <v>2</v>
      </c>
      <c r="D168" s="109">
        <v>5</v>
      </c>
      <c r="E168" s="110" t="s">
        <v>655</v>
      </c>
      <c r="F168" s="111"/>
      <c r="G168" s="108">
        <f t="shared" si="6"/>
        <v>0</v>
      </c>
      <c r="H168" s="108">
        <v>0</v>
      </c>
      <c r="I168" s="108">
        <v>0</v>
      </c>
    </row>
    <row r="169" spans="1:11" ht="13.15" customHeight="1" x14ac:dyDescent="0.2">
      <c r="A169" s="107">
        <v>2826</v>
      </c>
      <c r="B169" s="109" t="s">
        <v>651</v>
      </c>
      <c r="C169" s="109">
        <v>2</v>
      </c>
      <c r="D169" s="109">
        <v>6</v>
      </c>
      <c r="E169" s="110" t="s">
        <v>656</v>
      </c>
      <c r="F169" s="111"/>
      <c r="G169" s="108">
        <f t="shared" si="6"/>
        <v>0</v>
      </c>
      <c r="H169" s="108">
        <v>0</v>
      </c>
      <c r="I169" s="108">
        <v>0</v>
      </c>
    </row>
    <row r="170" spans="1:11" ht="24" customHeight="1" x14ac:dyDescent="0.2">
      <c r="A170" s="107">
        <v>2827</v>
      </c>
      <c r="B170" s="109" t="s">
        <v>651</v>
      </c>
      <c r="C170" s="109">
        <v>2</v>
      </c>
      <c r="D170" s="109">
        <v>7</v>
      </c>
      <c r="E170" s="110" t="s">
        <v>657</v>
      </c>
      <c r="F170" s="111"/>
      <c r="G170" s="108">
        <f t="shared" si="6"/>
        <v>0</v>
      </c>
      <c r="H170" s="108">
        <v>0</v>
      </c>
      <c r="I170" s="108">
        <v>0</v>
      </c>
    </row>
    <row r="171" spans="1:11" ht="36" customHeight="1" x14ac:dyDescent="0.2">
      <c r="A171" s="107">
        <v>2830</v>
      </c>
      <c r="B171" s="109" t="s">
        <v>651</v>
      </c>
      <c r="C171" s="109">
        <v>3</v>
      </c>
      <c r="D171" s="109">
        <v>0</v>
      </c>
      <c r="E171" s="112" t="s">
        <v>344</v>
      </c>
      <c r="F171" s="335" t="s">
        <v>122</v>
      </c>
      <c r="G171" s="108">
        <f t="shared" si="6"/>
        <v>0</v>
      </c>
      <c r="H171" s="108">
        <f>SUM(H172:H174)</f>
        <v>0</v>
      </c>
      <c r="I171" s="108">
        <f>SUM(I172:I174)</f>
        <v>0</v>
      </c>
      <c r="K171" s="5" t="s">
        <v>936</v>
      </c>
    </row>
    <row r="172" spans="1:11" x14ac:dyDescent="0.2">
      <c r="A172" s="107">
        <v>2831</v>
      </c>
      <c r="B172" s="109" t="s">
        <v>651</v>
      </c>
      <c r="C172" s="109">
        <v>3</v>
      </c>
      <c r="D172" s="109">
        <v>1</v>
      </c>
      <c r="E172" s="110" t="s">
        <v>686</v>
      </c>
      <c r="F172" s="335"/>
      <c r="G172" s="108">
        <f t="shared" si="6"/>
        <v>0</v>
      </c>
      <c r="H172" s="108">
        <v>0</v>
      </c>
      <c r="I172" s="108">
        <f t="shared" ref="I172:I177" si="7">SUM(I173:I175)</f>
        <v>0</v>
      </c>
    </row>
    <row r="173" spans="1:11" x14ac:dyDescent="0.2">
      <c r="A173" s="107">
        <v>2832</v>
      </c>
      <c r="B173" s="109" t="s">
        <v>651</v>
      </c>
      <c r="C173" s="109">
        <v>3</v>
      </c>
      <c r="D173" s="109">
        <v>2</v>
      </c>
      <c r="E173" s="110" t="s">
        <v>692</v>
      </c>
      <c r="F173" s="335"/>
      <c r="G173" s="108">
        <f t="shared" si="6"/>
        <v>0</v>
      </c>
      <c r="H173" s="108">
        <v>0</v>
      </c>
      <c r="I173" s="108">
        <f t="shared" si="7"/>
        <v>0</v>
      </c>
    </row>
    <row r="174" spans="1:11" ht="14.25" customHeight="1" x14ac:dyDescent="0.2">
      <c r="A174" s="107">
        <v>2833</v>
      </c>
      <c r="B174" s="109" t="s">
        <v>651</v>
      </c>
      <c r="C174" s="109">
        <v>3</v>
      </c>
      <c r="D174" s="109">
        <v>3</v>
      </c>
      <c r="E174" s="110" t="s">
        <v>693</v>
      </c>
      <c r="F174" s="111" t="s">
        <v>123</v>
      </c>
      <c r="G174" s="108">
        <f t="shared" si="6"/>
        <v>0</v>
      </c>
      <c r="H174" s="108">
        <v>0</v>
      </c>
      <c r="I174" s="108">
        <f t="shared" si="7"/>
        <v>0</v>
      </c>
    </row>
    <row r="175" spans="1:11" ht="26.25" customHeight="1" x14ac:dyDescent="0.2">
      <c r="A175" s="107">
        <v>2840</v>
      </c>
      <c r="B175" s="109" t="s">
        <v>651</v>
      </c>
      <c r="C175" s="109">
        <v>4</v>
      </c>
      <c r="D175" s="109">
        <v>0</v>
      </c>
      <c r="E175" s="112" t="s">
        <v>345</v>
      </c>
      <c r="F175" s="335" t="s">
        <v>124</v>
      </c>
      <c r="G175" s="108">
        <f t="shared" si="6"/>
        <v>0</v>
      </c>
      <c r="H175" s="108">
        <f>SUM(H176:H178)</f>
        <v>0</v>
      </c>
      <c r="I175" s="108">
        <f t="shared" si="7"/>
        <v>0</v>
      </c>
    </row>
    <row r="176" spans="1:11" x14ac:dyDescent="0.2">
      <c r="A176" s="107">
        <v>2841</v>
      </c>
      <c r="B176" s="109" t="s">
        <v>651</v>
      </c>
      <c r="C176" s="109">
        <v>4</v>
      </c>
      <c r="D176" s="109">
        <v>1</v>
      </c>
      <c r="E176" s="110" t="s">
        <v>695</v>
      </c>
      <c r="F176" s="335"/>
      <c r="G176" s="108">
        <f t="shared" si="6"/>
        <v>0</v>
      </c>
      <c r="H176" s="108">
        <v>0</v>
      </c>
      <c r="I176" s="108">
        <f t="shared" si="7"/>
        <v>0</v>
      </c>
    </row>
    <row r="177" spans="1:9" ht="24" customHeight="1" x14ac:dyDescent="0.2">
      <c r="A177" s="107">
        <v>2842</v>
      </c>
      <c r="B177" s="109" t="s">
        <v>651</v>
      </c>
      <c r="C177" s="109">
        <v>4</v>
      </c>
      <c r="D177" s="109">
        <v>2</v>
      </c>
      <c r="E177" s="110" t="s">
        <v>696</v>
      </c>
      <c r="F177" s="335"/>
      <c r="G177" s="108">
        <f t="shared" si="6"/>
        <v>0</v>
      </c>
      <c r="H177" s="108">
        <v>0</v>
      </c>
      <c r="I177" s="108">
        <f t="shared" si="7"/>
        <v>0</v>
      </c>
    </row>
    <row r="178" spans="1:9" ht="16.899999999999999" customHeight="1" x14ac:dyDescent="0.2">
      <c r="A178" s="107">
        <v>2843</v>
      </c>
      <c r="B178" s="109" t="s">
        <v>651</v>
      </c>
      <c r="C178" s="109">
        <v>4</v>
      </c>
      <c r="D178" s="109">
        <v>3</v>
      </c>
      <c r="E178" s="268" t="s">
        <v>694</v>
      </c>
      <c r="F178" s="111" t="s">
        <v>125</v>
      </c>
      <c r="G178" s="108">
        <f t="shared" si="6"/>
        <v>0</v>
      </c>
      <c r="H178" s="108">
        <v>0</v>
      </c>
      <c r="I178" s="108">
        <v>0</v>
      </c>
    </row>
    <row r="179" spans="1:9" ht="36.6" customHeight="1" x14ac:dyDescent="0.2">
      <c r="A179" s="107">
        <v>2850</v>
      </c>
      <c r="B179" s="109" t="s">
        <v>651</v>
      </c>
      <c r="C179" s="109">
        <v>5</v>
      </c>
      <c r="D179" s="109">
        <v>0</v>
      </c>
      <c r="E179" s="337" t="s">
        <v>359</v>
      </c>
      <c r="F179" s="335" t="s">
        <v>127</v>
      </c>
      <c r="G179" s="108">
        <f t="shared" si="6"/>
        <v>0</v>
      </c>
      <c r="H179" s="108">
        <f>SUM(H180)</f>
        <v>0</v>
      </c>
      <c r="I179" s="108">
        <v>0</v>
      </c>
    </row>
    <row r="180" spans="1:9" ht="23.45" customHeight="1" x14ac:dyDescent="0.2">
      <c r="A180" s="107">
        <v>2851</v>
      </c>
      <c r="B180" s="109" t="s">
        <v>651</v>
      </c>
      <c r="C180" s="109">
        <v>5</v>
      </c>
      <c r="D180" s="109">
        <v>1</v>
      </c>
      <c r="E180" s="97" t="s">
        <v>126</v>
      </c>
      <c r="F180" s="111" t="s">
        <v>128</v>
      </c>
      <c r="G180" s="108">
        <f t="shared" si="6"/>
        <v>0</v>
      </c>
      <c r="H180" s="108">
        <v>0</v>
      </c>
      <c r="I180" s="108">
        <f>SUM(I181)</f>
        <v>0</v>
      </c>
    </row>
    <row r="181" spans="1:9" ht="26.45" customHeight="1" x14ac:dyDescent="0.2">
      <c r="A181" s="107">
        <v>2860</v>
      </c>
      <c r="B181" s="109" t="s">
        <v>651</v>
      </c>
      <c r="C181" s="109">
        <v>6</v>
      </c>
      <c r="D181" s="109">
        <v>0</v>
      </c>
      <c r="E181" s="337" t="s">
        <v>360</v>
      </c>
      <c r="F181" s="335" t="s">
        <v>230</v>
      </c>
      <c r="G181" s="108">
        <f t="shared" si="6"/>
        <v>0</v>
      </c>
      <c r="H181" s="108">
        <f>SUM(H182)</f>
        <v>0</v>
      </c>
      <c r="I181" s="108">
        <v>0</v>
      </c>
    </row>
    <row r="182" spans="1:9" ht="25.15" customHeight="1" x14ac:dyDescent="0.2">
      <c r="A182" s="107">
        <v>2861</v>
      </c>
      <c r="B182" s="109" t="s">
        <v>651</v>
      </c>
      <c r="C182" s="109">
        <v>6</v>
      </c>
      <c r="D182" s="109">
        <v>1</v>
      </c>
      <c r="E182" s="97" t="s">
        <v>129</v>
      </c>
      <c r="F182" s="111" t="s">
        <v>231</v>
      </c>
      <c r="G182" s="108">
        <f t="shared" si="6"/>
        <v>0</v>
      </c>
      <c r="H182" s="108">
        <v>0</v>
      </c>
      <c r="I182" s="108">
        <v>0</v>
      </c>
    </row>
    <row r="183" spans="1:9" s="15" customFormat="1" ht="32.450000000000003" customHeight="1" x14ac:dyDescent="0.2">
      <c r="A183" s="107">
        <v>2900</v>
      </c>
      <c r="B183" s="109" t="s">
        <v>658</v>
      </c>
      <c r="C183" s="109">
        <v>0</v>
      </c>
      <c r="D183" s="109">
        <v>0</v>
      </c>
      <c r="E183" s="336" t="s">
        <v>989</v>
      </c>
      <c r="F183" s="117" t="s">
        <v>232</v>
      </c>
      <c r="G183" s="108">
        <f t="shared" si="6"/>
        <v>1123341</v>
      </c>
      <c r="H183" s="108">
        <f>SUM(H184+H197)</f>
        <v>737200</v>
      </c>
      <c r="I183" s="108">
        <f>SUM(I184+I188+I191+I194+I197+I200+I202+I204)</f>
        <v>386141</v>
      </c>
    </row>
    <row r="184" spans="1:9" ht="24.75" customHeight="1" x14ac:dyDescent="0.2">
      <c r="A184" s="107">
        <v>2910</v>
      </c>
      <c r="B184" s="109" t="s">
        <v>658</v>
      </c>
      <c r="C184" s="109">
        <v>1</v>
      </c>
      <c r="D184" s="109">
        <v>0</v>
      </c>
      <c r="E184" s="112" t="s">
        <v>361</v>
      </c>
      <c r="F184" s="116" t="s">
        <v>233</v>
      </c>
      <c r="G184" s="108">
        <f t="shared" si="6"/>
        <v>601441</v>
      </c>
      <c r="H184" s="108">
        <f>SUM(H185:H186)</f>
        <v>475200</v>
      </c>
      <c r="I184" s="108">
        <f>SUM(I185)</f>
        <v>126241</v>
      </c>
    </row>
    <row r="185" spans="1:9" ht="13.5" customHeight="1" x14ac:dyDescent="0.2">
      <c r="A185" s="107">
        <v>2911</v>
      </c>
      <c r="B185" s="109" t="s">
        <v>658</v>
      </c>
      <c r="C185" s="109">
        <v>1</v>
      </c>
      <c r="D185" s="109">
        <v>1</v>
      </c>
      <c r="E185" s="110" t="s">
        <v>234</v>
      </c>
      <c r="F185" s="111" t="s">
        <v>235</v>
      </c>
      <c r="G185" s="108">
        <f t="shared" si="6"/>
        <v>601441</v>
      </c>
      <c r="H185" s="108">
        <v>475200</v>
      </c>
      <c r="I185" s="108">
        <v>126241</v>
      </c>
    </row>
    <row r="186" spans="1:9" ht="18" customHeight="1" x14ac:dyDescent="0.2">
      <c r="A186" s="107">
        <v>2912</v>
      </c>
      <c r="B186" s="109" t="s">
        <v>658</v>
      </c>
      <c r="C186" s="109">
        <v>1</v>
      </c>
      <c r="D186" s="109" t="s">
        <v>552</v>
      </c>
      <c r="E186" s="110" t="s">
        <v>945</v>
      </c>
      <c r="F186" s="111" t="s">
        <v>235</v>
      </c>
      <c r="G186" s="108">
        <f t="shared" si="6"/>
        <v>0</v>
      </c>
      <c r="H186" s="108">
        <v>0</v>
      </c>
      <c r="I186" s="108">
        <v>0</v>
      </c>
    </row>
    <row r="187" spans="1:9" ht="15.6" customHeight="1" x14ac:dyDescent="0.2">
      <c r="A187" s="107">
        <v>2912</v>
      </c>
      <c r="B187" s="109" t="s">
        <v>658</v>
      </c>
      <c r="C187" s="109">
        <v>1</v>
      </c>
      <c r="D187" s="109">
        <v>2</v>
      </c>
      <c r="E187" s="110" t="s">
        <v>659</v>
      </c>
      <c r="F187" s="111" t="s">
        <v>236</v>
      </c>
      <c r="G187" s="108">
        <f t="shared" si="6"/>
        <v>0</v>
      </c>
      <c r="H187" s="108">
        <v>0</v>
      </c>
      <c r="I187" s="108">
        <v>0</v>
      </c>
    </row>
    <row r="188" spans="1:9" ht="16.149999999999999" customHeight="1" x14ac:dyDescent="0.2">
      <c r="A188" s="107">
        <v>2920</v>
      </c>
      <c r="B188" s="109" t="s">
        <v>658</v>
      </c>
      <c r="C188" s="109">
        <v>2</v>
      </c>
      <c r="D188" s="109">
        <v>0</v>
      </c>
      <c r="E188" s="112" t="s">
        <v>362</v>
      </c>
      <c r="F188" s="116" t="s">
        <v>237</v>
      </c>
      <c r="G188" s="108">
        <f t="shared" si="6"/>
        <v>0</v>
      </c>
      <c r="H188" s="108">
        <f>SUM(H189:H190)</f>
        <v>0</v>
      </c>
      <c r="I188" s="108">
        <f>SUM(J187:K187)</f>
        <v>0</v>
      </c>
    </row>
    <row r="189" spans="1:9" ht="14.45" customHeight="1" x14ac:dyDescent="0.2">
      <c r="A189" s="107">
        <v>2921</v>
      </c>
      <c r="B189" s="109" t="s">
        <v>658</v>
      </c>
      <c r="C189" s="109">
        <v>2</v>
      </c>
      <c r="D189" s="109">
        <v>1</v>
      </c>
      <c r="E189" s="110" t="s">
        <v>660</v>
      </c>
      <c r="F189" s="111" t="s">
        <v>238</v>
      </c>
      <c r="G189" s="108">
        <f t="shared" si="6"/>
        <v>0</v>
      </c>
      <c r="H189" s="108">
        <f>SUM(I189:J189)</f>
        <v>0</v>
      </c>
      <c r="I189" s="108">
        <f>SUM(I190:I191)</f>
        <v>0</v>
      </c>
    </row>
    <row r="190" spans="1:9" ht="12.6" customHeight="1" x14ac:dyDescent="0.2">
      <c r="A190" s="107">
        <v>2922</v>
      </c>
      <c r="B190" s="109" t="s">
        <v>658</v>
      </c>
      <c r="C190" s="109">
        <v>2</v>
      </c>
      <c r="D190" s="109">
        <v>2</v>
      </c>
      <c r="E190" s="110" t="s">
        <v>661</v>
      </c>
      <c r="F190" s="111" t="s">
        <v>239</v>
      </c>
      <c r="G190" s="108">
        <f t="shared" si="6"/>
        <v>0</v>
      </c>
      <c r="H190" s="108">
        <v>0</v>
      </c>
      <c r="I190" s="108">
        <f>SUM(J189:K189)</f>
        <v>0</v>
      </c>
    </row>
    <row r="191" spans="1:9" ht="15.6" customHeight="1" x14ac:dyDescent="0.2">
      <c r="A191" s="107">
        <v>2930</v>
      </c>
      <c r="B191" s="109" t="s">
        <v>658</v>
      </c>
      <c r="C191" s="109">
        <v>3</v>
      </c>
      <c r="D191" s="109">
        <v>0</v>
      </c>
      <c r="E191" s="112" t="s">
        <v>363</v>
      </c>
      <c r="F191" s="116" t="s">
        <v>240</v>
      </c>
      <c r="G191" s="108">
        <f t="shared" si="6"/>
        <v>0</v>
      </c>
      <c r="H191" s="108">
        <f>SUM(H192:H193)</f>
        <v>0</v>
      </c>
      <c r="I191" s="108">
        <f>SUM(J190:K190)</f>
        <v>0</v>
      </c>
    </row>
    <row r="192" spans="1:9" ht="13.15" customHeight="1" x14ac:dyDescent="0.2">
      <c r="A192" s="107">
        <v>2931</v>
      </c>
      <c r="B192" s="109" t="s">
        <v>658</v>
      </c>
      <c r="C192" s="109">
        <v>3</v>
      </c>
      <c r="D192" s="109">
        <v>1</v>
      </c>
      <c r="E192" s="110" t="s">
        <v>662</v>
      </c>
      <c r="F192" s="111" t="s">
        <v>241</v>
      </c>
      <c r="G192" s="108">
        <f t="shared" si="6"/>
        <v>0</v>
      </c>
      <c r="H192" s="108">
        <f>SUM(I192:J192)</f>
        <v>0</v>
      </c>
      <c r="I192" s="108">
        <f>SUM(I193:I194)</f>
        <v>0</v>
      </c>
    </row>
    <row r="193" spans="1:9" ht="12" customHeight="1" x14ac:dyDescent="0.2">
      <c r="A193" s="107">
        <v>2932</v>
      </c>
      <c r="B193" s="109" t="s">
        <v>658</v>
      </c>
      <c r="C193" s="109">
        <v>3</v>
      </c>
      <c r="D193" s="109">
        <v>2</v>
      </c>
      <c r="E193" s="110" t="s">
        <v>663</v>
      </c>
      <c r="F193" s="111"/>
      <c r="G193" s="108">
        <f t="shared" si="6"/>
        <v>0</v>
      </c>
      <c r="H193" s="108">
        <f>SUM(I193:J193)</f>
        <v>0</v>
      </c>
      <c r="I193" s="108">
        <f>SUM(J192:K192)</f>
        <v>0</v>
      </c>
    </row>
    <row r="194" spans="1:9" ht="16.899999999999999" customHeight="1" x14ac:dyDescent="0.2">
      <c r="A194" s="107">
        <v>2940</v>
      </c>
      <c r="B194" s="109" t="s">
        <v>658</v>
      </c>
      <c r="C194" s="109">
        <v>4</v>
      </c>
      <c r="D194" s="109">
        <v>0</v>
      </c>
      <c r="E194" s="112" t="s">
        <v>364</v>
      </c>
      <c r="F194" s="116" t="s">
        <v>242</v>
      </c>
      <c r="G194" s="108">
        <f t="shared" si="6"/>
        <v>0</v>
      </c>
      <c r="H194" s="108">
        <f>SUM(H195:H196)</f>
        <v>0</v>
      </c>
      <c r="I194" s="108">
        <f>SUM(J193:K193)</f>
        <v>0</v>
      </c>
    </row>
    <row r="195" spans="1:9" ht="17.45" customHeight="1" x14ac:dyDescent="0.2">
      <c r="A195" s="107">
        <v>2941</v>
      </c>
      <c r="B195" s="109" t="s">
        <v>658</v>
      </c>
      <c r="C195" s="109">
        <v>4</v>
      </c>
      <c r="D195" s="109">
        <v>1</v>
      </c>
      <c r="E195" s="110" t="s">
        <v>664</v>
      </c>
      <c r="F195" s="111" t="s">
        <v>243</v>
      </c>
      <c r="G195" s="108">
        <f t="shared" si="6"/>
        <v>0</v>
      </c>
      <c r="H195" s="108">
        <f>SUM(I195:J195)</f>
        <v>0</v>
      </c>
      <c r="I195" s="108">
        <v>0</v>
      </c>
    </row>
    <row r="196" spans="1:9" ht="16.899999999999999" customHeight="1" x14ac:dyDescent="0.2">
      <c r="A196" s="107">
        <v>2942</v>
      </c>
      <c r="B196" s="109" t="s">
        <v>658</v>
      </c>
      <c r="C196" s="109">
        <v>4</v>
      </c>
      <c r="D196" s="109">
        <v>2</v>
      </c>
      <c r="E196" s="110" t="s">
        <v>665</v>
      </c>
      <c r="F196" s="111" t="s">
        <v>244</v>
      </c>
      <c r="G196" s="108">
        <f t="shared" si="6"/>
        <v>0</v>
      </c>
      <c r="H196" s="108">
        <f>SUM(I196:J196)</f>
        <v>0</v>
      </c>
      <c r="I196" s="108">
        <f>SUM(J195:K195)</f>
        <v>0</v>
      </c>
    </row>
    <row r="197" spans="1:9" ht="27.75" customHeight="1" x14ac:dyDescent="0.2">
      <c r="A197" s="107">
        <v>2950</v>
      </c>
      <c r="B197" s="109" t="s">
        <v>658</v>
      </c>
      <c r="C197" s="109">
        <v>5</v>
      </c>
      <c r="D197" s="109">
        <v>0</v>
      </c>
      <c r="E197" s="112" t="s">
        <v>365</v>
      </c>
      <c r="F197" s="116" t="s">
        <v>245</v>
      </c>
      <c r="G197" s="108">
        <f t="shared" si="6"/>
        <v>521900</v>
      </c>
      <c r="H197" s="108">
        <f>SUM(H198:H199)</f>
        <v>262000</v>
      </c>
      <c r="I197" s="108">
        <f>SUM(I198:I199)</f>
        <v>259900</v>
      </c>
    </row>
    <row r="198" spans="1:9" ht="13.5" customHeight="1" x14ac:dyDescent="0.2">
      <c r="A198" s="107">
        <v>2951</v>
      </c>
      <c r="B198" s="109" t="s">
        <v>658</v>
      </c>
      <c r="C198" s="109">
        <v>5</v>
      </c>
      <c r="D198" s="109">
        <v>1</v>
      </c>
      <c r="E198" s="110" t="s">
        <v>666</v>
      </c>
      <c r="F198" s="116"/>
      <c r="G198" s="108">
        <f t="shared" si="6"/>
        <v>521900</v>
      </c>
      <c r="H198" s="108">
        <v>262000</v>
      </c>
      <c r="I198" s="108">
        <v>259900</v>
      </c>
    </row>
    <row r="199" spans="1:9" ht="15" customHeight="1" x14ac:dyDescent="0.2">
      <c r="A199" s="107">
        <v>2952</v>
      </c>
      <c r="B199" s="109" t="s">
        <v>658</v>
      </c>
      <c r="C199" s="109">
        <v>5</v>
      </c>
      <c r="D199" s="109">
        <v>2</v>
      </c>
      <c r="E199" s="110" t="s">
        <v>667</v>
      </c>
      <c r="F199" s="111" t="s">
        <v>246</v>
      </c>
      <c r="G199" s="108">
        <f t="shared" si="6"/>
        <v>0</v>
      </c>
      <c r="H199" s="108">
        <v>0</v>
      </c>
      <c r="I199" s="108">
        <v>0</v>
      </c>
    </row>
    <row r="200" spans="1:9" ht="13.15" customHeight="1" x14ac:dyDescent="0.2">
      <c r="A200" s="107">
        <v>2960</v>
      </c>
      <c r="B200" s="109" t="s">
        <v>658</v>
      </c>
      <c r="C200" s="109">
        <v>6</v>
      </c>
      <c r="D200" s="109">
        <v>0</v>
      </c>
      <c r="E200" s="112" t="s">
        <v>366</v>
      </c>
      <c r="F200" s="116" t="s">
        <v>248</v>
      </c>
      <c r="G200" s="108">
        <f t="shared" si="6"/>
        <v>0</v>
      </c>
      <c r="H200" s="108">
        <f>SUM(H201)</f>
        <v>0</v>
      </c>
      <c r="I200" s="108">
        <v>0</v>
      </c>
    </row>
    <row r="201" spans="1:9" ht="12.6" customHeight="1" x14ac:dyDescent="0.2">
      <c r="A201" s="107">
        <v>2961</v>
      </c>
      <c r="B201" s="109" t="s">
        <v>658</v>
      </c>
      <c r="C201" s="109">
        <v>6</v>
      </c>
      <c r="D201" s="109">
        <v>1</v>
      </c>
      <c r="E201" s="110" t="s">
        <v>247</v>
      </c>
      <c r="F201" s="111" t="s">
        <v>249</v>
      </c>
      <c r="G201" s="108">
        <f t="shared" ref="G201:G226" si="8">SUM(H201:I201)</f>
        <v>0</v>
      </c>
      <c r="H201" s="108">
        <f>SUM(I201:J201)</f>
        <v>0</v>
      </c>
      <c r="I201" s="108">
        <f>SUM(I202)</f>
        <v>0</v>
      </c>
    </row>
    <row r="202" spans="1:9" ht="14.45" customHeight="1" x14ac:dyDescent="0.2">
      <c r="A202" s="107">
        <v>2970</v>
      </c>
      <c r="B202" s="109" t="s">
        <v>658</v>
      </c>
      <c r="C202" s="109">
        <v>7</v>
      </c>
      <c r="D202" s="109">
        <v>0</v>
      </c>
      <c r="E202" s="112" t="s">
        <v>367</v>
      </c>
      <c r="F202" s="116" t="s">
        <v>251</v>
      </c>
      <c r="G202" s="108">
        <f t="shared" si="8"/>
        <v>0</v>
      </c>
      <c r="H202" s="108">
        <f>SUM(H203)</f>
        <v>0</v>
      </c>
      <c r="I202" s="108">
        <f>SUM(J201:K201)</f>
        <v>0</v>
      </c>
    </row>
    <row r="203" spans="1:9" ht="15" customHeight="1" x14ac:dyDescent="0.2">
      <c r="A203" s="107">
        <v>2971</v>
      </c>
      <c r="B203" s="109" t="s">
        <v>658</v>
      </c>
      <c r="C203" s="109">
        <v>7</v>
      </c>
      <c r="D203" s="109">
        <v>1</v>
      </c>
      <c r="E203" s="110" t="s">
        <v>250</v>
      </c>
      <c r="F203" s="111" t="s">
        <v>251</v>
      </c>
      <c r="G203" s="108">
        <f t="shared" si="8"/>
        <v>0</v>
      </c>
      <c r="H203" s="108">
        <f>SUM(I203:J203)</f>
        <v>0</v>
      </c>
      <c r="I203" s="108">
        <f>SUM(I204)</f>
        <v>0</v>
      </c>
    </row>
    <row r="204" spans="1:9" ht="17.45" customHeight="1" x14ac:dyDescent="0.2">
      <c r="A204" s="107">
        <v>2980</v>
      </c>
      <c r="B204" s="109" t="s">
        <v>658</v>
      </c>
      <c r="C204" s="109">
        <v>8</v>
      </c>
      <c r="D204" s="109">
        <v>0</v>
      </c>
      <c r="E204" s="112" t="s">
        <v>368</v>
      </c>
      <c r="F204" s="116" t="s">
        <v>253</v>
      </c>
      <c r="G204" s="108">
        <f t="shared" si="8"/>
        <v>0</v>
      </c>
      <c r="H204" s="108">
        <f>SUM(H205)</f>
        <v>0</v>
      </c>
      <c r="I204" s="108">
        <f>SUM(J203:K203)</f>
        <v>0</v>
      </c>
    </row>
    <row r="205" spans="1:9" ht="15.6" customHeight="1" x14ac:dyDescent="0.2">
      <c r="A205" s="107">
        <v>2981</v>
      </c>
      <c r="B205" s="109" t="s">
        <v>658</v>
      </c>
      <c r="C205" s="109">
        <v>8</v>
      </c>
      <c r="D205" s="109">
        <v>1</v>
      </c>
      <c r="E205" s="110" t="s">
        <v>252</v>
      </c>
      <c r="F205" s="111" t="s">
        <v>254</v>
      </c>
      <c r="G205" s="108">
        <f t="shared" si="8"/>
        <v>0</v>
      </c>
      <c r="H205" s="108">
        <f>SUM(I205:J205)</f>
        <v>0</v>
      </c>
      <c r="I205" s="108">
        <f>SUM(I206)</f>
        <v>0</v>
      </c>
    </row>
    <row r="206" spans="1:9" s="15" customFormat="1" ht="22.9" customHeight="1" x14ac:dyDescent="0.2">
      <c r="A206" s="107">
        <v>3000</v>
      </c>
      <c r="B206" s="109" t="s">
        <v>668</v>
      </c>
      <c r="C206" s="109">
        <v>0</v>
      </c>
      <c r="D206" s="109">
        <v>0</v>
      </c>
      <c r="E206" s="336" t="s">
        <v>990</v>
      </c>
      <c r="F206" s="117" t="s">
        <v>255</v>
      </c>
      <c r="G206" s="92">
        <f t="shared" si="8"/>
        <v>22500</v>
      </c>
      <c r="H206" s="108">
        <f>SUM(H221)</f>
        <v>22500</v>
      </c>
      <c r="I206" s="108">
        <f>SUM(J205:K205)</f>
        <v>0</v>
      </c>
    </row>
    <row r="207" spans="1:9" ht="22.9" customHeight="1" x14ac:dyDescent="0.2">
      <c r="A207" s="107">
        <v>3010</v>
      </c>
      <c r="B207" s="109" t="s">
        <v>668</v>
      </c>
      <c r="C207" s="109">
        <v>1</v>
      </c>
      <c r="D207" s="109">
        <v>0</v>
      </c>
      <c r="E207" s="112" t="s">
        <v>369</v>
      </c>
      <c r="F207" s="116" t="s">
        <v>256</v>
      </c>
      <c r="G207" s="108">
        <f t="shared" si="8"/>
        <v>0</v>
      </c>
      <c r="H207" s="108">
        <f>SUM(H208:H209)</f>
        <v>0</v>
      </c>
      <c r="I207" s="108">
        <f>SUM(I208+I211+I213+I215+I217+I219+I221+I223+I225)</f>
        <v>0</v>
      </c>
    </row>
    <row r="208" spans="1:9" ht="14.45" customHeight="1" x14ac:dyDescent="0.2">
      <c r="A208" s="107">
        <v>3011</v>
      </c>
      <c r="B208" s="109" t="s">
        <v>668</v>
      </c>
      <c r="C208" s="109">
        <v>1</v>
      </c>
      <c r="D208" s="109">
        <v>1</v>
      </c>
      <c r="E208" s="110" t="s">
        <v>259</v>
      </c>
      <c r="F208" s="111" t="s">
        <v>260</v>
      </c>
      <c r="G208" s="108">
        <f t="shared" si="8"/>
        <v>0</v>
      </c>
      <c r="H208" s="108">
        <f>SUM(I208:J208)</f>
        <v>0</v>
      </c>
      <c r="I208" s="108">
        <f>SUM(I209:I210)</f>
        <v>0</v>
      </c>
    </row>
    <row r="209" spans="1:9" ht="14.45" customHeight="1" x14ac:dyDescent="0.2">
      <c r="A209" s="107">
        <v>3012</v>
      </c>
      <c r="B209" s="109" t="s">
        <v>668</v>
      </c>
      <c r="C209" s="109">
        <v>1</v>
      </c>
      <c r="D209" s="109">
        <v>2</v>
      </c>
      <c r="E209" s="110" t="s">
        <v>261</v>
      </c>
      <c r="F209" s="111" t="s">
        <v>262</v>
      </c>
      <c r="G209" s="108">
        <f t="shared" si="8"/>
        <v>0</v>
      </c>
      <c r="H209" s="108">
        <f>SUM(I209:J209)</f>
        <v>0</v>
      </c>
      <c r="I209" s="108">
        <f>SUM(J208:K208)</f>
        <v>0</v>
      </c>
    </row>
    <row r="210" spans="1:9" ht="15" customHeight="1" x14ac:dyDescent="0.2">
      <c r="A210" s="107">
        <v>3020</v>
      </c>
      <c r="B210" s="109" t="s">
        <v>668</v>
      </c>
      <c r="C210" s="109">
        <v>2</v>
      </c>
      <c r="D210" s="109">
        <v>0</v>
      </c>
      <c r="E210" s="112" t="s">
        <v>370</v>
      </c>
      <c r="F210" s="116" t="s">
        <v>264</v>
      </c>
      <c r="G210" s="108">
        <f t="shared" si="8"/>
        <v>0</v>
      </c>
      <c r="H210" s="108">
        <f>SUM(H211)</f>
        <v>0</v>
      </c>
      <c r="I210" s="108">
        <f>SUM(J209:K209)</f>
        <v>0</v>
      </c>
    </row>
    <row r="211" spans="1:9" ht="16.899999999999999" customHeight="1" x14ac:dyDescent="0.2">
      <c r="A211" s="107">
        <v>3021</v>
      </c>
      <c r="B211" s="109" t="s">
        <v>668</v>
      </c>
      <c r="C211" s="109">
        <v>2</v>
      </c>
      <c r="D211" s="109">
        <v>1</v>
      </c>
      <c r="E211" s="110" t="s">
        <v>263</v>
      </c>
      <c r="F211" s="111" t="s">
        <v>265</v>
      </c>
      <c r="G211" s="108">
        <f t="shared" si="8"/>
        <v>0</v>
      </c>
      <c r="H211" s="108">
        <v>0</v>
      </c>
      <c r="I211" s="108">
        <f>SUM(I212)</f>
        <v>0</v>
      </c>
    </row>
    <row r="212" spans="1:9" ht="16.899999999999999" customHeight="1" x14ac:dyDescent="0.2">
      <c r="A212" s="107">
        <v>3030</v>
      </c>
      <c r="B212" s="109" t="s">
        <v>668</v>
      </c>
      <c r="C212" s="109">
        <v>3</v>
      </c>
      <c r="D212" s="109">
        <v>0</v>
      </c>
      <c r="E212" s="112" t="s">
        <v>371</v>
      </c>
      <c r="F212" s="116" t="s">
        <v>267</v>
      </c>
      <c r="G212" s="108">
        <f t="shared" si="8"/>
        <v>0</v>
      </c>
      <c r="H212" s="108">
        <f>SUM(H213)</f>
        <v>0</v>
      </c>
      <c r="I212" s="108">
        <v>0</v>
      </c>
    </row>
    <row r="213" spans="1:9" s="9" customFormat="1" ht="15" customHeight="1" x14ac:dyDescent="0.2">
      <c r="A213" s="107">
        <v>3031</v>
      </c>
      <c r="B213" s="109" t="s">
        <v>668</v>
      </c>
      <c r="C213" s="109">
        <v>3</v>
      </c>
      <c r="D213" s="109" t="s">
        <v>551</v>
      </c>
      <c r="E213" s="110" t="s">
        <v>266</v>
      </c>
      <c r="F213" s="116"/>
      <c r="G213" s="108">
        <f t="shared" si="8"/>
        <v>0</v>
      </c>
      <c r="H213" s="108">
        <f>SUM(H214)</f>
        <v>0</v>
      </c>
      <c r="I213" s="108">
        <f>SUM(I214)</f>
        <v>0</v>
      </c>
    </row>
    <row r="214" spans="1:9" ht="15" customHeight="1" x14ac:dyDescent="0.2">
      <c r="A214" s="107">
        <v>3040</v>
      </c>
      <c r="B214" s="109" t="s">
        <v>668</v>
      </c>
      <c r="C214" s="109">
        <v>4</v>
      </c>
      <c r="D214" s="109">
        <v>0</v>
      </c>
      <c r="E214" s="112" t="s">
        <v>372</v>
      </c>
      <c r="F214" s="116" t="s">
        <v>269</v>
      </c>
      <c r="G214" s="108">
        <f t="shared" si="8"/>
        <v>0</v>
      </c>
      <c r="H214" s="108">
        <f>SUM(H215)</f>
        <v>0</v>
      </c>
      <c r="I214" s="108">
        <f>SUM(I215)</f>
        <v>0</v>
      </c>
    </row>
    <row r="215" spans="1:9" ht="17.45" customHeight="1" x14ac:dyDescent="0.2">
      <c r="A215" s="107">
        <v>3041</v>
      </c>
      <c r="B215" s="109" t="s">
        <v>668</v>
      </c>
      <c r="C215" s="109">
        <v>4</v>
      </c>
      <c r="D215" s="109">
        <v>1</v>
      </c>
      <c r="E215" s="110" t="s">
        <v>268</v>
      </c>
      <c r="F215" s="111" t="s">
        <v>270</v>
      </c>
      <c r="G215" s="108">
        <f t="shared" si="8"/>
        <v>0</v>
      </c>
      <c r="H215" s="108">
        <v>0</v>
      </c>
      <c r="I215" s="108">
        <f>SUM(I216)</f>
        <v>0</v>
      </c>
    </row>
    <row r="216" spans="1:9" ht="18" customHeight="1" x14ac:dyDescent="0.2">
      <c r="A216" s="107">
        <v>3050</v>
      </c>
      <c r="B216" s="109" t="s">
        <v>668</v>
      </c>
      <c r="C216" s="109">
        <v>5</v>
      </c>
      <c r="D216" s="109">
        <v>0</v>
      </c>
      <c r="E216" s="112" t="s">
        <v>373</v>
      </c>
      <c r="F216" s="116" t="s">
        <v>272</v>
      </c>
      <c r="G216" s="108">
        <f t="shared" si="8"/>
        <v>0</v>
      </c>
      <c r="H216" s="108">
        <f>SUM(H217)</f>
        <v>0</v>
      </c>
      <c r="I216" s="108">
        <v>0</v>
      </c>
    </row>
    <row r="217" spans="1:9" ht="13.9" customHeight="1" x14ac:dyDescent="0.2">
      <c r="A217" s="107">
        <v>3051</v>
      </c>
      <c r="B217" s="109" t="s">
        <v>668</v>
      </c>
      <c r="C217" s="109">
        <v>5</v>
      </c>
      <c r="D217" s="109">
        <v>1</v>
      </c>
      <c r="E217" s="110" t="s">
        <v>271</v>
      </c>
      <c r="F217" s="111" t="s">
        <v>272</v>
      </c>
      <c r="G217" s="108">
        <f t="shared" si="8"/>
        <v>0</v>
      </c>
      <c r="H217" s="108">
        <v>0</v>
      </c>
      <c r="I217" s="108">
        <f>SUM(I218)</f>
        <v>0</v>
      </c>
    </row>
    <row r="218" spans="1:9" ht="16.899999999999999" customHeight="1" x14ac:dyDescent="0.2">
      <c r="A218" s="107">
        <v>3060</v>
      </c>
      <c r="B218" s="109" t="s">
        <v>668</v>
      </c>
      <c r="C218" s="109">
        <v>6</v>
      </c>
      <c r="D218" s="109">
        <v>0</v>
      </c>
      <c r="E218" s="112" t="s">
        <v>374</v>
      </c>
      <c r="F218" s="116" t="s">
        <v>274</v>
      </c>
      <c r="G218" s="108">
        <f t="shared" si="8"/>
        <v>0</v>
      </c>
      <c r="H218" s="108">
        <f>SUM(H219)</f>
        <v>0</v>
      </c>
      <c r="I218" s="108">
        <v>0</v>
      </c>
    </row>
    <row r="219" spans="1:9" ht="16.149999999999999" customHeight="1" x14ac:dyDescent="0.2">
      <c r="A219" s="107">
        <v>3061</v>
      </c>
      <c r="B219" s="109" t="s">
        <v>668</v>
      </c>
      <c r="C219" s="109">
        <v>6</v>
      </c>
      <c r="D219" s="109">
        <v>1</v>
      </c>
      <c r="E219" s="110" t="s">
        <v>273</v>
      </c>
      <c r="F219" s="111" t="s">
        <v>274</v>
      </c>
      <c r="G219" s="108">
        <f t="shared" si="8"/>
        <v>0</v>
      </c>
      <c r="H219" s="108">
        <v>0</v>
      </c>
      <c r="I219" s="108">
        <f>SUM(I220)</f>
        <v>0</v>
      </c>
    </row>
    <row r="220" spans="1:9" ht="25.15" customHeight="1" x14ac:dyDescent="0.2">
      <c r="A220" s="107">
        <v>3070</v>
      </c>
      <c r="B220" s="109" t="s">
        <v>668</v>
      </c>
      <c r="C220" s="109">
        <v>7</v>
      </c>
      <c r="D220" s="109">
        <v>0</v>
      </c>
      <c r="E220" s="112" t="s">
        <v>375</v>
      </c>
      <c r="F220" s="116" t="s">
        <v>276</v>
      </c>
      <c r="G220" s="108">
        <f t="shared" si="8"/>
        <v>22500</v>
      </c>
      <c r="H220" s="108">
        <f>SUM(H221)</f>
        <v>22500</v>
      </c>
      <c r="I220" s="108">
        <v>0</v>
      </c>
    </row>
    <row r="221" spans="1:9" ht="14.25" customHeight="1" x14ac:dyDescent="0.2">
      <c r="A221" s="107">
        <v>3071</v>
      </c>
      <c r="B221" s="109" t="s">
        <v>668</v>
      </c>
      <c r="C221" s="109">
        <v>7</v>
      </c>
      <c r="D221" s="109">
        <v>1</v>
      </c>
      <c r="E221" s="110" t="s">
        <v>275</v>
      </c>
      <c r="F221" s="111" t="s">
        <v>278</v>
      </c>
      <c r="G221" s="108">
        <f t="shared" si="8"/>
        <v>22500</v>
      </c>
      <c r="H221" s="108">
        <v>22500</v>
      </c>
      <c r="I221" s="108">
        <f>SUM(I222)</f>
        <v>0</v>
      </c>
    </row>
    <row r="222" spans="1:9" ht="34.9" customHeight="1" x14ac:dyDescent="0.2">
      <c r="A222" s="107">
        <v>3080</v>
      </c>
      <c r="B222" s="109" t="s">
        <v>668</v>
      </c>
      <c r="C222" s="109">
        <v>8</v>
      </c>
      <c r="D222" s="109">
        <v>0</v>
      </c>
      <c r="E222" s="112" t="s">
        <v>376</v>
      </c>
      <c r="F222" s="116" t="s">
        <v>279</v>
      </c>
      <c r="G222" s="108">
        <f t="shared" si="8"/>
        <v>0</v>
      </c>
      <c r="H222" s="108">
        <f>SUM(H223)</f>
        <v>0</v>
      </c>
      <c r="I222" s="108">
        <v>0</v>
      </c>
    </row>
    <row r="223" spans="1:9" ht="36" customHeight="1" x14ac:dyDescent="0.2">
      <c r="A223" s="107">
        <v>3081</v>
      </c>
      <c r="B223" s="109" t="s">
        <v>668</v>
      </c>
      <c r="C223" s="109">
        <v>8</v>
      </c>
      <c r="D223" s="109">
        <v>1</v>
      </c>
      <c r="E223" s="110" t="s">
        <v>377</v>
      </c>
      <c r="F223" s="111" t="s">
        <v>280</v>
      </c>
      <c r="G223" s="108">
        <f t="shared" si="8"/>
        <v>0</v>
      </c>
      <c r="H223" s="108">
        <v>0</v>
      </c>
      <c r="I223" s="108">
        <f>SUM(I224)</f>
        <v>0</v>
      </c>
    </row>
    <row r="224" spans="1:9" ht="24" customHeight="1" x14ac:dyDescent="0.2">
      <c r="A224" s="107">
        <v>3090</v>
      </c>
      <c r="B224" s="109" t="s">
        <v>668</v>
      </c>
      <c r="C224" s="109">
        <v>9</v>
      </c>
      <c r="D224" s="109">
        <v>0</v>
      </c>
      <c r="E224" s="112" t="s">
        <v>378</v>
      </c>
      <c r="F224" s="116" t="s">
        <v>282</v>
      </c>
      <c r="G224" s="108">
        <f t="shared" si="8"/>
        <v>0</v>
      </c>
      <c r="H224" s="108">
        <f>SUM(H225:H226)</f>
        <v>0</v>
      </c>
      <c r="I224" s="108">
        <v>0</v>
      </c>
    </row>
    <row r="225" spans="1:9" ht="24.6" customHeight="1" x14ac:dyDescent="0.2">
      <c r="A225" s="107">
        <v>3091</v>
      </c>
      <c r="B225" s="109" t="s">
        <v>668</v>
      </c>
      <c r="C225" s="109">
        <v>9</v>
      </c>
      <c r="D225" s="109">
        <v>1</v>
      </c>
      <c r="E225" s="110" t="s">
        <v>281</v>
      </c>
      <c r="F225" s="111" t="s">
        <v>283</v>
      </c>
      <c r="G225" s="108">
        <f t="shared" si="8"/>
        <v>0</v>
      </c>
      <c r="H225" s="108">
        <v>0</v>
      </c>
      <c r="I225" s="108">
        <f>SUM(I226:I227)</f>
        <v>0</v>
      </c>
    </row>
    <row r="226" spans="1:9" ht="24.75" customHeight="1" x14ac:dyDescent="0.2">
      <c r="A226" s="107">
        <v>3092</v>
      </c>
      <c r="B226" s="109" t="s">
        <v>668</v>
      </c>
      <c r="C226" s="109">
        <v>9</v>
      </c>
      <c r="D226" s="109">
        <v>2</v>
      </c>
      <c r="E226" s="110" t="s">
        <v>687</v>
      </c>
      <c r="F226" s="111"/>
      <c r="G226" s="108">
        <f t="shared" si="8"/>
        <v>0</v>
      </c>
      <c r="H226" s="108">
        <v>0</v>
      </c>
      <c r="I226" s="108">
        <v>0</v>
      </c>
    </row>
    <row r="227" spans="1:9" s="15" customFormat="1" ht="39" customHeight="1" x14ac:dyDescent="0.2">
      <c r="A227" s="107">
        <v>3100</v>
      </c>
      <c r="B227" s="109" t="s">
        <v>669</v>
      </c>
      <c r="C227" s="109">
        <v>0</v>
      </c>
      <c r="D227" s="109">
        <v>0</v>
      </c>
      <c r="E227" s="338" t="s">
        <v>991</v>
      </c>
      <c r="F227" s="117"/>
      <c r="G227" s="108">
        <f t="shared" ref="G227:H230" si="9">SUM(G228)</f>
        <v>0</v>
      </c>
      <c r="H227" s="108">
        <f t="shared" si="9"/>
        <v>291144</v>
      </c>
      <c r="I227" s="108">
        <f>SUM(I228:I230)</f>
        <v>0</v>
      </c>
    </row>
    <row r="228" spans="1:9" ht="27" customHeight="1" x14ac:dyDescent="0.2">
      <c r="A228" s="107">
        <v>3110</v>
      </c>
      <c r="B228" s="118" t="s">
        <v>669</v>
      </c>
      <c r="C228" s="118">
        <v>1</v>
      </c>
      <c r="D228" s="118">
        <v>0</v>
      </c>
      <c r="E228" s="337" t="s">
        <v>379</v>
      </c>
      <c r="F228" s="111"/>
      <c r="G228" s="119">
        <f t="shared" si="9"/>
        <v>0</v>
      </c>
      <c r="H228" s="119">
        <f t="shared" si="9"/>
        <v>291144</v>
      </c>
      <c r="I228" s="108">
        <v>0</v>
      </c>
    </row>
    <row r="229" spans="1:9" ht="18" customHeight="1" x14ac:dyDescent="0.2">
      <c r="A229" s="107">
        <v>3112</v>
      </c>
      <c r="B229" s="118" t="s">
        <v>669</v>
      </c>
      <c r="C229" s="118">
        <v>1</v>
      </c>
      <c r="D229" s="118">
        <v>2</v>
      </c>
      <c r="E229" s="260" t="s">
        <v>410</v>
      </c>
      <c r="F229" s="111"/>
      <c r="G229" s="119">
        <f t="shared" si="9"/>
        <v>0</v>
      </c>
      <c r="H229" s="119">
        <v>291144</v>
      </c>
      <c r="I229" s="108">
        <v>0</v>
      </c>
    </row>
    <row r="230" spans="1:9" ht="25.5" customHeight="1" x14ac:dyDescent="0.2">
      <c r="A230" s="91">
        <v>3110</v>
      </c>
      <c r="B230" s="261">
        <v>11</v>
      </c>
      <c r="C230" s="262">
        <v>1</v>
      </c>
      <c r="D230" s="263">
        <v>0</v>
      </c>
      <c r="E230" s="260" t="s">
        <v>946</v>
      </c>
      <c r="F230" s="124">
        <v>7934.9</v>
      </c>
      <c r="G230" s="119">
        <f t="shared" si="9"/>
        <v>0</v>
      </c>
      <c r="H230" s="119">
        <v>0</v>
      </c>
      <c r="I230" s="108">
        <v>0</v>
      </c>
    </row>
    <row r="231" spans="1:9" ht="19.5" customHeight="1" x14ac:dyDescent="0.2">
      <c r="A231" s="91">
        <v>3112</v>
      </c>
      <c r="B231" s="121">
        <v>11</v>
      </c>
      <c r="C231" s="122">
        <v>1</v>
      </c>
      <c r="D231" s="123">
        <v>2</v>
      </c>
      <c r="E231" s="125" t="s">
        <v>947</v>
      </c>
      <c r="F231" s="124">
        <v>7934.9</v>
      </c>
      <c r="G231" s="126">
        <v>0</v>
      </c>
      <c r="H231" s="126">
        <v>0</v>
      </c>
      <c r="I231" s="108">
        <f>SUM(I232:I234)</f>
        <v>0</v>
      </c>
    </row>
    <row r="232" spans="1:9" x14ac:dyDescent="0.2">
      <c r="B232" s="11"/>
      <c r="C232" s="12"/>
      <c r="D232" s="13"/>
    </row>
  </sheetData>
  <mergeCells count="12">
    <mergeCell ref="H10:I10"/>
    <mergeCell ref="A6:I6"/>
    <mergeCell ref="A7:I7"/>
    <mergeCell ref="H9:I9"/>
    <mergeCell ref="A10:A11"/>
    <mergeCell ref="E10:E11"/>
    <mergeCell ref="F10:F11"/>
    <mergeCell ref="A1:I5"/>
    <mergeCell ref="G10:G11"/>
    <mergeCell ref="B10:B11"/>
    <mergeCell ref="C10:C11"/>
    <mergeCell ref="D10:D11"/>
  </mergeCells>
  <phoneticPr fontId="5" type="noConversion"/>
  <pageMargins left="0.78740157480314998" right="0.27559055118110198" top="0.39370078740157499" bottom="0.59055118110236204" header="0.15748031496063" footer="0.23622047244094499"/>
  <pageSetup paperSize="9" scale="84" firstPageNumber="7" fitToHeight="0" orientation="portrait" useFirstPageNumber="1" r:id="rId1"/>
  <headerFooter alignWithMargins="0">
    <oddFooter>&amp;CPage &amp;P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5">
    <pageSetUpPr fitToPage="1"/>
  </sheetPr>
  <dimension ref="A1:Y454"/>
  <sheetViews>
    <sheetView showGridLines="0" topLeftCell="A28" zoomScale="120" zoomScaleNormal="120" zoomScalePageLayoutView="110" workbookViewId="0">
      <selection sqref="A1:F38"/>
    </sheetView>
  </sheetViews>
  <sheetFormatPr defaultRowHeight="12.75" x14ac:dyDescent="0.2"/>
  <cols>
    <col min="1" max="1" width="5.85546875" style="128" customWidth="1"/>
    <col min="2" max="2" width="42.140625" style="128" customWidth="1"/>
    <col min="3" max="3" width="6.28515625" style="130" customWidth="1"/>
    <col min="4" max="4" width="13.85546875" style="128" customWidth="1"/>
    <col min="5" max="5" width="12.28515625" style="128" customWidth="1"/>
    <col min="6" max="6" width="12" style="128" customWidth="1"/>
    <col min="7" max="8" width="9.140625" style="128"/>
    <col min="9" max="9" width="10.140625" style="128" bestFit="1" customWidth="1"/>
    <col min="10" max="16384" width="9.140625" style="128"/>
  </cols>
  <sheetData>
    <row r="1" spans="1:23" ht="12.75" customHeight="1" x14ac:dyDescent="0.2">
      <c r="A1" s="365" t="s">
        <v>1084</v>
      </c>
      <c r="B1" s="365"/>
      <c r="C1" s="365"/>
      <c r="D1" s="365"/>
      <c r="E1" s="365"/>
      <c r="F1" s="365"/>
      <c r="G1" s="282"/>
      <c r="H1" s="282"/>
      <c r="I1" s="282"/>
    </row>
    <row r="2" spans="1:23" x14ac:dyDescent="0.2">
      <c r="A2" s="365"/>
      <c r="B2" s="365"/>
      <c r="C2" s="365"/>
      <c r="D2" s="365"/>
      <c r="E2" s="365"/>
      <c r="F2" s="365"/>
      <c r="G2" s="282"/>
      <c r="H2" s="282"/>
      <c r="I2" s="282"/>
    </row>
    <row r="3" spans="1:23" x14ac:dyDescent="0.2">
      <c r="A3" s="365"/>
      <c r="B3" s="365"/>
      <c r="C3" s="365"/>
      <c r="D3" s="365"/>
      <c r="E3" s="365"/>
      <c r="F3" s="365"/>
      <c r="G3" s="282"/>
      <c r="H3" s="282"/>
      <c r="I3" s="282"/>
    </row>
    <row r="4" spans="1:23" x14ac:dyDescent="0.2">
      <c r="A4" s="365"/>
      <c r="B4" s="365"/>
      <c r="C4" s="365"/>
      <c r="D4" s="365"/>
      <c r="E4" s="365"/>
      <c r="F4" s="365"/>
      <c r="G4" s="282"/>
      <c r="H4" s="282"/>
      <c r="I4" s="282"/>
    </row>
    <row r="5" spans="1:23" x14ac:dyDescent="0.2">
      <c r="A5" s="365"/>
      <c r="B5" s="365"/>
      <c r="C5" s="365"/>
      <c r="D5" s="365"/>
      <c r="E5" s="365"/>
      <c r="F5" s="365"/>
      <c r="G5" s="282"/>
      <c r="H5" s="282"/>
      <c r="I5" s="282"/>
    </row>
    <row r="6" spans="1:23" s="127" customFormat="1" ht="15.75" x14ac:dyDescent="0.2">
      <c r="A6" s="374" t="s">
        <v>819</v>
      </c>
      <c r="B6" s="374"/>
      <c r="C6" s="374"/>
      <c r="D6" s="374"/>
      <c r="E6" s="374"/>
      <c r="F6" s="374"/>
    </row>
    <row r="7" spans="1:23" ht="33.75" customHeight="1" x14ac:dyDescent="0.25">
      <c r="A7" s="375" t="s">
        <v>569</v>
      </c>
      <c r="B7" s="375"/>
      <c r="C7" s="375"/>
      <c r="D7" s="375"/>
      <c r="E7" s="375"/>
      <c r="F7" s="375"/>
    </row>
    <row r="8" spans="1:23" ht="1.1499999999999999" customHeight="1" x14ac:dyDescent="0.25">
      <c r="A8" s="129" t="s">
        <v>1042</v>
      </c>
      <c r="B8" s="129"/>
      <c r="C8" s="129"/>
    </row>
    <row r="9" spans="1:23" x14ac:dyDescent="0.2">
      <c r="E9" s="361" t="s">
        <v>567</v>
      </c>
      <c r="F9" s="361"/>
      <c r="J9" s="131"/>
    </row>
    <row r="10" spans="1:23" ht="24" x14ac:dyDescent="0.2">
      <c r="A10" s="376" t="s">
        <v>570</v>
      </c>
      <c r="B10" s="283" t="s">
        <v>412</v>
      </c>
      <c r="C10" s="283"/>
      <c r="D10" s="378" t="s">
        <v>571</v>
      </c>
      <c r="E10" s="377" t="s">
        <v>495</v>
      </c>
      <c r="F10" s="377"/>
      <c r="J10" s="131"/>
    </row>
    <row r="11" spans="1:23" ht="24" x14ac:dyDescent="0.2">
      <c r="A11" s="376"/>
      <c r="B11" s="283" t="s">
        <v>413</v>
      </c>
      <c r="C11" s="136" t="s">
        <v>414</v>
      </c>
      <c r="D11" s="377"/>
      <c r="E11" s="284" t="s">
        <v>563</v>
      </c>
      <c r="F11" s="284" t="s">
        <v>564</v>
      </c>
      <c r="J11" s="131"/>
    </row>
    <row r="12" spans="1:23" x14ac:dyDescent="0.2">
      <c r="A12" s="141">
        <v>1</v>
      </c>
      <c r="B12" s="141">
        <v>2</v>
      </c>
      <c r="C12" s="141" t="s">
        <v>415</v>
      </c>
      <c r="D12" s="141">
        <v>4</v>
      </c>
      <c r="E12" s="141">
        <v>5</v>
      </c>
      <c r="F12" s="141">
        <v>6</v>
      </c>
      <c r="J12" s="131"/>
    </row>
    <row r="13" spans="1:23" ht="30" customHeight="1" x14ac:dyDescent="0.2">
      <c r="A13" s="132">
        <v>4000</v>
      </c>
      <c r="B13" s="285" t="s">
        <v>992</v>
      </c>
      <c r="C13" s="286"/>
      <c r="D13" s="203">
        <f>SUM(E13+F13)</f>
        <v>2556573.5</v>
      </c>
      <c r="E13" s="203">
        <f>SUM(E14)</f>
        <v>1933000</v>
      </c>
      <c r="F13" s="203">
        <f>SUM(F135+F162)</f>
        <v>623573.5</v>
      </c>
      <c r="G13" s="133"/>
      <c r="H13" s="133"/>
      <c r="I13" s="133"/>
      <c r="J13" s="134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</row>
    <row r="14" spans="1:23" ht="41.45" customHeight="1" x14ac:dyDescent="0.2">
      <c r="A14" s="132">
        <v>4050</v>
      </c>
      <c r="B14" s="287" t="s">
        <v>1048</v>
      </c>
      <c r="C14" s="98" t="s">
        <v>807</v>
      </c>
      <c r="D14" s="203">
        <f>SUM(E14)</f>
        <v>1933000</v>
      </c>
      <c r="E14" s="203">
        <f>SUM(E15+E24+E71+E78+E103+E114)</f>
        <v>1933000</v>
      </c>
      <c r="F14" s="203">
        <v>0</v>
      </c>
      <c r="G14" s="133"/>
      <c r="H14" s="133"/>
      <c r="I14" s="133"/>
      <c r="J14" s="134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</row>
    <row r="15" spans="1:23" ht="25.5" customHeight="1" x14ac:dyDescent="0.2">
      <c r="A15" s="135">
        <v>4100</v>
      </c>
      <c r="B15" s="288" t="s">
        <v>1049</v>
      </c>
      <c r="C15" s="136" t="s">
        <v>807</v>
      </c>
      <c r="D15" s="243">
        <f t="shared" ref="D15:D62" si="0">SUM(E15:F15)</f>
        <v>337256</v>
      </c>
      <c r="E15" s="243">
        <f>SUM(E16+E20+E22)</f>
        <v>337256</v>
      </c>
      <c r="F15" s="243">
        <f>SUM(F22)</f>
        <v>0</v>
      </c>
      <c r="G15" s="133"/>
      <c r="H15" s="133"/>
      <c r="I15" s="133"/>
      <c r="J15" s="134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</row>
    <row r="16" spans="1:23" ht="25.5" customHeight="1" x14ac:dyDescent="0.2">
      <c r="A16" s="135">
        <v>4110</v>
      </c>
      <c r="B16" s="287" t="s">
        <v>993</v>
      </c>
      <c r="C16" s="136" t="s">
        <v>807</v>
      </c>
      <c r="D16" s="243">
        <f t="shared" si="0"/>
        <v>337256</v>
      </c>
      <c r="E16" s="243">
        <f>SUM(E17:E19)</f>
        <v>337256</v>
      </c>
      <c r="F16" s="245" t="s">
        <v>816</v>
      </c>
      <c r="G16" s="133"/>
      <c r="H16" s="133"/>
      <c r="I16" s="133"/>
      <c r="J16" s="134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spans="1:23" ht="24" x14ac:dyDescent="0.2">
      <c r="A17" s="135">
        <v>4111</v>
      </c>
      <c r="B17" s="273" t="s">
        <v>416</v>
      </c>
      <c r="C17" s="136" t="s">
        <v>671</v>
      </c>
      <c r="D17" s="243">
        <f t="shared" si="0"/>
        <v>269900</v>
      </c>
      <c r="E17" s="243">
        <v>269900</v>
      </c>
      <c r="F17" s="245" t="s">
        <v>816</v>
      </c>
      <c r="G17" s="137"/>
      <c r="H17" s="133"/>
      <c r="I17" s="133"/>
      <c r="J17" s="133"/>
      <c r="K17" s="133"/>
      <c r="L17" s="133"/>
      <c r="M17" s="138"/>
      <c r="N17" s="133"/>
      <c r="O17" s="133"/>
      <c r="P17" s="133"/>
      <c r="Q17" s="133"/>
      <c r="R17" s="133"/>
      <c r="S17" s="133"/>
      <c r="T17" s="133"/>
      <c r="U17" s="133"/>
      <c r="V17" s="133"/>
      <c r="W17" s="133"/>
    </row>
    <row r="18" spans="1:23" ht="24" x14ac:dyDescent="0.2">
      <c r="A18" s="135">
        <v>4112</v>
      </c>
      <c r="B18" s="273" t="s">
        <v>417</v>
      </c>
      <c r="C18" s="167" t="s">
        <v>672</v>
      </c>
      <c r="D18" s="243">
        <f>SUM(E18:F18)</f>
        <v>67356</v>
      </c>
      <c r="E18" s="243">
        <v>67356</v>
      </c>
      <c r="F18" s="245" t="s">
        <v>816</v>
      </c>
      <c r="G18" s="137"/>
      <c r="H18" s="133"/>
      <c r="I18" s="133"/>
      <c r="J18" s="133"/>
      <c r="K18" s="133"/>
      <c r="L18" s="133"/>
      <c r="M18" s="138"/>
      <c r="N18" s="133"/>
      <c r="O18" s="133"/>
      <c r="P18" s="133"/>
      <c r="Q18" s="133"/>
      <c r="R18" s="133"/>
      <c r="S18" s="133"/>
      <c r="T18" s="133"/>
      <c r="U18" s="133"/>
      <c r="V18" s="133"/>
      <c r="W18" s="133"/>
    </row>
    <row r="19" spans="1:23" x14ac:dyDescent="0.2">
      <c r="A19" s="135">
        <v>4114</v>
      </c>
      <c r="B19" s="273" t="s">
        <v>418</v>
      </c>
      <c r="C19" s="167" t="s">
        <v>670</v>
      </c>
      <c r="D19" s="203">
        <f t="shared" si="0"/>
        <v>0</v>
      </c>
      <c r="E19" s="203">
        <v>0</v>
      </c>
      <c r="F19" s="204" t="s">
        <v>816</v>
      </c>
      <c r="G19" s="137"/>
      <c r="H19" s="133"/>
      <c r="I19" s="133"/>
      <c r="J19" s="133"/>
      <c r="K19" s="133"/>
      <c r="L19" s="133"/>
      <c r="M19" s="138"/>
      <c r="N19" s="133"/>
      <c r="O19" s="133"/>
      <c r="P19" s="133"/>
      <c r="Q19" s="133"/>
      <c r="R19" s="133"/>
      <c r="S19" s="133"/>
      <c r="T19" s="133"/>
      <c r="U19" s="133"/>
      <c r="V19" s="133"/>
      <c r="W19" s="133"/>
    </row>
    <row r="20" spans="1:23" ht="24" customHeight="1" x14ac:dyDescent="0.2">
      <c r="A20" s="135">
        <v>4120</v>
      </c>
      <c r="B20" s="289" t="s">
        <v>994</v>
      </c>
      <c r="C20" s="136" t="s">
        <v>807</v>
      </c>
      <c r="D20" s="203">
        <f t="shared" si="0"/>
        <v>0</v>
      </c>
      <c r="E20" s="203">
        <f>SUM(E21)</f>
        <v>0</v>
      </c>
      <c r="F20" s="204" t="s">
        <v>816</v>
      </c>
      <c r="G20" s="137"/>
      <c r="H20" s="133"/>
      <c r="I20" s="133"/>
      <c r="J20" s="133"/>
      <c r="K20" s="133"/>
      <c r="L20" s="133"/>
      <c r="M20" s="138"/>
      <c r="N20" s="133"/>
      <c r="O20" s="133"/>
      <c r="P20" s="133"/>
      <c r="Q20" s="133"/>
      <c r="R20" s="133"/>
      <c r="S20" s="133"/>
      <c r="T20" s="133"/>
      <c r="U20" s="133"/>
      <c r="V20" s="133"/>
      <c r="W20" s="133"/>
    </row>
    <row r="21" spans="1:23" ht="16.5" customHeight="1" x14ac:dyDescent="0.2">
      <c r="A21" s="135">
        <v>4121</v>
      </c>
      <c r="B21" s="290" t="s">
        <v>419</v>
      </c>
      <c r="C21" s="167" t="s">
        <v>673</v>
      </c>
      <c r="D21" s="203">
        <f t="shared" si="0"/>
        <v>0</v>
      </c>
      <c r="E21" s="203">
        <v>0</v>
      </c>
      <c r="F21" s="204" t="s">
        <v>816</v>
      </c>
      <c r="G21" s="137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</row>
    <row r="22" spans="1:23" ht="25.5" customHeight="1" x14ac:dyDescent="0.2">
      <c r="A22" s="135">
        <v>4130</v>
      </c>
      <c r="B22" s="289" t="s">
        <v>995</v>
      </c>
      <c r="C22" s="136" t="s">
        <v>807</v>
      </c>
      <c r="D22" s="203">
        <f t="shared" si="0"/>
        <v>0</v>
      </c>
      <c r="E22" s="203">
        <f>SUM(E23)</f>
        <v>0</v>
      </c>
      <c r="F22" s="203">
        <f>SUM(F23)</f>
        <v>0</v>
      </c>
      <c r="G22" s="137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</row>
    <row r="23" spans="1:23" ht="17.45" customHeight="1" x14ac:dyDescent="0.2">
      <c r="A23" s="135">
        <v>4131</v>
      </c>
      <c r="B23" s="289" t="s">
        <v>674</v>
      </c>
      <c r="C23" s="136" t="s">
        <v>675</v>
      </c>
      <c r="D23" s="203">
        <f t="shared" si="0"/>
        <v>0</v>
      </c>
      <c r="E23" s="203">
        <v>0</v>
      </c>
      <c r="F23" s="203">
        <v>0</v>
      </c>
      <c r="G23" s="137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</row>
    <row r="24" spans="1:23" ht="46.15" customHeight="1" x14ac:dyDescent="0.2">
      <c r="A24" s="135">
        <v>4200</v>
      </c>
      <c r="B24" s="287" t="s">
        <v>996</v>
      </c>
      <c r="C24" s="136" t="s">
        <v>807</v>
      </c>
      <c r="D24" s="203">
        <f t="shared" si="0"/>
        <v>132100</v>
      </c>
      <c r="E24" s="203">
        <f>SUM(E25+E33+E37+E46+E48+E51)</f>
        <v>132100</v>
      </c>
      <c r="F24" s="204" t="s">
        <v>816</v>
      </c>
      <c r="G24" s="137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</row>
    <row r="25" spans="1:23" ht="34.15" customHeight="1" x14ac:dyDescent="0.2">
      <c r="A25" s="135">
        <v>4210</v>
      </c>
      <c r="B25" s="289" t="s">
        <v>997</v>
      </c>
      <c r="C25" s="136" t="s">
        <v>807</v>
      </c>
      <c r="D25" s="203">
        <f>SUM(D26:D32)</f>
        <v>56700</v>
      </c>
      <c r="E25" s="203">
        <f>SUM(E26:E32)</f>
        <v>56700</v>
      </c>
      <c r="F25" s="204" t="s">
        <v>816</v>
      </c>
      <c r="G25" s="137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spans="1:23" ht="22.5" customHeight="1" x14ac:dyDescent="0.2">
      <c r="A26" s="135">
        <v>4211</v>
      </c>
      <c r="B26" s="273" t="s">
        <v>676</v>
      </c>
      <c r="C26" s="167" t="s">
        <v>677</v>
      </c>
      <c r="D26" s="203">
        <f t="shared" si="0"/>
        <v>200</v>
      </c>
      <c r="E26" s="203">
        <v>200</v>
      </c>
      <c r="F26" s="204" t="s">
        <v>816</v>
      </c>
      <c r="G26" s="137"/>
      <c r="H26" s="133"/>
      <c r="I26" s="133"/>
      <c r="J26" s="133"/>
      <c r="K26" s="133"/>
      <c r="L26" s="133"/>
      <c r="M26" s="138"/>
      <c r="N26" s="133"/>
      <c r="O26" s="133"/>
      <c r="P26" s="133"/>
      <c r="Q26" s="133"/>
      <c r="R26" s="133"/>
      <c r="S26" s="133"/>
      <c r="T26" s="133"/>
      <c r="U26" s="133"/>
      <c r="V26" s="133"/>
      <c r="W26" s="133"/>
    </row>
    <row r="27" spans="1:23" x14ac:dyDescent="0.2">
      <c r="A27" s="135">
        <v>4212</v>
      </c>
      <c r="B27" s="289" t="s">
        <v>1050</v>
      </c>
      <c r="C27" s="167" t="s">
        <v>678</v>
      </c>
      <c r="D27" s="203">
        <f t="shared" si="0"/>
        <v>48000</v>
      </c>
      <c r="E27" s="203">
        <v>48000</v>
      </c>
      <c r="F27" s="204" t="s">
        <v>816</v>
      </c>
      <c r="G27" s="137"/>
      <c r="H27" s="133"/>
      <c r="I27" s="133"/>
      <c r="J27" s="133"/>
      <c r="K27" s="133"/>
      <c r="L27" s="133"/>
      <c r="M27" s="138"/>
      <c r="N27" s="133"/>
      <c r="O27" s="133"/>
      <c r="P27" s="133"/>
      <c r="Q27" s="133"/>
      <c r="R27" s="133"/>
      <c r="S27" s="133"/>
      <c r="T27" s="133"/>
      <c r="U27" s="133"/>
      <c r="V27" s="133"/>
      <c r="W27" s="133"/>
    </row>
    <row r="28" spans="1:23" x14ac:dyDescent="0.2">
      <c r="A28" s="135">
        <v>4213</v>
      </c>
      <c r="B28" s="273" t="s">
        <v>420</v>
      </c>
      <c r="C28" s="167" t="s">
        <v>679</v>
      </c>
      <c r="D28" s="203">
        <f t="shared" si="0"/>
        <v>400</v>
      </c>
      <c r="E28" s="203">
        <v>400</v>
      </c>
      <c r="F28" s="204" t="s">
        <v>816</v>
      </c>
      <c r="G28" s="137"/>
      <c r="H28" s="133"/>
      <c r="I28" s="133"/>
      <c r="J28" s="133"/>
      <c r="K28" s="133"/>
      <c r="L28" s="133"/>
      <c r="M28" s="138"/>
      <c r="N28" s="133"/>
      <c r="O28" s="133"/>
      <c r="P28" s="133"/>
      <c r="Q28" s="133"/>
      <c r="R28" s="133"/>
      <c r="S28" s="133"/>
      <c r="T28" s="133"/>
      <c r="U28" s="133"/>
      <c r="V28" s="133"/>
      <c r="W28" s="133"/>
    </row>
    <row r="29" spans="1:23" x14ac:dyDescent="0.2">
      <c r="A29" s="135">
        <v>4214</v>
      </c>
      <c r="B29" s="273" t="s">
        <v>421</v>
      </c>
      <c r="C29" s="167" t="s">
        <v>680</v>
      </c>
      <c r="D29" s="203">
        <f t="shared" si="0"/>
        <v>3000</v>
      </c>
      <c r="E29" s="203">
        <v>3000</v>
      </c>
      <c r="F29" s="204" t="s">
        <v>816</v>
      </c>
      <c r="G29" s="137"/>
      <c r="H29" s="133"/>
      <c r="I29" s="133"/>
      <c r="J29" s="133"/>
      <c r="K29" s="133"/>
      <c r="L29" s="133"/>
      <c r="M29" s="138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  <row r="30" spans="1:23" x14ac:dyDescent="0.2">
      <c r="A30" s="135">
        <v>4215</v>
      </c>
      <c r="B30" s="273" t="s">
        <v>422</v>
      </c>
      <c r="C30" s="167" t="s">
        <v>681</v>
      </c>
      <c r="D30" s="203">
        <f t="shared" si="0"/>
        <v>600</v>
      </c>
      <c r="E30" s="203">
        <v>600</v>
      </c>
      <c r="F30" s="204" t="s">
        <v>816</v>
      </c>
      <c r="G30" s="137"/>
      <c r="H30" s="133"/>
      <c r="I30" s="133"/>
      <c r="J30" s="133"/>
      <c r="K30" s="133"/>
      <c r="L30" s="133"/>
      <c r="M30" s="138"/>
      <c r="N30" s="133"/>
      <c r="O30" s="133"/>
      <c r="P30" s="133"/>
      <c r="Q30" s="133"/>
      <c r="R30" s="133"/>
      <c r="S30" s="133"/>
      <c r="T30" s="133"/>
      <c r="U30" s="133"/>
      <c r="V30" s="133"/>
      <c r="W30" s="133"/>
    </row>
    <row r="31" spans="1:23" ht="13.5" customHeight="1" x14ac:dyDescent="0.2">
      <c r="A31" s="135">
        <v>4216</v>
      </c>
      <c r="B31" s="273" t="s">
        <v>423</v>
      </c>
      <c r="C31" s="167" t="s">
        <v>682</v>
      </c>
      <c r="D31" s="203">
        <f t="shared" si="0"/>
        <v>4500</v>
      </c>
      <c r="E31" s="203">
        <v>4500</v>
      </c>
      <c r="F31" s="204" t="s">
        <v>816</v>
      </c>
      <c r="G31" s="137"/>
      <c r="H31" s="133"/>
      <c r="I31" s="133"/>
      <c r="J31" s="133"/>
      <c r="K31" s="133"/>
      <c r="L31" s="133"/>
      <c r="M31" s="138"/>
      <c r="N31" s="133"/>
      <c r="O31" s="133"/>
      <c r="P31" s="133"/>
      <c r="Q31" s="133"/>
      <c r="R31" s="133"/>
      <c r="S31" s="133"/>
      <c r="T31" s="133"/>
      <c r="U31" s="133"/>
      <c r="V31" s="133"/>
      <c r="W31" s="133"/>
    </row>
    <row r="32" spans="1:23" x14ac:dyDescent="0.2">
      <c r="A32" s="135">
        <v>4217</v>
      </c>
      <c r="B32" s="273" t="s">
        <v>424</v>
      </c>
      <c r="C32" s="167" t="s">
        <v>683</v>
      </c>
      <c r="D32" s="203">
        <f t="shared" si="0"/>
        <v>0</v>
      </c>
      <c r="E32" s="203">
        <v>0</v>
      </c>
      <c r="F32" s="204" t="s">
        <v>816</v>
      </c>
      <c r="G32" s="137"/>
      <c r="H32" s="133"/>
      <c r="I32" s="133"/>
      <c r="J32" s="133"/>
      <c r="K32" s="133"/>
      <c r="L32" s="133"/>
      <c r="M32" s="138"/>
      <c r="N32" s="133"/>
      <c r="O32" s="133"/>
      <c r="P32" s="133"/>
      <c r="Q32" s="133"/>
      <c r="R32" s="133"/>
      <c r="S32" s="133"/>
      <c r="T32" s="133"/>
      <c r="U32" s="133"/>
      <c r="V32" s="133"/>
      <c r="W32" s="133"/>
    </row>
    <row r="33" spans="1:23" ht="24.75" customHeight="1" x14ac:dyDescent="0.2">
      <c r="A33" s="135">
        <v>4220</v>
      </c>
      <c r="B33" s="289" t="s">
        <v>998</v>
      </c>
      <c r="C33" s="136" t="s">
        <v>807</v>
      </c>
      <c r="D33" s="203">
        <f t="shared" si="0"/>
        <v>950</v>
      </c>
      <c r="E33" s="203">
        <f>SUM(E34:E36)</f>
        <v>950</v>
      </c>
      <c r="F33" s="204" t="s">
        <v>816</v>
      </c>
      <c r="G33" s="137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</row>
    <row r="34" spans="1:23" x14ac:dyDescent="0.2">
      <c r="A34" s="135">
        <v>4221</v>
      </c>
      <c r="B34" s="273" t="s">
        <v>425</v>
      </c>
      <c r="C34" s="291">
        <v>4221</v>
      </c>
      <c r="D34" s="203">
        <f t="shared" si="0"/>
        <v>250</v>
      </c>
      <c r="E34" s="203">
        <v>250</v>
      </c>
      <c r="F34" s="204" t="s">
        <v>816</v>
      </c>
      <c r="G34" s="137"/>
      <c r="H34" s="133"/>
      <c r="I34" s="133"/>
      <c r="J34" s="133"/>
      <c r="K34" s="133"/>
      <c r="L34" s="133"/>
      <c r="M34" s="138"/>
      <c r="N34" s="133"/>
      <c r="O34" s="133"/>
      <c r="P34" s="133"/>
      <c r="Q34" s="133"/>
      <c r="R34" s="133"/>
      <c r="S34" s="133"/>
      <c r="T34" s="133"/>
      <c r="U34" s="133"/>
      <c r="V34" s="133"/>
      <c r="W34" s="133"/>
    </row>
    <row r="35" spans="1:23" ht="13.5" customHeight="1" x14ac:dyDescent="0.2">
      <c r="A35" s="135">
        <v>4222</v>
      </c>
      <c r="B35" s="273" t="s">
        <v>426</v>
      </c>
      <c r="C35" s="167" t="s">
        <v>769</v>
      </c>
      <c r="D35" s="203">
        <f t="shared" si="0"/>
        <v>0</v>
      </c>
      <c r="E35" s="203">
        <v>0</v>
      </c>
      <c r="F35" s="204" t="s">
        <v>816</v>
      </c>
      <c r="G35" s="137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</row>
    <row r="36" spans="1:23" x14ac:dyDescent="0.2">
      <c r="A36" s="135">
        <v>4223</v>
      </c>
      <c r="B36" s="273" t="s">
        <v>427</v>
      </c>
      <c r="C36" s="167" t="s">
        <v>770</v>
      </c>
      <c r="D36" s="203">
        <f t="shared" si="0"/>
        <v>700</v>
      </c>
      <c r="E36" s="203">
        <v>700</v>
      </c>
      <c r="F36" s="204" t="s">
        <v>816</v>
      </c>
      <c r="G36" s="137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</row>
    <row r="37" spans="1:23" ht="24.75" customHeight="1" x14ac:dyDescent="0.2">
      <c r="A37" s="135">
        <v>4230</v>
      </c>
      <c r="B37" s="289" t="s">
        <v>999</v>
      </c>
      <c r="C37" s="136" t="s">
        <v>807</v>
      </c>
      <c r="D37" s="203">
        <f t="shared" si="0"/>
        <v>22250</v>
      </c>
      <c r="E37" s="203">
        <f>SUM(E38:E45)</f>
        <v>22250</v>
      </c>
      <c r="F37" s="204" t="s">
        <v>816</v>
      </c>
      <c r="G37" s="137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</row>
    <row r="38" spans="1:23" x14ac:dyDescent="0.2">
      <c r="A38" s="135">
        <v>4231</v>
      </c>
      <c r="B38" s="273" t="s">
        <v>428</v>
      </c>
      <c r="C38" s="167" t="s">
        <v>771</v>
      </c>
      <c r="D38" s="203">
        <f t="shared" si="0"/>
        <v>0</v>
      </c>
      <c r="E38" s="203">
        <v>0</v>
      </c>
      <c r="F38" s="204" t="s">
        <v>816</v>
      </c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</row>
    <row r="39" spans="1:23" x14ac:dyDescent="0.2">
      <c r="A39" s="135">
        <v>4232</v>
      </c>
      <c r="B39" s="273" t="s">
        <v>429</v>
      </c>
      <c r="C39" s="167" t="s">
        <v>772</v>
      </c>
      <c r="D39" s="203">
        <f t="shared" si="0"/>
        <v>4500</v>
      </c>
      <c r="E39" s="203">
        <v>4500</v>
      </c>
      <c r="F39" s="204" t="s">
        <v>816</v>
      </c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</row>
    <row r="40" spans="1:23" ht="25.15" customHeight="1" x14ac:dyDescent="0.2">
      <c r="A40" s="135">
        <v>4233</v>
      </c>
      <c r="B40" s="273" t="s">
        <v>430</v>
      </c>
      <c r="C40" s="167" t="s">
        <v>773</v>
      </c>
      <c r="D40" s="203">
        <f t="shared" si="0"/>
        <v>300</v>
      </c>
      <c r="E40" s="203">
        <v>300</v>
      </c>
      <c r="F40" s="204" t="s">
        <v>816</v>
      </c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</row>
    <row r="41" spans="1:23" ht="16.149999999999999" customHeight="1" x14ac:dyDescent="0.2">
      <c r="A41" s="135">
        <v>4234</v>
      </c>
      <c r="B41" s="273" t="s">
        <v>431</v>
      </c>
      <c r="C41" s="167" t="s">
        <v>774</v>
      </c>
      <c r="D41" s="203">
        <f>SUM(E41)</f>
        <v>750</v>
      </c>
      <c r="E41" s="203">
        <v>750</v>
      </c>
      <c r="F41" s="204" t="s">
        <v>816</v>
      </c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</row>
    <row r="42" spans="1:23" x14ac:dyDescent="0.2">
      <c r="A42" s="135">
        <v>4235</v>
      </c>
      <c r="B42" s="124" t="s">
        <v>432</v>
      </c>
      <c r="C42" s="90">
        <v>4235</v>
      </c>
      <c r="D42" s="203">
        <f t="shared" si="0"/>
        <v>0</v>
      </c>
      <c r="E42" s="203">
        <v>0</v>
      </c>
      <c r="F42" s="204" t="s">
        <v>816</v>
      </c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</row>
    <row r="43" spans="1:23" ht="23.45" customHeight="1" x14ac:dyDescent="0.2">
      <c r="A43" s="135">
        <v>4236</v>
      </c>
      <c r="B43" s="273" t="s">
        <v>433</v>
      </c>
      <c r="C43" s="167" t="s">
        <v>775</v>
      </c>
      <c r="D43" s="203">
        <f t="shared" si="0"/>
        <v>0</v>
      </c>
      <c r="E43" s="203">
        <v>0</v>
      </c>
      <c r="F43" s="204" t="s">
        <v>816</v>
      </c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</row>
    <row r="44" spans="1:23" x14ac:dyDescent="0.2">
      <c r="A44" s="135">
        <v>4237</v>
      </c>
      <c r="B44" s="273" t="s">
        <v>434</v>
      </c>
      <c r="C44" s="167" t="s">
        <v>776</v>
      </c>
      <c r="D44" s="203">
        <f t="shared" si="0"/>
        <v>3500</v>
      </c>
      <c r="E44" s="203">
        <v>3500</v>
      </c>
      <c r="F44" s="204" t="s">
        <v>816</v>
      </c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</row>
    <row r="45" spans="1:23" ht="17.45" customHeight="1" x14ac:dyDescent="0.2">
      <c r="A45" s="135">
        <v>4238</v>
      </c>
      <c r="B45" s="273" t="s">
        <v>435</v>
      </c>
      <c r="C45" s="167" t="s">
        <v>777</v>
      </c>
      <c r="D45" s="203">
        <f t="shared" si="0"/>
        <v>13200</v>
      </c>
      <c r="E45" s="203">
        <v>13200</v>
      </c>
      <c r="F45" s="204" t="s">
        <v>816</v>
      </c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</row>
    <row r="46" spans="1:23" ht="24" customHeight="1" x14ac:dyDescent="0.2">
      <c r="A46" s="135">
        <v>4240</v>
      </c>
      <c r="B46" s="289" t="s">
        <v>1000</v>
      </c>
      <c r="C46" s="136" t="s">
        <v>807</v>
      </c>
      <c r="D46" s="203">
        <f t="shared" si="0"/>
        <v>6500</v>
      </c>
      <c r="E46" s="203">
        <f>SUM(E47)</f>
        <v>6500</v>
      </c>
      <c r="F46" s="204" t="s">
        <v>816</v>
      </c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</row>
    <row r="47" spans="1:23" ht="15" customHeight="1" x14ac:dyDescent="0.2">
      <c r="A47" s="135">
        <v>4241</v>
      </c>
      <c r="B47" s="273" t="s">
        <v>436</v>
      </c>
      <c r="C47" s="167" t="s">
        <v>778</v>
      </c>
      <c r="D47" s="203">
        <f t="shared" si="0"/>
        <v>6500</v>
      </c>
      <c r="E47" s="203">
        <v>6500</v>
      </c>
      <c r="F47" s="204" t="s">
        <v>816</v>
      </c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</row>
    <row r="48" spans="1:23" ht="24.75" customHeight="1" x14ac:dyDescent="0.2">
      <c r="A48" s="135">
        <v>4250</v>
      </c>
      <c r="B48" s="289" t="s">
        <v>1001</v>
      </c>
      <c r="C48" s="136" t="s">
        <v>807</v>
      </c>
      <c r="D48" s="203">
        <f t="shared" si="0"/>
        <v>19800</v>
      </c>
      <c r="E48" s="203">
        <f>SUM(E49:E50)</f>
        <v>19800</v>
      </c>
      <c r="F48" s="204" t="s">
        <v>816</v>
      </c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</row>
    <row r="49" spans="1:23" ht="24" x14ac:dyDescent="0.2">
      <c r="A49" s="135">
        <v>4251</v>
      </c>
      <c r="B49" s="273" t="s">
        <v>437</v>
      </c>
      <c r="C49" s="167" t="s">
        <v>779</v>
      </c>
      <c r="D49" s="203">
        <f t="shared" si="0"/>
        <v>17800</v>
      </c>
      <c r="E49" s="203">
        <v>17800</v>
      </c>
      <c r="F49" s="204" t="s">
        <v>816</v>
      </c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</row>
    <row r="50" spans="1:23" ht="24" x14ac:dyDescent="0.2">
      <c r="A50" s="135">
        <v>4252</v>
      </c>
      <c r="B50" s="273" t="s">
        <v>438</v>
      </c>
      <c r="C50" s="167" t="s">
        <v>780</v>
      </c>
      <c r="D50" s="203">
        <f t="shared" si="0"/>
        <v>2000</v>
      </c>
      <c r="E50" s="203">
        <v>2000</v>
      </c>
      <c r="F50" s="204" t="s">
        <v>816</v>
      </c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</row>
    <row r="51" spans="1:23" ht="15" customHeight="1" x14ac:dyDescent="0.2">
      <c r="A51" s="135">
        <v>4260</v>
      </c>
      <c r="B51" s="289" t="s">
        <v>1002</v>
      </c>
      <c r="C51" s="136" t="s">
        <v>807</v>
      </c>
      <c r="D51" s="203">
        <f t="shared" si="0"/>
        <v>25900</v>
      </c>
      <c r="E51" s="203">
        <f>SUM(E52:E59)</f>
        <v>25900</v>
      </c>
      <c r="F51" s="204" t="s">
        <v>816</v>
      </c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</row>
    <row r="52" spans="1:23" ht="17.25" customHeight="1" x14ac:dyDescent="0.2">
      <c r="A52" s="135">
        <v>4261</v>
      </c>
      <c r="B52" s="290" t="s">
        <v>444</v>
      </c>
      <c r="C52" s="167" t="s">
        <v>781</v>
      </c>
      <c r="D52" s="203">
        <f t="shared" si="0"/>
        <v>1500</v>
      </c>
      <c r="E52" s="203">
        <v>1500</v>
      </c>
      <c r="F52" s="204" t="s">
        <v>816</v>
      </c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</row>
    <row r="53" spans="1:23" ht="17.25" customHeight="1" x14ac:dyDescent="0.2">
      <c r="A53" s="135">
        <v>4262</v>
      </c>
      <c r="B53" s="290" t="s">
        <v>445</v>
      </c>
      <c r="C53" s="167" t="s">
        <v>782</v>
      </c>
      <c r="D53" s="203">
        <f t="shared" si="0"/>
        <v>0</v>
      </c>
      <c r="E53" s="203">
        <v>0</v>
      </c>
      <c r="F53" s="204" t="s">
        <v>816</v>
      </c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</row>
    <row r="54" spans="1:23" ht="26.25" customHeight="1" x14ac:dyDescent="0.2">
      <c r="A54" s="135">
        <v>4263</v>
      </c>
      <c r="B54" s="273" t="s">
        <v>688</v>
      </c>
      <c r="C54" s="167" t="s">
        <v>783</v>
      </c>
      <c r="D54" s="203">
        <f t="shared" si="0"/>
        <v>0</v>
      </c>
      <c r="E54" s="203">
        <v>0</v>
      </c>
      <c r="F54" s="204" t="s">
        <v>816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</row>
    <row r="55" spans="1:23" ht="15" customHeight="1" x14ac:dyDescent="0.2">
      <c r="A55" s="135">
        <v>4264</v>
      </c>
      <c r="B55" s="140" t="s">
        <v>446</v>
      </c>
      <c r="C55" s="167" t="s">
        <v>784</v>
      </c>
      <c r="D55" s="203">
        <f t="shared" si="0"/>
        <v>12900</v>
      </c>
      <c r="E55" s="203">
        <v>12900</v>
      </c>
      <c r="F55" s="204" t="s">
        <v>816</v>
      </c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</row>
    <row r="56" spans="1:23" ht="24" x14ac:dyDescent="0.2">
      <c r="A56" s="135">
        <v>4265</v>
      </c>
      <c r="B56" s="140" t="s">
        <v>447</v>
      </c>
      <c r="C56" s="167" t="s">
        <v>785</v>
      </c>
      <c r="D56" s="203">
        <f t="shared" si="0"/>
        <v>0</v>
      </c>
      <c r="E56" s="203">
        <v>0</v>
      </c>
      <c r="F56" s="204" t="s">
        <v>816</v>
      </c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</row>
    <row r="57" spans="1:23" x14ac:dyDescent="0.2">
      <c r="A57" s="135">
        <v>4266</v>
      </c>
      <c r="B57" s="140" t="s">
        <v>448</v>
      </c>
      <c r="C57" s="167" t="s">
        <v>786</v>
      </c>
      <c r="D57" s="203">
        <f t="shared" si="0"/>
        <v>0</v>
      </c>
      <c r="E57" s="203">
        <v>0</v>
      </c>
      <c r="F57" s="204" t="s">
        <v>816</v>
      </c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</row>
    <row r="58" spans="1:23" x14ac:dyDescent="0.2">
      <c r="A58" s="135">
        <v>4267</v>
      </c>
      <c r="B58" s="140" t="s">
        <v>449</v>
      </c>
      <c r="C58" s="167" t="s">
        <v>787</v>
      </c>
      <c r="D58" s="203">
        <f>SUM(E58)</f>
        <v>950</v>
      </c>
      <c r="E58" s="203">
        <v>950</v>
      </c>
      <c r="F58" s="204" t="s">
        <v>816</v>
      </c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</row>
    <row r="59" spans="1:23" x14ac:dyDescent="0.2">
      <c r="A59" s="135">
        <v>4268</v>
      </c>
      <c r="B59" s="140" t="s">
        <v>450</v>
      </c>
      <c r="C59" s="167" t="s">
        <v>788</v>
      </c>
      <c r="D59" s="203">
        <f t="shared" si="0"/>
        <v>10550</v>
      </c>
      <c r="E59" s="203">
        <v>10550</v>
      </c>
      <c r="F59" s="204" t="s">
        <v>816</v>
      </c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</row>
    <row r="60" spans="1:23" ht="12.75" customHeight="1" x14ac:dyDescent="0.2">
      <c r="A60" s="135">
        <v>4300</v>
      </c>
      <c r="B60" s="142" t="s">
        <v>1051</v>
      </c>
      <c r="C60" s="136" t="s">
        <v>807</v>
      </c>
      <c r="D60" s="203">
        <f t="shared" si="0"/>
        <v>0</v>
      </c>
      <c r="E60" s="203">
        <f>SUM(E62:E63)</f>
        <v>0</v>
      </c>
      <c r="F60" s="204" t="s">
        <v>816</v>
      </c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</row>
    <row r="61" spans="1:23" ht="12.75" customHeight="1" x14ac:dyDescent="0.2">
      <c r="A61" s="135">
        <v>4310</v>
      </c>
      <c r="B61" s="142" t="s">
        <v>1003</v>
      </c>
      <c r="C61" s="136" t="s">
        <v>807</v>
      </c>
      <c r="D61" s="203">
        <f t="shared" si="0"/>
        <v>0</v>
      </c>
      <c r="E61" s="203">
        <f t="shared" ref="E61:E66" si="1">SUM(E62:E63)</f>
        <v>0</v>
      </c>
      <c r="F61" s="20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</row>
    <row r="62" spans="1:23" x14ac:dyDescent="0.2">
      <c r="A62" s="135">
        <v>4311</v>
      </c>
      <c r="B62" s="140" t="s">
        <v>451</v>
      </c>
      <c r="C62" s="167" t="s">
        <v>789</v>
      </c>
      <c r="D62" s="203">
        <f t="shared" si="0"/>
        <v>0</v>
      </c>
      <c r="E62" s="203">
        <f t="shared" si="1"/>
        <v>0</v>
      </c>
      <c r="F62" s="204" t="s">
        <v>816</v>
      </c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</row>
    <row r="63" spans="1:23" x14ac:dyDescent="0.2">
      <c r="A63" s="135">
        <v>4312</v>
      </c>
      <c r="B63" s="140" t="s">
        <v>452</v>
      </c>
      <c r="C63" s="167" t="s">
        <v>790</v>
      </c>
      <c r="D63" s="203">
        <f t="shared" ref="D63:E109" si="2">SUM(E63:F63)</f>
        <v>0</v>
      </c>
      <c r="E63" s="203">
        <f t="shared" si="1"/>
        <v>0</v>
      </c>
      <c r="F63" s="204" t="s">
        <v>816</v>
      </c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</row>
    <row r="64" spans="1:23" ht="12.75" customHeight="1" x14ac:dyDescent="0.2">
      <c r="A64" s="135">
        <v>4320</v>
      </c>
      <c r="B64" s="142" t="s">
        <v>1052</v>
      </c>
      <c r="C64" s="136" t="s">
        <v>807</v>
      </c>
      <c r="D64" s="203">
        <f t="shared" si="2"/>
        <v>0</v>
      </c>
      <c r="E64" s="203">
        <f t="shared" si="1"/>
        <v>0</v>
      </c>
      <c r="F64" s="204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</row>
    <row r="65" spans="1:23" ht="14.25" customHeight="1" x14ac:dyDescent="0.2">
      <c r="A65" s="135">
        <v>4321</v>
      </c>
      <c r="B65" s="140" t="s">
        <v>453</v>
      </c>
      <c r="C65" s="167" t="s">
        <v>791</v>
      </c>
      <c r="D65" s="203">
        <f t="shared" si="2"/>
        <v>0</v>
      </c>
      <c r="E65" s="203">
        <f t="shared" si="1"/>
        <v>0</v>
      </c>
      <c r="F65" s="204" t="s">
        <v>816</v>
      </c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</row>
    <row r="66" spans="1:23" ht="14.25" customHeight="1" x14ac:dyDescent="0.2">
      <c r="A66" s="135">
        <v>4322</v>
      </c>
      <c r="B66" s="140" t="s">
        <v>454</v>
      </c>
      <c r="C66" s="167" t="s">
        <v>792</v>
      </c>
      <c r="D66" s="203">
        <f t="shared" si="2"/>
        <v>0</v>
      </c>
      <c r="E66" s="203">
        <f t="shared" si="1"/>
        <v>0</v>
      </c>
      <c r="F66" s="204" t="s">
        <v>816</v>
      </c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</row>
    <row r="67" spans="1:23" ht="24.75" customHeight="1" x14ac:dyDescent="0.2">
      <c r="A67" s="135">
        <v>4330</v>
      </c>
      <c r="B67" s="142" t="s">
        <v>1004</v>
      </c>
      <c r="C67" s="136" t="s">
        <v>807</v>
      </c>
      <c r="D67" s="203">
        <f t="shared" si="2"/>
        <v>0</v>
      </c>
      <c r="E67" s="203">
        <f>SUM(E68:E70)</f>
        <v>0</v>
      </c>
      <c r="F67" s="204" t="s">
        <v>816</v>
      </c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</row>
    <row r="68" spans="1:23" ht="24" x14ac:dyDescent="0.2">
      <c r="A68" s="135">
        <v>4331</v>
      </c>
      <c r="B68" s="140" t="s">
        <v>455</v>
      </c>
      <c r="C68" s="167" t="s">
        <v>793</v>
      </c>
      <c r="D68" s="203">
        <f t="shared" si="2"/>
        <v>0</v>
      </c>
      <c r="E68" s="203">
        <v>0</v>
      </c>
      <c r="F68" s="204" t="s">
        <v>816</v>
      </c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</row>
    <row r="69" spans="1:23" x14ac:dyDescent="0.2">
      <c r="A69" s="135">
        <v>4332</v>
      </c>
      <c r="B69" s="140" t="s">
        <v>456</v>
      </c>
      <c r="C69" s="167" t="s">
        <v>794</v>
      </c>
      <c r="D69" s="203">
        <f t="shared" si="2"/>
        <v>0</v>
      </c>
      <c r="E69" s="203">
        <v>0</v>
      </c>
      <c r="F69" s="204" t="s">
        <v>816</v>
      </c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</row>
    <row r="70" spans="1:23" x14ac:dyDescent="0.2">
      <c r="A70" s="135">
        <v>4333</v>
      </c>
      <c r="B70" s="140" t="s">
        <v>457</v>
      </c>
      <c r="C70" s="167" t="s">
        <v>795</v>
      </c>
      <c r="D70" s="203">
        <f t="shared" si="2"/>
        <v>0</v>
      </c>
      <c r="E70" s="203">
        <v>0</v>
      </c>
      <c r="F70" s="204" t="s">
        <v>816</v>
      </c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</row>
    <row r="71" spans="1:23" ht="12.75" customHeight="1" x14ac:dyDescent="0.2">
      <c r="A71" s="135">
        <v>4400</v>
      </c>
      <c r="B71" s="140" t="s">
        <v>1053</v>
      </c>
      <c r="C71" s="136" t="s">
        <v>807</v>
      </c>
      <c r="D71" s="203">
        <f t="shared" si="2"/>
        <v>0</v>
      </c>
      <c r="E71" s="203">
        <f>SUM(E72+E75)</f>
        <v>0</v>
      </c>
      <c r="F71" s="204" t="s">
        <v>816</v>
      </c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</row>
    <row r="72" spans="1:23" ht="24.75" customHeight="1" x14ac:dyDescent="0.2">
      <c r="A72" s="135">
        <v>4410</v>
      </c>
      <c r="B72" s="142" t="s">
        <v>1005</v>
      </c>
      <c r="C72" s="136" t="s">
        <v>807</v>
      </c>
      <c r="D72" s="203">
        <f t="shared" si="2"/>
        <v>0</v>
      </c>
      <c r="E72" s="203">
        <f>SUM(E73:E74)</f>
        <v>0</v>
      </c>
      <c r="F72" s="203">
        <v>0</v>
      </c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</row>
    <row r="73" spans="1:23" ht="26.25" customHeight="1" x14ac:dyDescent="0.2">
      <c r="A73" s="135">
        <v>4411</v>
      </c>
      <c r="B73" s="140" t="s">
        <v>458</v>
      </c>
      <c r="C73" s="167" t="s">
        <v>796</v>
      </c>
      <c r="D73" s="203">
        <f t="shared" si="2"/>
        <v>0</v>
      </c>
      <c r="E73" s="203">
        <v>0</v>
      </c>
      <c r="F73" s="204" t="s">
        <v>816</v>
      </c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</row>
    <row r="74" spans="1:23" ht="24" x14ac:dyDescent="0.2">
      <c r="A74" s="135">
        <v>4412</v>
      </c>
      <c r="B74" s="140" t="s">
        <v>490</v>
      </c>
      <c r="C74" s="167" t="s">
        <v>797</v>
      </c>
      <c r="D74" s="203">
        <f t="shared" si="2"/>
        <v>0</v>
      </c>
      <c r="E74" s="203">
        <v>0</v>
      </c>
      <c r="F74" s="204" t="s">
        <v>816</v>
      </c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</row>
    <row r="75" spans="1:23" ht="26.25" customHeight="1" x14ac:dyDescent="0.2">
      <c r="A75" s="135">
        <v>4420</v>
      </c>
      <c r="B75" s="142" t="s">
        <v>1054</v>
      </c>
      <c r="C75" s="136" t="s">
        <v>807</v>
      </c>
      <c r="D75" s="203">
        <f t="shared" si="2"/>
        <v>0</v>
      </c>
      <c r="E75" s="203">
        <f>SUM(E76:E77)</f>
        <v>0</v>
      </c>
      <c r="F75" s="203">
        <v>0</v>
      </c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</row>
    <row r="76" spans="1:23" ht="25.5" customHeight="1" x14ac:dyDescent="0.2">
      <c r="A76" s="135">
        <v>4421</v>
      </c>
      <c r="B76" s="140" t="s">
        <v>548</v>
      </c>
      <c r="C76" s="167" t="s">
        <v>798</v>
      </c>
      <c r="D76" s="203">
        <f t="shared" si="2"/>
        <v>0</v>
      </c>
      <c r="E76" s="203">
        <v>0</v>
      </c>
      <c r="F76" s="204" t="s">
        <v>816</v>
      </c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</row>
    <row r="77" spans="1:23" ht="25.5" customHeight="1" x14ac:dyDescent="0.2">
      <c r="A77" s="135">
        <v>4422</v>
      </c>
      <c r="B77" s="140" t="s">
        <v>579</v>
      </c>
      <c r="C77" s="167" t="s">
        <v>799</v>
      </c>
      <c r="D77" s="203">
        <f t="shared" si="2"/>
        <v>0</v>
      </c>
      <c r="E77" s="203">
        <v>0</v>
      </c>
      <c r="F77" s="204" t="s">
        <v>816</v>
      </c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</row>
    <row r="78" spans="1:23" ht="23.45" customHeight="1" x14ac:dyDescent="0.2">
      <c r="A78" s="135">
        <v>4500</v>
      </c>
      <c r="B78" s="140" t="s">
        <v>1006</v>
      </c>
      <c r="C78" s="136" t="s">
        <v>807</v>
      </c>
      <c r="D78" s="203">
        <f t="shared" si="2"/>
        <v>1138500</v>
      </c>
      <c r="E78" s="203">
        <f>SUM(D85)</f>
        <v>1138500</v>
      </c>
      <c r="F78" s="204" t="s">
        <v>816</v>
      </c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</row>
    <row r="79" spans="1:23" ht="24.75" customHeight="1" x14ac:dyDescent="0.2">
      <c r="A79" s="135">
        <v>4510</v>
      </c>
      <c r="B79" s="140" t="s">
        <v>1007</v>
      </c>
      <c r="C79" s="136" t="s">
        <v>807</v>
      </c>
      <c r="D79" s="203">
        <f t="shared" si="2"/>
        <v>0</v>
      </c>
      <c r="E79" s="203">
        <f>SUM(E80:E81)</f>
        <v>0</v>
      </c>
      <c r="F79" s="20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</row>
    <row r="80" spans="1:23" ht="24" x14ac:dyDescent="0.2">
      <c r="A80" s="135">
        <v>4511</v>
      </c>
      <c r="B80" s="140" t="s">
        <v>1043</v>
      </c>
      <c r="C80" s="167" t="s">
        <v>800</v>
      </c>
      <c r="D80" s="203">
        <f t="shared" si="2"/>
        <v>0</v>
      </c>
      <c r="E80" s="203">
        <f t="shared" si="2"/>
        <v>0</v>
      </c>
      <c r="F80" s="204" t="s">
        <v>816</v>
      </c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</row>
    <row r="81" spans="1:23" ht="24" x14ac:dyDescent="0.2">
      <c r="A81" s="135">
        <v>4512</v>
      </c>
      <c r="B81" s="140" t="s">
        <v>580</v>
      </c>
      <c r="C81" s="167" t="s">
        <v>801</v>
      </c>
      <c r="D81" s="203">
        <f t="shared" si="2"/>
        <v>0</v>
      </c>
      <c r="E81" s="203">
        <f t="shared" si="2"/>
        <v>0</v>
      </c>
      <c r="F81" s="204" t="s">
        <v>816</v>
      </c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</row>
    <row r="82" spans="1:23" ht="24.75" customHeight="1" x14ac:dyDescent="0.2">
      <c r="A82" s="135">
        <v>4520</v>
      </c>
      <c r="B82" s="140" t="s">
        <v>1008</v>
      </c>
      <c r="C82" s="136" t="s">
        <v>807</v>
      </c>
      <c r="D82" s="203">
        <f t="shared" si="2"/>
        <v>0</v>
      </c>
      <c r="E82" s="203">
        <f t="shared" si="2"/>
        <v>0</v>
      </c>
      <c r="F82" s="204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</row>
    <row r="83" spans="1:23" ht="24" x14ac:dyDescent="0.2">
      <c r="A83" s="135">
        <v>4521</v>
      </c>
      <c r="B83" s="140" t="s">
        <v>536</v>
      </c>
      <c r="C83" s="167" t="s">
        <v>802</v>
      </c>
      <c r="D83" s="203">
        <f t="shared" si="2"/>
        <v>0</v>
      </c>
      <c r="E83" s="203">
        <f t="shared" si="2"/>
        <v>0</v>
      </c>
      <c r="F83" s="204" t="s">
        <v>816</v>
      </c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</row>
    <row r="84" spans="1:23" ht="24" x14ac:dyDescent="0.2">
      <c r="A84" s="135">
        <v>4522</v>
      </c>
      <c r="B84" s="140" t="s">
        <v>549</v>
      </c>
      <c r="C84" s="167" t="s">
        <v>803</v>
      </c>
      <c r="D84" s="203">
        <f t="shared" si="2"/>
        <v>0</v>
      </c>
      <c r="E84" s="203">
        <f t="shared" si="2"/>
        <v>0</v>
      </c>
      <c r="F84" s="204" t="s">
        <v>816</v>
      </c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</row>
    <row r="85" spans="1:23" ht="24.75" customHeight="1" x14ac:dyDescent="0.2">
      <c r="A85" s="135">
        <v>4530</v>
      </c>
      <c r="B85" s="142" t="s">
        <v>1055</v>
      </c>
      <c r="C85" s="136" t="s">
        <v>807</v>
      </c>
      <c r="D85" s="203">
        <f t="shared" si="2"/>
        <v>1138500</v>
      </c>
      <c r="E85" s="203">
        <f>SUM(E86:E88)</f>
        <v>1138500</v>
      </c>
      <c r="F85" s="203">
        <f>SUM(F86:F88)</f>
        <v>0</v>
      </c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</row>
    <row r="86" spans="1:23" ht="36" x14ac:dyDescent="0.2">
      <c r="A86" s="135">
        <v>4531</v>
      </c>
      <c r="B86" s="34" t="s">
        <v>537</v>
      </c>
      <c r="C86" s="136" t="s">
        <v>697</v>
      </c>
      <c r="D86" s="203">
        <f t="shared" si="2"/>
        <v>1138500</v>
      </c>
      <c r="E86" s="203">
        <v>1138500</v>
      </c>
      <c r="F86" s="203">
        <v>0</v>
      </c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</row>
    <row r="87" spans="1:23" ht="36" x14ac:dyDescent="0.2">
      <c r="A87" s="135">
        <v>4532</v>
      </c>
      <c r="B87" s="34" t="s">
        <v>538</v>
      </c>
      <c r="C87" s="167" t="s">
        <v>698</v>
      </c>
      <c r="D87" s="203">
        <f t="shared" si="2"/>
        <v>0</v>
      </c>
      <c r="E87" s="203">
        <v>0</v>
      </c>
      <c r="F87" s="203">
        <v>0</v>
      </c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</row>
    <row r="88" spans="1:23" ht="14.25" customHeight="1" x14ac:dyDescent="0.2">
      <c r="A88" s="135">
        <v>4533</v>
      </c>
      <c r="B88" s="34" t="s">
        <v>1044</v>
      </c>
      <c r="C88" s="167" t="s">
        <v>699</v>
      </c>
      <c r="D88" s="203">
        <f t="shared" si="2"/>
        <v>0</v>
      </c>
      <c r="E88" s="203">
        <v>0</v>
      </c>
      <c r="F88" s="203">
        <f>SUM(F89+F92+F93)</f>
        <v>0</v>
      </c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</row>
    <row r="89" spans="1:23" ht="14.25" customHeight="1" x14ac:dyDescent="0.2">
      <c r="A89" s="135">
        <v>4534</v>
      </c>
      <c r="B89" s="34" t="s">
        <v>147</v>
      </c>
      <c r="C89" s="167"/>
      <c r="D89" s="203">
        <f t="shared" si="2"/>
        <v>0</v>
      </c>
      <c r="E89" s="203">
        <f>SUM(E90:E91)</f>
        <v>0</v>
      </c>
      <c r="F89" s="203">
        <f>SUM(F90:F91)</f>
        <v>0</v>
      </c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</row>
    <row r="90" spans="1:23" ht="24" x14ac:dyDescent="0.2">
      <c r="A90" s="141">
        <v>4535</v>
      </c>
      <c r="B90" s="34" t="s">
        <v>507</v>
      </c>
      <c r="C90" s="167"/>
      <c r="D90" s="203">
        <f t="shared" si="2"/>
        <v>0</v>
      </c>
      <c r="E90" s="203">
        <v>0</v>
      </c>
      <c r="F90" s="203">
        <v>0</v>
      </c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</row>
    <row r="91" spans="1:23" x14ac:dyDescent="0.2">
      <c r="A91" s="135">
        <v>4536</v>
      </c>
      <c r="B91" s="34" t="s">
        <v>508</v>
      </c>
      <c r="C91" s="167"/>
      <c r="D91" s="203">
        <f t="shared" si="2"/>
        <v>0</v>
      </c>
      <c r="E91" s="203">
        <v>0</v>
      </c>
      <c r="F91" s="203">
        <v>0</v>
      </c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</row>
    <row r="92" spans="1:23" x14ac:dyDescent="0.2">
      <c r="A92" s="135">
        <v>4537</v>
      </c>
      <c r="B92" s="34" t="s">
        <v>509</v>
      </c>
      <c r="C92" s="167"/>
      <c r="D92" s="203">
        <f t="shared" si="2"/>
        <v>0</v>
      </c>
      <c r="E92" s="203">
        <v>0</v>
      </c>
      <c r="F92" s="203">
        <v>0</v>
      </c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</row>
    <row r="93" spans="1:23" x14ac:dyDescent="0.2">
      <c r="A93" s="135">
        <v>4538</v>
      </c>
      <c r="B93" s="34" t="s">
        <v>511</v>
      </c>
      <c r="C93" s="167"/>
      <c r="D93" s="203">
        <f t="shared" si="2"/>
        <v>0</v>
      </c>
      <c r="E93" s="203">
        <v>0</v>
      </c>
      <c r="F93" s="203">
        <v>0</v>
      </c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</row>
    <row r="94" spans="1:23" ht="24" customHeight="1" x14ac:dyDescent="0.2">
      <c r="A94" s="135">
        <v>4540</v>
      </c>
      <c r="B94" s="142" t="s">
        <v>1009</v>
      </c>
      <c r="C94" s="136" t="s">
        <v>807</v>
      </c>
      <c r="D94" s="203">
        <f t="shared" si="2"/>
        <v>0</v>
      </c>
      <c r="E94" s="203">
        <v>0</v>
      </c>
      <c r="F94" s="203">
        <f>SUM(F95:F97)</f>
        <v>0</v>
      </c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</row>
    <row r="95" spans="1:23" ht="36" x14ac:dyDescent="0.2">
      <c r="A95" s="135">
        <v>4541</v>
      </c>
      <c r="B95" s="34" t="s">
        <v>700</v>
      </c>
      <c r="C95" s="167" t="s">
        <v>702</v>
      </c>
      <c r="D95" s="203">
        <f t="shared" si="2"/>
        <v>0</v>
      </c>
      <c r="E95" s="204" t="s">
        <v>816</v>
      </c>
      <c r="F95" s="203">
        <v>0</v>
      </c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</row>
    <row r="96" spans="1:23" ht="26.25" customHeight="1" x14ac:dyDescent="0.2">
      <c r="A96" s="135">
        <v>4542</v>
      </c>
      <c r="B96" s="34" t="s">
        <v>701</v>
      </c>
      <c r="C96" s="167" t="s">
        <v>703</v>
      </c>
      <c r="D96" s="203">
        <f t="shared" si="2"/>
        <v>0</v>
      </c>
      <c r="E96" s="204" t="s">
        <v>816</v>
      </c>
      <c r="F96" s="203">
        <v>0</v>
      </c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</row>
    <row r="97" spans="1:23" ht="13.5" customHeight="1" x14ac:dyDescent="0.2">
      <c r="A97" s="135">
        <v>4543</v>
      </c>
      <c r="B97" s="34" t="s">
        <v>1045</v>
      </c>
      <c r="C97" s="167" t="s">
        <v>704</v>
      </c>
      <c r="D97" s="203">
        <f t="shared" si="2"/>
        <v>0</v>
      </c>
      <c r="E97" s="204" t="s">
        <v>816</v>
      </c>
      <c r="F97" s="203">
        <f>SUM(F98+F101+F102)</f>
        <v>0</v>
      </c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</row>
    <row r="98" spans="1:23" ht="14.25" customHeight="1" x14ac:dyDescent="0.2">
      <c r="A98" s="135">
        <v>4544</v>
      </c>
      <c r="B98" s="34" t="s">
        <v>148</v>
      </c>
      <c r="C98" s="167"/>
      <c r="D98" s="203">
        <f t="shared" si="2"/>
        <v>0</v>
      </c>
      <c r="E98" s="203">
        <f>SUM(E99:E100)</f>
        <v>0</v>
      </c>
      <c r="F98" s="203">
        <f>SUM(F99:F100)</f>
        <v>0</v>
      </c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</row>
    <row r="99" spans="1:23" ht="24" x14ac:dyDescent="0.2">
      <c r="A99" s="141">
        <v>4545</v>
      </c>
      <c r="B99" s="34" t="s">
        <v>507</v>
      </c>
      <c r="C99" s="167"/>
      <c r="D99" s="203">
        <f t="shared" si="2"/>
        <v>0</v>
      </c>
      <c r="E99" s="203">
        <f t="shared" ref="E99:F102" si="3">SUM(F99:G99)</f>
        <v>0</v>
      </c>
      <c r="F99" s="203">
        <f t="shared" si="3"/>
        <v>0</v>
      </c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</row>
    <row r="100" spans="1:23" x14ac:dyDescent="0.2">
      <c r="A100" s="135">
        <v>4546</v>
      </c>
      <c r="B100" s="34" t="s">
        <v>510</v>
      </c>
      <c r="C100" s="167"/>
      <c r="D100" s="203">
        <f t="shared" si="2"/>
        <v>0</v>
      </c>
      <c r="E100" s="203">
        <f t="shared" si="3"/>
        <v>0</v>
      </c>
      <c r="F100" s="203">
        <f t="shared" si="3"/>
        <v>0</v>
      </c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</row>
    <row r="101" spans="1:23" x14ac:dyDescent="0.2">
      <c r="A101" s="135">
        <v>4547</v>
      </c>
      <c r="B101" s="34" t="s">
        <v>509</v>
      </c>
      <c r="C101" s="167"/>
      <c r="D101" s="203">
        <f t="shared" si="2"/>
        <v>0</v>
      </c>
      <c r="E101" s="203">
        <f t="shared" si="3"/>
        <v>0</v>
      </c>
      <c r="F101" s="203">
        <f t="shared" si="3"/>
        <v>0</v>
      </c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</row>
    <row r="102" spans="1:23" x14ac:dyDescent="0.2">
      <c r="A102" s="135">
        <v>4548</v>
      </c>
      <c r="B102" s="34" t="s">
        <v>511</v>
      </c>
      <c r="C102" s="167"/>
      <c r="D102" s="203">
        <f t="shared" si="2"/>
        <v>0</v>
      </c>
      <c r="E102" s="203">
        <f t="shared" si="3"/>
        <v>0</v>
      </c>
      <c r="F102" s="203">
        <f t="shared" si="3"/>
        <v>0</v>
      </c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</row>
    <row r="103" spans="1:23" ht="24" customHeight="1" x14ac:dyDescent="0.2">
      <c r="A103" s="135">
        <v>4600</v>
      </c>
      <c r="B103" s="142" t="s">
        <v>1010</v>
      </c>
      <c r="C103" s="136" t="s">
        <v>807</v>
      </c>
      <c r="D103" s="203">
        <f t="shared" si="2"/>
        <v>28500</v>
      </c>
      <c r="E103" s="203">
        <f>SUM(E104+E107+E112)</f>
        <v>28500</v>
      </c>
      <c r="F103" s="204" t="s">
        <v>816</v>
      </c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</row>
    <row r="104" spans="1:23" ht="24" x14ac:dyDescent="0.2">
      <c r="A104" s="132">
        <v>4610</v>
      </c>
      <c r="B104" s="292" t="s">
        <v>288</v>
      </c>
      <c r="C104" s="286"/>
      <c r="D104" s="203">
        <f t="shared" si="2"/>
        <v>0</v>
      </c>
      <c r="E104" s="203">
        <f>SUM(E105:E106)</f>
        <v>0</v>
      </c>
      <c r="F104" s="204" t="s">
        <v>817</v>
      </c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</row>
    <row r="105" spans="1:23" ht="26.25" customHeight="1" x14ac:dyDescent="0.2">
      <c r="A105" s="132">
        <v>4610</v>
      </c>
      <c r="B105" s="153" t="s">
        <v>396</v>
      </c>
      <c r="C105" s="286" t="s">
        <v>395</v>
      </c>
      <c r="D105" s="203">
        <f t="shared" si="2"/>
        <v>0</v>
      </c>
      <c r="E105" s="203">
        <v>0</v>
      </c>
      <c r="F105" s="204" t="s">
        <v>816</v>
      </c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  <c r="W105" s="133"/>
    </row>
    <row r="106" spans="1:23" ht="26.25" customHeight="1" x14ac:dyDescent="0.2">
      <c r="A106" s="132">
        <v>4620</v>
      </c>
      <c r="B106" s="293" t="s">
        <v>555</v>
      </c>
      <c r="C106" s="286" t="s">
        <v>554</v>
      </c>
      <c r="D106" s="203">
        <f t="shared" si="2"/>
        <v>0</v>
      </c>
      <c r="E106" s="203">
        <v>0</v>
      </c>
      <c r="F106" s="204" t="s">
        <v>816</v>
      </c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</row>
    <row r="107" spans="1:23" ht="36.75" customHeight="1" x14ac:dyDescent="0.2">
      <c r="A107" s="135">
        <v>4630</v>
      </c>
      <c r="B107" s="142" t="s">
        <v>1011</v>
      </c>
      <c r="C107" s="136" t="s">
        <v>807</v>
      </c>
      <c r="D107" s="203">
        <f t="shared" si="2"/>
        <v>28500</v>
      </c>
      <c r="E107" s="203">
        <f>SUM(E108:E111)</f>
        <v>28500</v>
      </c>
      <c r="F107" s="204" t="s">
        <v>816</v>
      </c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</row>
    <row r="108" spans="1:23" ht="17.25" customHeight="1" x14ac:dyDescent="0.2">
      <c r="A108" s="135">
        <v>4631</v>
      </c>
      <c r="B108" s="272" t="s">
        <v>709</v>
      </c>
      <c r="C108" s="167" t="s">
        <v>705</v>
      </c>
      <c r="D108" s="203">
        <f t="shared" si="2"/>
        <v>2500</v>
      </c>
      <c r="E108" s="203">
        <v>2500</v>
      </c>
      <c r="F108" s="204" t="s">
        <v>816</v>
      </c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</row>
    <row r="109" spans="1:23" ht="24" x14ac:dyDescent="0.2">
      <c r="A109" s="135">
        <v>4632</v>
      </c>
      <c r="B109" s="273" t="s">
        <v>710</v>
      </c>
      <c r="C109" s="167" t="s">
        <v>706</v>
      </c>
      <c r="D109" s="203">
        <f t="shared" si="2"/>
        <v>1000</v>
      </c>
      <c r="E109" s="203">
        <v>1000</v>
      </c>
      <c r="F109" s="204" t="s">
        <v>816</v>
      </c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</row>
    <row r="110" spans="1:23" ht="17.25" customHeight="1" x14ac:dyDescent="0.2">
      <c r="A110" s="135">
        <v>4633</v>
      </c>
      <c r="B110" s="272" t="s">
        <v>711</v>
      </c>
      <c r="C110" s="167" t="s">
        <v>707</v>
      </c>
      <c r="D110" s="203">
        <f t="shared" ref="D110:D157" si="4">SUM(E110:F110)</f>
        <v>0</v>
      </c>
      <c r="E110" s="203">
        <v>0</v>
      </c>
      <c r="F110" s="204" t="s">
        <v>816</v>
      </c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</row>
    <row r="111" spans="1:23" ht="15.75" customHeight="1" x14ac:dyDescent="0.2">
      <c r="A111" s="135">
        <v>4634</v>
      </c>
      <c r="B111" s="272" t="s">
        <v>712</v>
      </c>
      <c r="C111" s="167" t="s">
        <v>708</v>
      </c>
      <c r="D111" s="203">
        <f t="shared" si="4"/>
        <v>25000</v>
      </c>
      <c r="E111" s="203">
        <v>25000</v>
      </c>
      <c r="F111" s="204" t="s">
        <v>816</v>
      </c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</row>
    <row r="112" spans="1:23" ht="12.75" customHeight="1" x14ac:dyDescent="0.2">
      <c r="A112" s="135">
        <v>4640</v>
      </c>
      <c r="B112" s="142" t="s">
        <v>1012</v>
      </c>
      <c r="C112" s="136" t="s">
        <v>807</v>
      </c>
      <c r="D112" s="203">
        <f t="shared" si="4"/>
        <v>0</v>
      </c>
      <c r="E112" s="203">
        <f>SUM(E113)</f>
        <v>0</v>
      </c>
      <c r="F112" s="204" t="s">
        <v>816</v>
      </c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</row>
    <row r="113" spans="1:23" x14ac:dyDescent="0.2">
      <c r="A113" s="135">
        <v>4641</v>
      </c>
      <c r="B113" s="140" t="s">
        <v>714</v>
      </c>
      <c r="C113" s="167" t="s">
        <v>715</v>
      </c>
      <c r="D113" s="203">
        <f t="shared" si="4"/>
        <v>0</v>
      </c>
      <c r="E113" s="203">
        <v>0</v>
      </c>
      <c r="F113" s="204" t="s">
        <v>816</v>
      </c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</row>
    <row r="114" spans="1:23" ht="32.25" customHeight="1" x14ac:dyDescent="0.2">
      <c r="A114" s="132">
        <v>4700</v>
      </c>
      <c r="B114" s="289" t="s">
        <v>1013</v>
      </c>
      <c r="C114" s="136" t="s">
        <v>807</v>
      </c>
      <c r="D114" s="203">
        <f>SUM(D118,D132,D115)</f>
        <v>5500</v>
      </c>
      <c r="E114" s="203">
        <f>SUM(E118,E132,E115)</f>
        <v>296644</v>
      </c>
      <c r="F114" s="203">
        <v>0</v>
      </c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</row>
    <row r="115" spans="1:23" ht="25.5" customHeight="1" x14ac:dyDescent="0.2">
      <c r="A115" s="135">
        <v>4710</v>
      </c>
      <c r="B115" s="289" t="s">
        <v>1014</v>
      </c>
      <c r="C115" s="136" t="s">
        <v>807</v>
      </c>
      <c r="D115" s="203">
        <f t="shared" si="4"/>
        <v>0</v>
      </c>
      <c r="E115" s="203">
        <f>SUM(E116:E117)</f>
        <v>0</v>
      </c>
      <c r="F115" s="245" t="s">
        <v>816</v>
      </c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</row>
    <row r="116" spans="1:23" ht="38.25" customHeight="1" x14ac:dyDescent="0.2">
      <c r="A116" s="135">
        <v>4711</v>
      </c>
      <c r="B116" s="273" t="s">
        <v>397</v>
      </c>
      <c r="C116" s="167" t="s">
        <v>716</v>
      </c>
      <c r="D116" s="203">
        <f t="shared" si="4"/>
        <v>0</v>
      </c>
      <c r="E116" s="203">
        <v>0</v>
      </c>
      <c r="F116" s="245" t="s">
        <v>816</v>
      </c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</row>
    <row r="117" spans="1:23" ht="27" customHeight="1" x14ac:dyDescent="0.2">
      <c r="A117" s="135">
        <v>4712</v>
      </c>
      <c r="B117" s="140" t="s">
        <v>732</v>
      </c>
      <c r="C117" s="167" t="s">
        <v>717</v>
      </c>
      <c r="D117" s="203">
        <f t="shared" si="4"/>
        <v>0</v>
      </c>
      <c r="E117" s="203">
        <v>0</v>
      </c>
      <c r="F117" s="245" t="s">
        <v>816</v>
      </c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</row>
    <row r="118" spans="1:23" ht="37.5" customHeight="1" x14ac:dyDescent="0.2">
      <c r="A118" s="135">
        <v>4720</v>
      </c>
      <c r="B118" s="142" t="s">
        <v>1015</v>
      </c>
      <c r="C118" s="136" t="s">
        <v>553</v>
      </c>
      <c r="D118" s="203">
        <f t="shared" si="4"/>
        <v>5500</v>
      </c>
      <c r="E118" s="203">
        <f>SUM(E120:E121)</f>
        <v>5500</v>
      </c>
      <c r="F118" s="204" t="s">
        <v>816</v>
      </c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</row>
    <row r="119" spans="1:23" x14ac:dyDescent="0.2">
      <c r="A119" s="135">
        <v>4721</v>
      </c>
      <c r="B119" s="140" t="s">
        <v>581</v>
      </c>
      <c r="C119" s="167" t="s">
        <v>733</v>
      </c>
      <c r="D119" s="243">
        <f t="shared" si="4"/>
        <v>0</v>
      </c>
      <c r="E119" s="243">
        <v>0</v>
      </c>
      <c r="F119" s="245" t="s">
        <v>816</v>
      </c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</row>
    <row r="120" spans="1:23" x14ac:dyDescent="0.2">
      <c r="A120" s="135">
        <v>4722</v>
      </c>
      <c r="B120" s="140" t="s">
        <v>582</v>
      </c>
      <c r="C120" s="294">
        <v>4822</v>
      </c>
      <c r="D120" s="243">
        <f t="shared" si="4"/>
        <v>0</v>
      </c>
      <c r="E120" s="243">
        <v>0</v>
      </c>
      <c r="F120" s="245" t="s">
        <v>816</v>
      </c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</row>
    <row r="121" spans="1:23" x14ac:dyDescent="0.2">
      <c r="A121" s="135">
        <v>4723</v>
      </c>
      <c r="B121" s="140" t="s">
        <v>736</v>
      </c>
      <c r="C121" s="167" t="s">
        <v>734</v>
      </c>
      <c r="D121" s="203">
        <f t="shared" si="4"/>
        <v>5500</v>
      </c>
      <c r="E121" s="203">
        <v>5500</v>
      </c>
      <c r="F121" s="204" t="s">
        <v>816</v>
      </c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</row>
    <row r="122" spans="1:23" ht="36" customHeight="1" x14ac:dyDescent="0.2">
      <c r="A122" s="135">
        <v>4724</v>
      </c>
      <c r="B122" s="140" t="s">
        <v>737</v>
      </c>
      <c r="C122" s="167" t="s">
        <v>735</v>
      </c>
      <c r="D122" s="203">
        <f t="shared" si="4"/>
        <v>0</v>
      </c>
      <c r="E122" s="203">
        <v>0</v>
      </c>
      <c r="F122" s="204" t="s">
        <v>816</v>
      </c>
      <c r="G122" s="133"/>
      <c r="H122" s="133"/>
      <c r="I122" s="133"/>
      <c r="J122" s="138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</row>
    <row r="123" spans="1:23" ht="25.5" customHeight="1" x14ac:dyDescent="0.2">
      <c r="A123" s="135">
        <v>4730</v>
      </c>
      <c r="B123" s="142" t="s">
        <v>1016</v>
      </c>
      <c r="C123" s="136" t="s">
        <v>807</v>
      </c>
      <c r="D123" s="203">
        <f t="shared" si="4"/>
        <v>0</v>
      </c>
      <c r="E123" s="203">
        <f>SUM(E124)</f>
        <v>0</v>
      </c>
      <c r="F123" s="204" t="s">
        <v>816</v>
      </c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</row>
    <row r="124" spans="1:23" ht="24" x14ac:dyDescent="0.2">
      <c r="A124" s="135">
        <v>4731</v>
      </c>
      <c r="B124" s="140" t="s">
        <v>1046</v>
      </c>
      <c r="C124" s="167" t="s">
        <v>738</v>
      </c>
      <c r="D124" s="203">
        <f t="shared" si="4"/>
        <v>0</v>
      </c>
      <c r="E124" s="203">
        <v>0</v>
      </c>
      <c r="F124" s="204" t="s">
        <v>816</v>
      </c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</row>
    <row r="125" spans="1:23" ht="36.75" customHeight="1" x14ac:dyDescent="0.2">
      <c r="A125" s="135">
        <v>4740</v>
      </c>
      <c r="B125" s="142" t="s">
        <v>1056</v>
      </c>
      <c r="C125" s="136" t="s">
        <v>807</v>
      </c>
      <c r="D125" s="203">
        <f t="shared" si="4"/>
        <v>0</v>
      </c>
      <c r="E125" s="203">
        <f>SUM(E126:E127)</f>
        <v>0</v>
      </c>
      <c r="F125" s="204" t="s">
        <v>816</v>
      </c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</row>
    <row r="126" spans="1:23" ht="26.25" customHeight="1" x14ac:dyDescent="0.2">
      <c r="A126" s="135">
        <v>4741</v>
      </c>
      <c r="B126" s="140" t="s">
        <v>583</v>
      </c>
      <c r="C126" s="167" t="s">
        <v>739</v>
      </c>
      <c r="D126" s="203">
        <f t="shared" si="4"/>
        <v>0</v>
      </c>
      <c r="E126" s="203">
        <v>0</v>
      </c>
      <c r="F126" s="204" t="s">
        <v>816</v>
      </c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</row>
    <row r="127" spans="1:23" ht="24" x14ac:dyDescent="0.2">
      <c r="A127" s="135">
        <v>4742</v>
      </c>
      <c r="B127" s="140" t="s">
        <v>741</v>
      </c>
      <c r="C127" s="167" t="s">
        <v>740</v>
      </c>
      <c r="D127" s="203">
        <f t="shared" si="4"/>
        <v>0</v>
      </c>
      <c r="E127" s="203">
        <v>0</v>
      </c>
      <c r="F127" s="204" t="s">
        <v>816</v>
      </c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</row>
    <row r="128" spans="1:23" ht="48.75" customHeight="1" x14ac:dyDescent="0.2">
      <c r="A128" s="135">
        <v>4750</v>
      </c>
      <c r="B128" s="142" t="s">
        <v>1057</v>
      </c>
      <c r="C128" s="136" t="s">
        <v>807</v>
      </c>
      <c r="D128" s="203">
        <f t="shared" si="4"/>
        <v>0</v>
      </c>
      <c r="E128" s="203">
        <f>SUM(E129)</f>
        <v>0</v>
      </c>
      <c r="F128" s="204" t="s">
        <v>816</v>
      </c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</row>
    <row r="129" spans="1:25" ht="36.75" customHeight="1" x14ac:dyDescent="0.2">
      <c r="A129" s="135">
        <v>4751</v>
      </c>
      <c r="B129" s="140" t="s">
        <v>742</v>
      </c>
      <c r="C129" s="167" t="s">
        <v>743</v>
      </c>
      <c r="D129" s="203">
        <f t="shared" si="4"/>
        <v>0</v>
      </c>
      <c r="E129" s="203">
        <v>0</v>
      </c>
      <c r="F129" s="204" t="s">
        <v>816</v>
      </c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</row>
    <row r="130" spans="1:25" ht="24" customHeight="1" x14ac:dyDescent="0.2">
      <c r="A130" s="135">
        <v>4760</v>
      </c>
      <c r="B130" s="142" t="s">
        <v>1058</v>
      </c>
      <c r="C130" s="136" t="s">
        <v>807</v>
      </c>
      <c r="D130" s="203">
        <f t="shared" si="4"/>
        <v>0</v>
      </c>
      <c r="E130" s="203">
        <f>SUM(E131)</f>
        <v>0</v>
      </c>
      <c r="F130" s="204" t="s">
        <v>816</v>
      </c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</row>
    <row r="131" spans="1:25" ht="15" customHeight="1" x14ac:dyDescent="0.2">
      <c r="A131" s="135">
        <v>4761</v>
      </c>
      <c r="B131" s="140" t="s">
        <v>745</v>
      </c>
      <c r="C131" s="167" t="s">
        <v>744</v>
      </c>
      <c r="D131" s="203">
        <f t="shared" si="4"/>
        <v>0</v>
      </c>
      <c r="E131" s="203">
        <v>0</v>
      </c>
      <c r="F131" s="204" t="s">
        <v>816</v>
      </c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</row>
    <row r="132" spans="1:25" ht="14.25" customHeight="1" x14ac:dyDescent="0.2">
      <c r="A132" s="132">
        <v>4770</v>
      </c>
      <c r="B132" s="142" t="s">
        <v>1017</v>
      </c>
      <c r="C132" s="136" t="s">
        <v>807</v>
      </c>
      <c r="D132" s="120">
        <f>SUM(D133)</f>
        <v>0</v>
      </c>
      <c r="E132" s="120">
        <f>SUM(E133)</f>
        <v>291144</v>
      </c>
      <c r="F132" s="203">
        <f>SUM(F133)</f>
        <v>0</v>
      </c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</row>
    <row r="133" spans="1:25" ht="15" customHeight="1" x14ac:dyDescent="0.2">
      <c r="A133" s="132">
        <v>4771</v>
      </c>
      <c r="B133" s="140" t="s">
        <v>70</v>
      </c>
      <c r="C133" s="167" t="s">
        <v>746</v>
      </c>
      <c r="D133" s="205">
        <v>0</v>
      </c>
      <c r="E133" s="205">
        <v>291144</v>
      </c>
      <c r="F133" s="203">
        <v>0</v>
      </c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</row>
    <row r="134" spans="1:25" ht="27" customHeight="1" x14ac:dyDescent="0.2">
      <c r="A134" s="132">
        <v>4772</v>
      </c>
      <c r="B134" s="140" t="s">
        <v>71</v>
      </c>
      <c r="C134" s="136" t="s">
        <v>807</v>
      </c>
      <c r="D134" s="203">
        <f t="shared" si="4"/>
        <v>250000</v>
      </c>
      <c r="E134" s="120">
        <v>250000</v>
      </c>
      <c r="F134" s="203">
        <v>0</v>
      </c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</row>
    <row r="135" spans="1:25" s="127" customFormat="1" ht="33" customHeight="1" x14ac:dyDescent="0.2">
      <c r="A135" s="135">
        <v>5000</v>
      </c>
      <c r="B135" s="295" t="s">
        <v>1018</v>
      </c>
      <c r="C135" s="136" t="s">
        <v>807</v>
      </c>
      <c r="D135" s="203">
        <f t="shared" si="4"/>
        <v>1541386</v>
      </c>
      <c r="E135" s="204" t="s">
        <v>816</v>
      </c>
      <c r="F135" s="203">
        <f>SUM(F136++H143+I138+H143+F155+F157)</f>
        <v>1541386</v>
      </c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</row>
    <row r="136" spans="1:25" ht="24.6" customHeight="1" x14ac:dyDescent="0.2">
      <c r="A136" s="135">
        <v>5100</v>
      </c>
      <c r="B136" s="140" t="s">
        <v>1019</v>
      </c>
      <c r="C136" s="136" t="s">
        <v>807</v>
      </c>
      <c r="D136" s="203">
        <f t="shared" si="4"/>
        <v>1541386</v>
      </c>
      <c r="E136" s="204" t="s">
        <v>816</v>
      </c>
      <c r="F136" s="203">
        <f>SUM(F137+F141+F145)</f>
        <v>1541386</v>
      </c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</row>
    <row r="137" spans="1:25" ht="24" customHeight="1" x14ac:dyDescent="0.2">
      <c r="A137" s="135">
        <v>5110</v>
      </c>
      <c r="B137" s="142" t="s">
        <v>1020</v>
      </c>
      <c r="C137" s="136" t="s">
        <v>807</v>
      </c>
      <c r="D137" s="203">
        <f t="shared" si="4"/>
        <v>1509086</v>
      </c>
      <c r="E137" s="245" t="s">
        <v>816</v>
      </c>
      <c r="F137" s="203">
        <f>SUM(F138:F140)</f>
        <v>1509086</v>
      </c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</row>
    <row r="138" spans="1:25" ht="15.6" customHeight="1" x14ac:dyDescent="0.2">
      <c r="A138" s="135">
        <v>5111</v>
      </c>
      <c r="B138" s="140" t="s">
        <v>545</v>
      </c>
      <c r="C138" s="296" t="s">
        <v>747</v>
      </c>
      <c r="D138" s="203">
        <f t="shared" si="4"/>
        <v>0</v>
      </c>
      <c r="E138" s="204" t="s">
        <v>816</v>
      </c>
      <c r="F138" s="203">
        <v>0</v>
      </c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</row>
    <row r="139" spans="1:25" x14ac:dyDescent="0.2">
      <c r="A139" s="135">
        <v>5112</v>
      </c>
      <c r="B139" s="140" t="s">
        <v>546</v>
      </c>
      <c r="C139" s="296" t="s">
        <v>748</v>
      </c>
      <c r="D139" s="203">
        <f t="shared" si="4"/>
        <v>341000</v>
      </c>
      <c r="E139" s="204" t="s">
        <v>816</v>
      </c>
      <c r="F139" s="203">
        <v>341000</v>
      </c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</row>
    <row r="140" spans="1:25" ht="24" x14ac:dyDescent="0.2">
      <c r="A140" s="135">
        <v>5113</v>
      </c>
      <c r="B140" s="140" t="s">
        <v>547</v>
      </c>
      <c r="C140" s="167" t="s">
        <v>749</v>
      </c>
      <c r="D140" s="203">
        <f t="shared" si="4"/>
        <v>1168086</v>
      </c>
      <c r="E140" s="204" t="s">
        <v>816</v>
      </c>
      <c r="F140" s="203">
        <v>1168086</v>
      </c>
      <c r="G140" s="133"/>
      <c r="H140" s="133"/>
      <c r="I140" s="138">
        <f>SUM(F149+F143+F140+F139)</f>
        <v>1541386</v>
      </c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</row>
    <row r="141" spans="1:25" ht="12.75" customHeight="1" x14ac:dyDescent="0.2">
      <c r="A141" s="135">
        <v>5120</v>
      </c>
      <c r="B141" s="142" t="s">
        <v>1021</v>
      </c>
      <c r="C141" s="136" t="s">
        <v>807</v>
      </c>
      <c r="D141" s="203">
        <f t="shared" si="4"/>
        <v>18000</v>
      </c>
      <c r="E141" s="204" t="s">
        <v>816</v>
      </c>
      <c r="F141" s="203">
        <f>SUM(F142:F144)</f>
        <v>18000</v>
      </c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</row>
    <row r="142" spans="1:25" x14ac:dyDescent="0.2">
      <c r="A142" s="135">
        <v>5121</v>
      </c>
      <c r="B142" s="140" t="s">
        <v>542</v>
      </c>
      <c r="C142" s="296" t="s">
        <v>750</v>
      </c>
      <c r="D142" s="203">
        <f t="shared" si="4"/>
        <v>0</v>
      </c>
      <c r="E142" s="204" t="s">
        <v>816</v>
      </c>
      <c r="F142" s="203">
        <v>0</v>
      </c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</row>
    <row r="143" spans="1:25" x14ac:dyDescent="0.2">
      <c r="A143" s="135">
        <v>5122</v>
      </c>
      <c r="B143" s="140" t="s">
        <v>543</v>
      </c>
      <c r="C143" s="296" t="s">
        <v>751</v>
      </c>
      <c r="D143" s="203">
        <f t="shared" si="4"/>
        <v>18000</v>
      </c>
      <c r="E143" s="204" t="s">
        <v>816</v>
      </c>
      <c r="F143" s="203">
        <v>18000</v>
      </c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</row>
    <row r="144" spans="1:25" x14ac:dyDescent="0.2">
      <c r="A144" s="135">
        <v>5123</v>
      </c>
      <c r="B144" s="140" t="s">
        <v>544</v>
      </c>
      <c r="C144" s="296" t="s">
        <v>752</v>
      </c>
      <c r="D144" s="203">
        <f t="shared" si="4"/>
        <v>0</v>
      </c>
      <c r="E144" s="204" t="s">
        <v>816</v>
      </c>
      <c r="F144" s="203">
        <v>0</v>
      </c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</row>
    <row r="145" spans="1:25" ht="12.75" customHeight="1" x14ac:dyDescent="0.2">
      <c r="A145" s="135">
        <v>5130</v>
      </c>
      <c r="B145" s="142" t="s">
        <v>1022</v>
      </c>
      <c r="C145" s="136" t="s">
        <v>807</v>
      </c>
      <c r="D145" s="203">
        <f t="shared" si="4"/>
        <v>14300</v>
      </c>
      <c r="E145" s="204" t="s">
        <v>816</v>
      </c>
      <c r="F145" s="203">
        <f>SUM(F146:F149)</f>
        <v>14300</v>
      </c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</row>
    <row r="146" spans="1:25" x14ac:dyDescent="0.2">
      <c r="A146" s="135">
        <v>5131</v>
      </c>
      <c r="B146" s="140" t="s">
        <v>755</v>
      </c>
      <c r="C146" s="296" t="s">
        <v>753</v>
      </c>
      <c r="D146" s="203">
        <f t="shared" si="4"/>
        <v>0</v>
      </c>
      <c r="E146" s="204" t="s">
        <v>816</v>
      </c>
      <c r="F146" s="203">
        <v>0</v>
      </c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</row>
    <row r="147" spans="1:25" x14ac:dyDescent="0.2">
      <c r="A147" s="135">
        <v>5132</v>
      </c>
      <c r="B147" s="140" t="s">
        <v>539</v>
      </c>
      <c r="C147" s="296" t="s">
        <v>754</v>
      </c>
      <c r="D147" s="203">
        <f t="shared" si="4"/>
        <v>0</v>
      </c>
      <c r="E147" s="204" t="s">
        <v>816</v>
      </c>
      <c r="F147" s="203">
        <v>0</v>
      </c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</row>
    <row r="148" spans="1:25" ht="13.5" customHeight="1" x14ac:dyDescent="0.2">
      <c r="A148" s="135">
        <v>5133</v>
      </c>
      <c r="B148" s="140" t="s">
        <v>540</v>
      </c>
      <c r="C148" s="296" t="s">
        <v>761</v>
      </c>
      <c r="D148" s="203">
        <f t="shared" si="4"/>
        <v>0</v>
      </c>
      <c r="E148" s="204" t="s">
        <v>816</v>
      </c>
      <c r="F148" s="203">
        <v>0</v>
      </c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</row>
    <row r="149" spans="1:25" x14ac:dyDescent="0.2">
      <c r="A149" s="135">
        <v>5134</v>
      </c>
      <c r="B149" s="140" t="s">
        <v>541</v>
      </c>
      <c r="C149" s="296" t="s">
        <v>762</v>
      </c>
      <c r="D149" s="203">
        <f t="shared" si="4"/>
        <v>14300</v>
      </c>
      <c r="E149" s="204" t="s">
        <v>816</v>
      </c>
      <c r="F149" s="203">
        <v>14300</v>
      </c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</row>
    <row r="150" spans="1:25" ht="13.5" customHeight="1" x14ac:dyDescent="0.2">
      <c r="A150" s="135">
        <v>5200</v>
      </c>
      <c r="B150" s="142" t="s">
        <v>1023</v>
      </c>
      <c r="C150" s="136" t="s">
        <v>807</v>
      </c>
      <c r="D150" s="203">
        <f t="shared" si="4"/>
        <v>0</v>
      </c>
      <c r="E150" s="204" t="s">
        <v>816</v>
      </c>
      <c r="F150" s="203">
        <f>SUM(F151:F154)</f>
        <v>0</v>
      </c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</row>
    <row r="151" spans="1:25" ht="24" x14ac:dyDescent="0.2">
      <c r="A151" s="135">
        <v>5211</v>
      </c>
      <c r="B151" s="140" t="s">
        <v>556</v>
      </c>
      <c r="C151" s="296" t="s">
        <v>756</v>
      </c>
      <c r="D151" s="203">
        <f t="shared" si="4"/>
        <v>0</v>
      </c>
      <c r="E151" s="204" t="s">
        <v>816</v>
      </c>
      <c r="F151" s="203">
        <v>0</v>
      </c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</row>
    <row r="152" spans="1:25" x14ac:dyDescent="0.2">
      <c r="A152" s="135">
        <v>5221</v>
      </c>
      <c r="B152" s="140" t="s">
        <v>557</v>
      </c>
      <c r="C152" s="296" t="s">
        <v>757</v>
      </c>
      <c r="D152" s="203">
        <f t="shared" si="4"/>
        <v>0</v>
      </c>
      <c r="E152" s="204" t="s">
        <v>816</v>
      </c>
      <c r="F152" s="203">
        <v>0</v>
      </c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</row>
    <row r="153" spans="1:25" ht="14.25" customHeight="1" x14ac:dyDescent="0.2">
      <c r="A153" s="135">
        <v>5231</v>
      </c>
      <c r="B153" s="140" t="s">
        <v>558</v>
      </c>
      <c r="C153" s="296" t="s">
        <v>758</v>
      </c>
      <c r="D153" s="203">
        <f t="shared" si="4"/>
        <v>0</v>
      </c>
      <c r="E153" s="204" t="s">
        <v>816</v>
      </c>
      <c r="F153" s="203">
        <v>0</v>
      </c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</row>
    <row r="154" spans="1:25" ht="14.25" customHeight="1" x14ac:dyDescent="0.2">
      <c r="A154" s="135">
        <v>5241</v>
      </c>
      <c r="B154" s="140" t="s">
        <v>760</v>
      </c>
      <c r="C154" s="296" t="s">
        <v>759</v>
      </c>
      <c r="D154" s="203">
        <f t="shared" si="4"/>
        <v>0</v>
      </c>
      <c r="E154" s="204" t="s">
        <v>816</v>
      </c>
      <c r="F154" s="203">
        <v>0</v>
      </c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</row>
    <row r="155" spans="1:25" ht="13.5" customHeight="1" x14ac:dyDescent="0.2">
      <c r="A155" s="135">
        <v>5300</v>
      </c>
      <c r="B155" s="142" t="s">
        <v>1024</v>
      </c>
      <c r="C155" s="136" t="s">
        <v>807</v>
      </c>
      <c r="D155" s="203">
        <f t="shared" si="4"/>
        <v>0</v>
      </c>
      <c r="E155" s="204" t="s">
        <v>816</v>
      </c>
      <c r="F155" s="203">
        <f>SUM(F156)</f>
        <v>0</v>
      </c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</row>
    <row r="156" spans="1:25" x14ac:dyDescent="0.2">
      <c r="A156" s="135">
        <v>5311</v>
      </c>
      <c r="B156" s="140" t="s">
        <v>584</v>
      </c>
      <c r="C156" s="296" t="s">
        <v>763</v>
      </c>
      <c r="D156" s="203">
        <f t="shared" si="4"/>
        <v>0</v>
      </c>
      <c r="E156" s="204" t="s">
        <v>816</v>
      </c>
      <c r="F156" s="203">
        <v>0</v>
      </c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</row>
    <row r="157" spans="1:25" ht="14.25" customHeight="1" x14ac:dyDescent="0.2">
      <c r="A157" s="135">
        <v>5400</v>
      </c>
      <c r="B157" s="142" t="s">
        <v>1025</v>
      </c>
      <c r="C157" s="136" t="s">
        <v>807</v>
      </c>
      <c r="D157" s="203">
        <f t="shared" si="4"/>
        <v>0</v>
      </c>
      <c r="E157" s="204" t="s">
        <v>816</v>
      </c>
      <c r="F157" s="203">
        <f>SUM(F158:F161)</f>
        <v>0</v>
      </c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</row>
    <row r="158" spans="1:25" x14ac:dyDescent="0.2">
      <c r="A158" s="135">
        <v>5411</v>
      </c>
      <c r="B158" s="140" t="s">
        <v>585</v>
      </c>
      <c r="C158" s="296" t="s">
        <v>764</v>
      </c>
      <c r="D158" s="203">
        <f t="shared" ref="D158:D179" si="5">SUM(E158:F158)</f>
        <v>0</v>
      </c>
      <c r="E158" s="204" t="s">
        <v>816</v>
      </c>
      <c r="F158" s="203">
        <v>0</v>
      </c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</row>
    <row r="159" spans="1:25" x14ac:dyDescent="0.2">
      <c r="A159" s="135">
        <v>5421</v>
      </c>
      <c r="B159" s="140" t="s">
        <v>586</v>
      </c>
      <c r="C159" s="296" t="s">
        <v>765</v>
      </c>
      <c r="D159" s="203">
        <f t="shared" si="5"/>
        <v>0</v>
      </c>
      <c r="E159" s="204" t="s">
        <v>816</v>
      </c>
      <c r="F159" s="203">
        <v>0</v>
      </c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</row>
    <row r="160" spans="1:25" x14ac:dyDescent="0.2">
      <c r="A160" s="135">
        <v>5431</v>
      </c>
      <c r="B160" s="140" t="s">
        <v>767</v>
      </c>
      <c r="C160" s="296" t="s">
        <v>766</v>
      </c>
      <c r="D160" s="203">
        <f t="shared" si="5"/>
        <v>0</v>
      </c>
      <c r="E160" s="204" t="s">
        <v>816</v>
      </c>
      <c r="F160" s="203">
        <v>0</v>
      </c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</row>
    <row r="161" spans="1:25" x14ac:dyDescent="0.2">
      <c r="A161" s="135">
        <v>5441</v>
      </c>
      <c r="B161" s="297" t="s">
        <v>691</v>
      </c>
      <c r="C161" s="296" t="s">
        <v>768</v>
      </c>
      <c r="D161" s="203">
        <f t="shared" si="5"/>
        <v>0</v>
      </c>
      <c r="E161" s="204" t="s">
        <v>816</v>
      </c>
      <c r="F161" s="203">
        <v>0</v>
      </c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</row>
    <row r="162" spans="1:25" s="131" customFormat="1" ht="30.75" customHeight="1" x14ac:dyDescent="0.2">
      <c r="A162" s="144" t="s">
        <v>380</v>
      </c>
      <c r="B162" s="298" t="s">
        <v>1026</v>
      </c>
      <c r="C162" s="145" t="s">
        <v>807</v>
      </c>
      <c r="D162" s="249">
        <f t="shared" si="5"/>
        <v>-917812.5</v>
      </c>
      <c r="E162" s="269" t="s">
        <v>806</v>
      </c>
      <c r="F162" s="203">
        <f>SUM(F163,F167,F173,F175)</f>
        <v>-917812.5</v>
      </c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</row>
    <row r="163" spans="1:25" ht="31.5" customHeight="1" x14ac:dyDescent="0.2">
      <c r="A163" s="146" t="s">
        <v>381</v>
      </c>
      <c r="B163" s="298" t="s">
        <v>1027</v>
      </c>
      <c r="C163" s="147" t="s">
        <v>807</v>
      </c>
      <c r="D163" s="249">
        <f t="shared" si="5"/>
        <v>0</v>
      </c>
      <c r="E163" s="269" t="s">
        <v>806</v>
      </c>
      <c r="F163" s="203">
        <f>SUM(F164:F166)</f>
        <v>0</v>
      </c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</row>
    <row r="164" spans="1:25" x14ac:dyDescent="0.2">
      <c r="A164" s="146" t="s">
        <v>382</v>
      </c>
      <c r="B164" s="299" t="s">
        <v>594</v>
      </c>
      <c r="C164" s="148" t="s">
        <v>588</v>
      </c>
      <c r="D164" s="249">
        <f>SUM(E164:F164)</f>
        <v>0</v>
      </c>
      <c r="E164" s="203">
        <v>0</v>
      </c>
      <c r="F164" s="249">
        <v>0</v>
      </c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</row>
    <row r="165" spans="1:25" s="150" customFormat="1" ht="15" customHeight="1" x14ac:dyDescent="0.2">
      <c r="A165" s="146" t="s">
        <v>383</v>
      </c>
      <c r="B165" s="299" t="s">
        <v>593</v>
      </c>
      <c r="C165" s="148" t="s">
        <v>589</v>
      </c>
      <c r="D165" s="249">
        <v>0</v>
      </c>
      <c r="E165" s="203">
        <v>0</v>
      </c>
      <c r="F165" s="249">
        <v>0</v>
      </c>
      <c r="G165" s="300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</row>
    <row r="166" spans="1:25" ht="25.5" x14ac:dyDescent="0.2">
      <c r="A166" s="151" t="s">
        <v>384</v>
      </c>
      <c r="B166" s="299" t="s">
        <v>596</v>
      </c>
      <c r="C166" s="148" t="s">
        <v>590</v>
      </c>
      <c r="D166" s="249">
        <f t="shared" si="5"/>
        <v>0</v>
      </c>
      <c r="E166" s="204" t="s">
        <v>806</v>
      </c>
      <c r="F166" s="249">
        <v>0</v>
      </c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</row>
    <row r="167" spans="1:25" ht="32.25" customHeight="1" x14ac:dyDescent="0.2">
      <c r="A167" s="151" t="s">
        <v>385</v>
      </c>
      <c r="B167" s="298" t="s">
        <v>1059</v>
      </c>
      <c r="C167" s="147" t="s">
        <v>807</v>
      </c>
      <c r="D167" s="249">
        <f t="shared" si="5"/>
        <v>0</v>
      </c>
      <c r="E167" s="204" t="s">
        <v>806</v>
      </c>
      <c r="F167" s="203">
        <f>SUM(F168:F169)</f>
        <v>0</v>
      </c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</row>
    <row r="168" spans="1:25" ht="25.5" x14ac:dyDescent="0.2">
      <c r="A168" s="151" t="s">
        <v>386</v>
      </c>
      <c r="B168" s="299" t="s">
        <v>578</v>
      </c>
      <c r="C168" s="152" t="s">
        <v>597</v>
      </c>
      <c r="D168" s="249">
        <f t="shared" si="5"/>
        <v>0</v>
      </c>
      <c r="E168" s="204" t="s">
        <v>806</v>
      </c>
      <c r="F168" s="249">
        <v>0</v>
      </c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</row>
    <row r="169" spans="1:25" ht="15" customHeight="1" x14ac:dyDescent="0.2">
      <c r="A169" s="151" t="s">
        <v>387</v>
      </c>
      <c r="B169" s="299" t="s">
        <v>1047</v>
      </c>
      <c r="C169" s="147" t="s">
        <v>807</v>
      </c>
      <c r="D169" s="249">
        <f t="shared" si="5"/>
        <v>0</v>
      </c>
      <c r="E169" s="204" t="s">
        <v>806</v>
      </c>
      <c r="F169" s="203">
        <f>SUM(F170:F172)</f>
        <v>0</v>
      </c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3"/>
    </row>
    <row r="170" spans="1:25" ht="14.25" customHeight="1" x14ac:dyDescent="0.2">
      <c r="A170" s="151" t="s">
        <v>388</v>
      </c>
      <c r="B170" s="153" t="s">
        <v>575</v>
      </c>
      <c r="C170" s="148" t="s">
        <v>601</v>
      </c>
      <c r="D170" s="249">
        <f t="shared" si="5"/>
        <v>0</v>
      </c>
      <c r="E170" s="203"/>
      <c r="F170" s="249">
        <v>0</v>
      </c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</row>
    <row r="171" spans="1:25" ht="25.5" x14ac:dyDescent="0.2">
      <c r="A171" s="154" t="s">
        <v>389</v>
      </c>
      <c r="B171" s="153" t="s">
        <v>574</v>
      </c>
      <c r="C171" s="152" t="s">
        <v>602</v>
      </c>
      <c r="D171" s="249">
        <f t="shared" si="5"/>
        <v>0</v>
      </c>
      <c r="E171" s="204" t="s">
        <v>806</v>
      </c>
      <c r="F171" s="249">
        <v>0</v>
      </c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</row>
    <row r="172" spans="1:25" ht="25.5" x14ac:dyDescent="0.2">
      <c r="A172" s="151" t="s">
        <v>390</v>
      </c>
      <c r="B172" s="155" t="s">
        <v>573</v>
      </c>
      <c r="C172" s="152" t="s">
        <v>603</v>
      </c>
      <c r="D172" s="249">
        <f t="shared" si="5"/>
        <v>0</v>
      </c>
      <c r="E172" s="204" t="s">
        <v>806</v>
      </c>
      <c r="F172" s="249">
        <v>0</v>
      </c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</row>
    <row r="173" spans="1:25" ht="29.25" customHeight="1" x14ac:dyDescent="0.2">
      <c r="A173" s="151" t="s">
        <v>391</v>
      </c>
      <c r="B173" s="301" t="s">
        <v>1028</v>
      </c>
      <c r="C173" s="147" t="s">
        <v>807</v>
      </c>
      <c r="D173" s="249">
        <f t="shared" si="5"/>
        <v>0</v>
      </c>
      <c r="E173" s="204" t="s">
        <v>806</v>
      </c>
      <c r="F173" s="203">
        <f>SUM(F174)</f>
        <v>0</v>
      </c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  <c r="Y173" s="133"/>
    </row>
    <row r="174" spans="1:25" ht="25.5" x14ac:dyDescent="0.2">
      <c r="A174" s="154" t="s">
        <v>392</v>
      </c>
      <c r="B174" s="299" t="s">
        <v>576</v>
      </c>
      <c r="C174" s="156" t="s">
        <v>605</v>
      </c>
      <c r="D174" s="249">
        <f t="shared" si="5"/>
        <v>0</v>
      </c>
      <c r="E174" s="204" t="s">
        <v>806</v>
      </c>
      <c r="F174" s="249">
        <v>0</v>
      </c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</row>
    <row r="175" spans="1:25" ht="30.75" customHeight="1" x14ac:dyDescent="0.2">
      <c r="A175" s="151" t="s">
        <v>393</v>
      </c>
      <c r="B175" s="301" t="s">
        <v>1060</v>
      </c>
      <c r="C175" s="147" t="s">
        <v>807</v>
      </c>
      <c r="D175" s="249">
        <f t="shared" si="5"/>
        <v>-917812.5</v>
      </c>
      <c r="E175" s="204" t="s">
        <v>806</v>
      </c>
      <c r="F175" s="203">
        <f>SUM(F176:F179)</f>
        <v>-917812.5</v>
      </c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</row>
    <row r="176" spans="1:25" ht="21" customHeight="1" x14ac:dyDescent="0.2">
      <c r="A176" s="151" t="s">
        <v>394</v>
      </c>
      <c r="B176" s="299" t="s">
        <v>606</v>
      </c>
      <c r="C176" s="148" t="s">
        <v>609</v>
      </c>
      <c r="D176" s="249">
        <f t="shared" si="5"/>
        <v>-917812.5</v>
      </c>
      <c r="E176" s="204" t="s">
        <v>806</v>
      </c>
      <c r="F176" s="249">
        <v>-917812.5</v>
      </c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</row>
    <row r="177" spans="1:25" ht="13.5" customHeight="1" x14ac:dyDescent="0.2">
      <c r="A177" s="154" t="s">
        <v>399</v>
      </c>
      <c r="B177" s="299" t="s">
        <v>607</v>
      </c>
      <c r="C177" s="156" t="s">
        <v>610</v>
      </c>
      <c r="D177" s="249">
        <f t="shared" si="5"/>
        <v>0</v>
      </c>
      <c r="E177" s="204" t="s">
        <v>806</v>
      </c>
      <c r="F177" s="249">
        <v>0</v>
      </c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</row>
    <row r="178" spans="1:25" ht="26.25" customHeight="1" x14ac:dyDescent="0.2">
      <c r="A178" s="151" t="s">
        <v>400</v>
      </c>
      <c r="B178" s="299" t="s">
        <v>608</v>
      </c>
      <c r="C178" s="152" t="s">
        <v>611</v>
      </c>
      <c r="D178" s="249">
        <f t="shared" si="5"/>
        <v>0</v>
      </c>
      <c r="E178" s="204" t="s">
        <v>806</v>
      </c>
      <c r="F178" s="249">
        <v>0</v>
      </c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</row>
    <row r="179" spans="1:25" ht="25.5" x14ac:dyDescent="0.2">
      <c r="A179" s="151" t="s">
        <v>401</v>
      </c>
      <c r="B179" s="299" t="s">
        <v>577</v>
      </c>
      <c r="C179" s="152" t="s">
        <v>612</v>
      </c>
      <c r="D179" s="249">
        <f t="shared" si="5"/>
        <v>0</v>
      </c>
      <c r="E179" s="204" t="s">
        <v>806</v>
      </c>
      <c r="F179" s="249">
        <v>0</v>
      </c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</row>
    <row r="180" spans="1:25" s="133" customFormat="1" x14ac:dyDescent="0.2">
      <c r="A180" s="157"/>
      <c r="B180" s="158"/>
      <c r="C180" s="159"/>
      <c r="E180" s="160"/>
    </row>
    <row r="181" spans="1:25" s="133" customFormat="1" x14ac:dyDescent="0.2">
      <c r="C181" s="161"/>
    </row>
    <row r="182" spans="1:25" s="133" customFormat="1" x14ac:dyDescent="0.2">
      <c r="C182" s="161"/>
    </row>
    <row r="183" spans="1:25" s="133" customFormat="1" x14ac:dyDescent="0.2">
      <c r="C183" s="161"/>
    </row>
    <row r="184" spans="1:25" s="133" customFormat="1" x14ac:dyDescent="0.2">
      <c r="C184" s="161"/>
    </row>
    <row r="185" spans="1:25" s="133" customFormat="1" x14ac:dyDescent="0.2">
      <c r="C185" s="161"/>
    </row>
    <row r="186" spans="1:25" s="133" customFormat="1" x14ac:dyDescent="0.2">
      <c r="C186" s="161"/>
    </row>
    <row r="187" spans="1:25" s="133" customFormat="1" x14ac:dyDescent="0.2">
      <c r="C187" s="161"/>
    </row>
    <row r="188" spans="1:25" s="133" customFormat="1" x14ac:dyDescent="0.2">
      <c r="C188" s="161"/>
    </row>
    <row r="189" spans="1:25" s="133" customFormat="1" x14ac:dyDescent="0.2">
      <c r="C189" s="161"/>
    </row>
    <row r="190" spans="1:25" s="133" customFormat="1" x14ac:dyDescent="0.2">
      <c r="C190" s="161"/>
    </row>
    <row r="191" spans="1:25" s="133" customFormat="1" x14ac:dyDescent="0.2">
      <c r="C191" s="161"/>
    </row>
    <row r="192" spans="1:25" s="133" customFormat="1" x14ac:dyDescent="0.2">
      <c r="C192" s="161"/>
    </row>
    <row r="193" spans="3:3" s="133" customFormat="1" x14ac:dyDescent="0.2">
      <c r="C193" s="161"/>
    </row>
    <row r="194" spans="3:3" s="133" customFormat="1" x14ac:dyDescent="0.2">
      <c r="C194" s="161"/>
    </row>
    <row r="195" spans="3:3" s="133" customFormat="1" x14ac:dyDescent="0.2">
      <c r="C195" s="161"/>
    </row>
    <row r="196" spans="3:3" s="133" customFormat="1" x14ac:dyDescent="0.2">
      <c r="C196" s="161"/>
    </row>
    <row r="197" spans="3:3" s="133" customFormat="1" x14ac:dyDescent="0.2">
      <c r="C197" s="161"/>
    </row>
    <row r="198" spans="3:3" s="133" customFormat="1" x14ac:dyDescent="0.2">
      <c r="C198" s="161"/>
    </row>
    <row r="199" spans="3:3" s="133" customFormat="1" x14ac:dyDescent="0.2">
      <c r="C199" s="161"/>
    </row>
    <row r="200" spans="3:3" s="133" customFormat="1" x14ac:dyDescent="0.2">
      <c r="C200" s="161"/>
    </row>
    <row r="201" spans="3:3" s="133" customFormat="1" x14ac:dyDescent="0.2">
      <c r="C201" s="161"/>
    </row>
    <row r="202" spans="3:3" s="133" customFormat="1" x14ac:dyDescent="0.2">
      <c r="C202" s="161"/>
    </row>
    <row r="203" spans="3:3" s="133" customFormat="1" x14ac:dyDescent="0.2">
      <c r="C203" s="161"/>
    </row>
    <row r="204" spans="3:3" s="133" customFormat="1" x14ac:dyDescent="0.2">
      <c r="C204" s="161"/>
    </row>
    <row r="205" spans="3:3" s="133" customFormat="1" x14ac:dyDescent="0.2">
      <c r="C205" s="161"/>
    </row>
    <row r="206" spans="3:3" s="133" customFormat="1" x14ac:dyDescent="0.2">
      <c r="C206" s="161"/>
    </row>
    <row r="207" spans="3:3" s="133" customFormat="1" x14ac:dyDescent="0.2">
      <c r="C207" s="161"/>
    </row>
    <row r="208" spans="3:3" s="133" customFormat="1" x14ac:dyDescent="0.2">
      <c r="C208" s="161"/>
    </row>
    <row r="209" spans="3:3" s="133" customFormat="1" x14ac:dyDescent="0.2">
      <c r="C209" s="161"/>
    </row>
    <row r="210" spans="3:3" s="133" customFormat="1" x14ac:dyDescent="0.2">
      <c r="C210" s="161"/>
    </row>
    <row r="211" spans="3:3" s="133" customFormat="1" x14ac:dyDescent="0.2">
      <c r="C211" s="161"/>
    </row>
    <row r="212" spans="3:3" s="133" customFormat="1" x14ac:dyDescent="0.2">
      <c r="C212" s="161"/>
    </row>
    <row r="213" spans="3:3" s="133" customFormat="1" x14ac:dyDescent="0.2">
      <c r="C213" s="161"/>
    </row>
    <row r="214" spans="3:3" s="133" customFormat="1" x14ac:dyDescent="0.2">
      <c r="C214" s="161"/>
    </row>
    <row r="215" spans="3:3" s="133" customFormat="1" x14ac:dyDescent="0.2">
      <c r="C215" s="161"/>
    </row>
    <row r="216" spans="3:3" s="133" customFormat="1" x14ac:dyDescent="0.2">
      <c r="C216" s="161"/>
    </row>
    <row r="217" spans="3:3" s="133" customFormat="1" x14ac:dyDescent="0.2">
      <c r="C217" s="161"/>
    </row>
    <row r="218" spans="3:3" s="133" customFormat="1" x14ac:dyDescent="0.2">
      <c r="C218" s="161"/>
    </row>
    <row r="219" spans="3:3" s="133" customFormat="1" x14ac:dyDescent="0.2">
      <c r="C219" s="161"/>
    </row>
    <row r="220" spans="3:3" s="133" customFormat="1" x14ac:dyDescent="0.2">
      <c r="C220" s="161"/>
    </row>
    <row r="221" spans="3:3" s="133" customFormat="1" x14ac:dyDescent="0.2">
      <c r="C221" s="161"/>
    </row>
    <row r="222" spans="3:3" s="133" customFormat="1" x14ac:dyDescent="0.2">
      <c r="C222" s="161"/>
    </row>
    <row r="223" spans="3:3" s="133" customFormat="1" x14ac:dyDescent="0.2">
      <c r="C223" s="161"/>
    </row>
    <row r="224" spans="3:3" s="133" customFormat="1" x14ac:dyDescent="0.2">
      <c r="C224" s="161"/>
    </row>
    <row r="225" spans="3:3" s="133" customFormat="1" x14ac:dyDescent="0.2">
      <c r="C225" s="161"/>
    </row>
    <row r="226" spans="3:3" s="133" customFormat="1" x14ac:dyDescent="0.2">
      <c r="C226" s="161"/>
    </row>
    <row r="227" spans="3:3" s="133" customFormat="1" x14ac:dyDescent="0.2">
      <c r="C227" s="161"/>
    </row>
    <row r="228" spans="3:3" s="133" customFormat="1" x14ac:dyDescent="0.2">
      <c r="C228" s="161"/>
    </row>
    <row r="229" spans="3:3" s="133" customFormat="1" x14ac:dyDescent="0.2">
      <c r="C229" s="161"/>
    </row>
    <row r="230" spans="3:3" s="133" customFormat="1" x14ac:dyDescent="0.2">
      <c r="C230" s="161"/>
    </row>
    <row r="231" spans="3:3" s="133" customFormat="1" x14ac:dyDescent="0.2">
      <c r="C231" s="161"/>
    </row>
    <row r="232" spans="3:3" s="133" customFormat="1" x14ac:dyDescent="0.2">
      <c r="C232" s="161"/>
    </row>
    <row r="233" spans="3:3" s="133" customFormat="1" x14ac:dyDescent="0.2">
      <c r="C233" s="161"/>
    </row>
    <row r="234" spans="3:3" s="133" customFormat="1" x14ac:dyDescent="0.2">
      <c r="C234" s="161"/>
    </row>
    <row r="235" spans="3:3" s="133" customFormat="1" x14ac:dyDescent="0.2">
      <c r="C235" s="161"/>
    </row>
    <row r="236" spans="3:3" s="133" customFormat="1" x14ac:dyDescent="0.2">
      <c r="C236" s="161"/>
    </row>
    <row r="237" spans="3:3" s="133" customFormat="1" x14ac:dyDescent="0.2">
      <c r="C237" s="161"/>
    </row>
    <row r="238" spans="3:3" s="133" customFormat="1" x14ac:dyDescent="0.2">
      <c r="C238" s="161"/>
    </row>
    <row r="239" spans="3:3" s="133" customFormat="1" x14ac:dyDescent="0.2">
      <c r="C239" s="161"/>
    </row>
    <row r="240" spans="3:3" s="133" customFormat="1" x14ac:dyDescent="0.2">
      <c r="C240" s="161"/>
    </row>
    <row r="241" spans="3:3" s="133" customFormat="1" x14ac:dyDescent="0.2">
      <c r="C241" s="161"/>
    </row>
    <row r="242" spans="3:3" s="133" customFormat="1" x14ac:dyDescent="0.2">
      <c r="C242" s="161"/>
    </row>
    <row r="243" spans="3:3" s="133" customFormat="1" x14ac:dyDescent="0.2">
      <c r="C243" s="161"/>
    </row>
    <row r="244" spans="3:3" s="133" customFormat="1" x14ac:dyDescent="0.2">
      <c r="C244" s="161"/>
    </row>
    <row r="245" spans="3:3" s="133" customFormat="1" x14ac:dyDescent="0.2">
      <c r="C245" s="161"/>
    </row>
    <row r="246" spans="3:3" s="133" customFormat="1" x14ac:dyDescent="0.2">
      <c r="C246" s="161"/>
    </row>
    <row r="247" spans="3:3" s="133" customFormat="1" x14ac:dyDescent="0.2">
      <c r="C247" s="161"/>
    </row>
    <row r="248" spans="3:3" s="133" customFormat="1" x14ac:dyDescent="0.2">
      <c r="C248" s="161"/>
    </row>
    <row r="249" spans="3:3" s="133" customFormat="1" x14ac:dyDescent="0.2">
      <c r="C249" s="161"/>
    </row>
    <row r="250" spans="3:3" s="133" customFormat="1" x14ac:dyDescent="0.2">
      <c r="C250" s="161"/>
    </row>
    <row r="251" spans="3:3" s="133" customFormat="1" x14ac:dyDescent="0.2">
      <c r="C251" s="161"/>
    </row>
    <row r="252" spans="3:3" s="133" customFormat="1" x14ac:dyDescent="0.2">
      <c r="C252" s="161"/>
    </row>
    <row r="253" spans="3:3" s="133" customFormat="1" x14ac:dyDescent="0.2">
      <c r="C253" s="161"/>
    </row>
    <row r="254" spans="3:3" s="133" customFormat="1" x14ac:dyDescent="0.2">
      <c r="C254" s="161"/>
    </row>
    <row r="255" spans="3:3" s="133" customFormat="1" x14ac:dyDescent="0.2">
      <c r="C255" s="161"/>
    </row>
    <row r="256" spans="3:3" s="133" customFormat="1" x14ac:dyDescent="0.2">
      <c r="C256" s="161"/>
    </row>
    <row r="257" spans="3:3" s="133" customFormat="1" x14ac:dyDescent="0.2">
      <c r="C257" s="161"/>
    </row>
    <row r="258" spans="3:3" s="133" customFormat="1" x14ac:dyDescent="0.2">
      <c r="C258" s="161"/>
    </row>
    <row r="259" spans="3:3" s="133" customFormat="1" x14ac:dyDescent="0.2">
      <c r="C259" s="161"/>
    </row>
    <row r="260" spans="3:3" s="133" customFormat="1" x14ac:dyDescent="0.2">
      <c r="C260" s="161"/>
    </row>
    <row r="261" spans="3:3" s="133" customFormat="1" x14ac:dyDescent="0.2">
      <c r="C261" s="161"/>
    </row>
    <row r="262" spans="3:3" s="133" customFormat="1" x14ac:dyDescent="0.2">
      <c r="C262" s="161"/>
    </row>
    <row r="263" spans="3:3" s="133" customFormat="1" x14ac:dyDescent="0.2">
      <c r="C263" s="161"/>
    </row>
    <row r="264" spans="3:3" s="133" customFormat="1" x14ac:dyDescent="0.2">
      <c r="C264" s="161"/>
    </row>
    <row r="265" spans="3:3" s="133" customFormat="1" x14ac:dyDescent="0.2">
      <c r="C265" s="161"/>
    </row>
    <row r="266" spans="3:3" s="133" customFormat="1" x14ac:dyDescent="0.2">
      <c r="C266" s="161"/>
    </row>
    <row r="267" spans="3:3" s="133" customFormat="1" x14ac:dyDescent="0.2">
      <c r="C267" s="161"/>
    </row>
    <row r="268" spans="3:3" s="133" customFormat="1" x14ac:dyDescent="0.2">
      <c r="C268" s="161"/>
    </row>
    <row r="269" spans="3:3" s="133" customFormat="1" x14ac:dyDescent="0.2">
      <c r="C269" s="161"/>
    </row>
    <row r="270" spans="3:3" s="133" customFormat="1" x14ac:dyDescent="0.2">
      <c r="C270" s="161"/>
    </row>
    <row r="271" spans="3:3" s="133" customFormat="1" x14ac:dyDescent="0.2">
      <c r="C271" s="161"/>
    </row>
    <row r="272" spans="3:3" s="133" customFormat="1" x14ac:dyDescent="0.2">
      <c r="C272" s="161"/>
    </row>
    <row r="273" spans="3:3" s="133" customFormat="1" x14ac:dyDescent="0.2">
      <c r="C273" s="161"/>
    </row>
    <row r="274" spans="3:3" s="133" customFormat="1" x14ac:dyDescent="0.2">
      <c r="C274" s="161"/>
    </row>
    <row r="275" spans="3:3" s="133" customFormat="1" x14ac:dyDescent="0.2">
      <c r="C275" s="161"/>
    </row>
    <row r="276" spans="3:3" s="133" customFormat="1" x14ac:dyDescent="0.2">
      <c r="C276" s="161"/>
    </row>
    <row r="277" spans="3:3" s="133" customFormat="1" x14ac:dyDescent="0.2">
      <c r="C277" s="161"/>
    </row>
    <row r="278" spans="3:3" s="133" customFormat="1" x14ac:dyDescent="0.2">
      <c r="C278" s="161"/>
    </row>
    <row r="279" spans="3:3" s="133" customFormat="1" x14ac:dyDescent="0.2">
      <c r="C279" s="161"/>
    </row>
    <row r="280" spans="3:3" s="133" customFormat="1" x14ac:dyDescent="0.2">
      <c r="C280" s="161"/>
    </row>
    <row r="281" spans="3:3" s="133" customFormat="1" x14ac:dyDescent="0.2">
      <c r="C281" s="161"/>
    </row>
    <row r="282" spans="3:3" s="133" customFormat="1" x14ac:dyDescent="0.2">
      <c r="C282" s="161"/>
    </row>
    <row r="283" spans="3:3" s="133" customFormat="1" x14ac:dyDescent="0.2">
      <c r="C283" s="161"/>
    </row>
    <row r="284" spans="3:3" s="133" customFormat="1" x14ac:dyDescent="0.2">
      <c r="C284" s="161"/>
    </row>
    <row r="285" spans="3:3" s="133" customFormat="1" x14ac:dyDescent="0.2">
      <c r="C285" s="161"/>
    </row>
    <row r="286" spans="3:3" s="133" customFormat="1" x14ac:dyDescent="0.2">
      <c r="C286" s="161"/>
    </row>
    <row r="287" spans="3:3" s="133" customFormat="1" x14ac:dyDescent="0.2">
      <c r="C287" s="161"/>
    </row>
    <row r="288" spans="3:3" s="133" customFormat="1" x14ac:dyDescent="0.2">
      <c r="C288" s="161"/>
    </row>
    <row r="289" spans="3:3" s="133" customFormat="1" x14ac:dyDescent="0.2">
      <c r="C289" s="161"/>
    </row>
    <row r="290" spans="3:3" s="133" customFormat="1" x14ac:dyDescent="0.2">
      <c r="C290" s="161"/>
    </row>
    <row r="291" spans="3:3" s="133" customFormat="1" x14ac:dyDescent="0.2">
      <c r="C291" s="161"/>
    </row>
    <row r="292" spans="3:3" s="133" customFormat="1" x14ac:dyDescent="0.2">
      <c r="C292" s="161"/>
    </row>
    <row r="293" spans="3:3" s="133" customFormat="1" x14ac:dyDescent="0.2">
      <c r="C293" s="161"/>
    </row>
    <row r="294" spans="3:3" s="133" customFormat="1" x14ac:dyDescent="0.2">
      <c r="C294" s="161"/>
    </row>
    <row r="295" spans="3:3" s="133" customFormat="1" x14ac:dyDescent="0.2">
      <c r="C295" s="161"/>
    </row>
    <row r="296" spans="3:3" s="133" customFormat="1" x14ac:dyDescent="0.2">
      <c r="C296" s="161"/>
    </row>
    <row r="297" spans="3:3" s="133" customFormat="1" x14ac:dyDescent="0.2">
      <c r="C297" s="161"/>
    </row>
    <row r="298" spans="3:3" s="133" customFormat="1" x14ac:dyDescent="0.2">
      <c r="C298" s="161"/>
    </row>
    <row r="299" spans="3:3" s="133" customFormat="1" x14ac:dyDescent="0.2">
      <c r="C299" s="161"/>
    </row>
    <row r="300" spans="3:3" s="133" customFormat="1" x14ac:dyDescent="0.2">
      <c r="C300" s="161"/>
    </row>
    <row r="301" spans="3:3" s="133" customFormat="1" x14ac:dyDescent="0.2">
      <c r="C301" s="161"/>
    </row>
    <row r="302" spans="3:3" s="133" customFormat="1" x14ac:dyDescent="0.2">
      <c r="C302" s="161"/>
    </row>
    <row r="303" spans="3:3" s="133" customFormat="1" x14ac:dyDescent="0.2">
      <c r="C303" s="161"/>
    </row>
    <row r="304" spans="3:3" s="133" customFormat="1" x14ac:dyDescent="0.2">
      <c r="C304" s="161"/>
    </row>
    <row r="305" spans="3:3" s="133" customFormat="1" x14ac:dyDescent="0.2">
      <c r="C305" s="161"/>
    </row>
    <row r="306" spans="3:3" s="133" customFormat="1" x14ac:dyDescent="0.2">
      <c r="C306" s="161"/>
    </row>
    <row r="307" spans="3:3" s="133" customFormat="1" x14ac:dyDescent="0.2">
      <c r="C307" s="161"/>
    </row>
    <row r="308" spans="3:3" s="133" customFormat="1" x14ac:dyDescent="0.2">
      <c r="C308" s="161"/>
    </row>
    <row r="309" spans="3:3" s="133" customFormat="1" x14ac:dyDescent="0.2">
      <c r="C309" s="161"/>
    </row>
    <row r="310" spans="3:3" s="133" customFormat="1" x14ac:dyDescent="0.2">
      <c r="C310" s="161"/>
    </row>
    <row r="311" spans="3:3" s="133" customFormat="1" x14ac:dyDescent="0.2">
      <c r="C311" s="161"/>
    </row>
    <row r="312" spans="3:3" s="133" customFormat="1" x14ac:dyDescent="0.2">
      <c r="C312" s="161"/>
    </row>
    <row r="313" spans="3:3" s="133" customFormat="1" x14ac:dyDescent="0.2">
      <c r="C313" s="161"/>
    </row>
    <row r="314" spans="3:3" s="133" customFormat="1" x14ac:dyDescent="0.2">
      <c r="C314" s="161"/>
    </row>
    <row r="315" spans="3:3" s="133" customFormat="1" x14ac:dyDescent="0.2">
      <c r="C315" s="161"/>
    </row>
    <row r="316" spans="3:3" s="133" customFormat="1" x14ac:dyDescent="0.2">
      <c r="C316" s="161"/>
    </row>
    <row r="317" spans="3:3" s="133" customFormat="1" x14ac:dyDescent="0.2">
      <c r="C317" s="161"/>
    </row>
    <row r="318" spans="3:3" s="133" customFormat="1" x14ac:dyDescent="0.2">
      <c r="C318" s="161"/>
    </row>
    <row r="319" spans="3:3" s="133" customFormat="1" x14ac:dyDescent="0.2">
      <c r="C319" s="161"/>
    </row>
    <row r="320" spans="3:3" s="133" customFormat="1" x14ac:dyDescent="0.2">
      <c r="C320" s="161"/>
    </row>
    <row r="321" spans="3:3" s="133" customFormat="1" x14ac:dyDescent="0.2">
      <c r="C321" s="161"/>
    </row>
    <row r="322" spans="3:3" s="133" customFormat="1" x14ac:dyDescent="0.2">
      <c r="C322" s="161"/>
    </row>
    <row r="323" spans="3:3" s="133" customFormat="1" x14ac:dyDescent="0.2">
      <c r="C323" s="161"/>
    </row>
    <row r="324" spans="3:3" s="133" customFormat="1" x14ac:dyDescent="0.2">
      <c r="C324" s="161"/>
    </row>
    <row r="325" spans="3:3" s="133" customFormat="1" x14ac:dyDescent="0.2">
      <c r="C325" s="161"/>
    </row>
    <row r="326" spans="3:3" s="133" customFormat="1" x14ac:dyDescent="0.2">
      <c r="C326" s="161"/>
    </row>
    <row r="327" spans="3:3" s="133" customFormat="1" x14ac:dyDescent="0.2">
      <c r="C327" s="161"/>
    </row>
    <row r="328" spans="3:3" s="133" customFormat="1" x14ac:dyDescent="0.2">
      <c r="C328" s="161"/>
    </row>
    <row r="329" spans="3:3" s="133" customFormat="1" x14ac:dyDescent="0.2">
      <c r="C329" s="161"/>
    </row>
    <row r="330" spans="3:3" s="133" customFormat="1" x14ac:dyDescent="0.2">
      <c r="C330" s="161"/>
    </row>
    <row r="331" spans="3:3" s="133" customFormat="1" x14ac:dyDescent="0.2">
      <c r="C331" s="161"/>
    </row>
    <row r="332" spans="3:3" s="133" customFormat="1" x14ac:dyDescent="0.2">
      <c r="C332" s="161"/>
    </row>
    <row r="333" spans="3:3" s="133" customFormat="1" x14ac:dyDescent="0.2">
      <c r="C333" s="161"/>
    </row>
    <row r="334" spans="3:3" s="133" customFormat="1" x14ac:dyDescent="0.2">
      <c r="C334" s="161"/>
    </row>
    <row r="335" spans="3:3" s="133" customFormat="1" x14ac:dyDescent="0.2">
      <c r="C335" s="161"/>
    </row>
    <row r="336" spans="3:3" s="133" customFormat="1" x14ac:dyDescent="0.2">
      <c r="C336" s="161"/>
    </row>
    <row r="337" spans="3:3" s="133" customFormat="1" x14ac:dyDescent="0.2">
      <c r="C337" s="161"/>
    </row>
    <row r="338" spans="3:3" s="133" customFormat="1" x14ac:dyDescent="0.2">
      <c r="C338" s="161"/>
    </row>
    <row r="339" spans="3:3" s="133" customFormat="1" x14ac:dyDescent="0.2">
      <c r="C339" s="161"/>
    </row>
    <row r="340" spans="3:3" s="133" customFormat="1" x14ac:dyDescent="0.2">
      <c r="C340" s="161"/>
    </row>
    <row r="341" spans="3:3" s="133" customFormat="1" x14ac:dyDescent="0.2">
      <c r="C341" s="161"/>
    </row>
    <row r="342" spans="3:3" s="133" customFormat="1" x14ac:dyDescent="0.2">
      <c r="C342" s="161"/>
    </row>
    <row r="343" spans="3:3" s="133" customFormat="1" x14ac:dyDescent="0.2">
      <c r="C343" s="161"/>
    </row>
    <row r="344" spans="3:3" s="133" customFormat="1" x14ac:dyDescent="0.2">
      <c r="C344" s="161"/>
    </row>
    <row r="345" spans="3:3" s="133" customFormat="1" x14ac:dyDescent="0.2">
      <c r="C345" s="161"/>
    </row>
    <row r="346" spans="3:3" s="133" customFormat="1" x14ac:dyDescent="0.2">
      <c r="C346" s="161"/>
    </row>
    <row r="347" spans="3:3" s="133" customFormat="1" x14ac:dyDescent="0.2">
      <c r="C347" s="161"/>
    </row>
    <row r="348" spans="3:3" s="133" customFormat="1" x14ac:dyDescent="0.2">
      <c r="C348" s="161"/>
    </row>
    <row r="349" spans="3:3" s="133" customFormat="1" x14ac:dyDescent="0.2">
      <c r="C349" s="161"/>
    </row>
    <row r="350" spans="3:3" s="133" customFormat="1" x14ac:dyDescent="0.2">
      <c r="C350" s="161"/>
    </row>
    <row r="351" spans="3:3" s="133" customFormat="1" x14ac:dyDescent="0.2">
      <c r="C351" s="161"/>
    </row>
    <row r="352" spans="3:3" s="133" customFormat="1" x14ac:dyDescent="0.2">
      <c r="C352" s="161"/>
    </row>
    <row r="353" spans="3:3" s="133" customFormat="1" x14ac:dyDescent="0.2">
      <c r="C353" s="161"/>
    </row>
    <row r="354" spans="3:3" s="133" customFormat="1" x14ac:dyDescent="0.2">
      <c r="C354" s="161"/>
    </row>
    <row r="355" spans="3:3" s="133" customFormat="1" x14ac:dyDescent="0.2">
      <c r="C355" s="161"/>
    </row>
    <row r="356" spans="3:3" s="133" customFormat="1" x14ac:dyDescent="0.2">
      <c r="C356" s="161"/>
    </row>
    <row r="357" spans="3:3" s="133" customFormat="1" x14ac:dyDescent="0.2">
      <c r="C357" s="161"/>
    </row>
    <row r="358" spans="3:3" s="133" customFormat="1" x14ac:dyDescent="0.2">
      <c r="C358" s="161"/>
    </row>
    <row r="359" spans="3:3" s="133" customFormat="1" x14ac:dyDescent="0.2">
      <c r="C359" s="161"/>
    </row>
    <row r="360" spans="3:3" s="133" customFormat="1" x14ac:dyDescent="0.2">
      <c r="C360" s="161"/>
    </row>
    <row r="361" spans="3:3" s="133" customFormat="1" x14ac:dyDescent="0.2">
      <c r="C361" s="161"/>
    </row>
    <row r="362" spans="3:3" s="133" customFormat="1" x14ac:dyDescent="0.2">
      <c r="C362" s="161"/>
    </row>
    <row r="363" spans="3:3" s="133" customFormat="1" x14ac:dyDescent="0.2">
      <c r="C363" s="161"/>
    </row>
    <row r="364" spans="3:3" s="133" customFormat="1" x14ac:dyDescent="0.2">
      <c r="C364" s="161"/>
    </row>
    <row r="365" spans="3:3" s="133" customFormat="1" x14ac:dyDescent="0.2">
      <c r="C365" s="161"/>
    </row>
    <row r="366" spans="3:3" s="133" customFormat="1" x14ac:dyDescent="0.2">
      <c r="C366" s="161"/>
    </row>
    <row r="367" spans="3:3" s="133" customFormat="1" x14ac:dyDescent="0.2">
      <c r="C367" s="161"/>
    </row>
    <row r="368" spans="3:3" s="133" customFormat="1" x14ac:dyDescent="0.2">
      <c r="C368" s="161"/>
    </row>
    <row r="369" spans="3:3" s="133" customFormat="1" x14ac:dyDescent="0.2">
      <c r="C369" s="161"/>
    </row>
    <row r="370" spans="3:3" s="133" customFormat="1" x14ac:dyDescent="0.2">
      <c r="C370" s="161"/>
    </row>
    <row r="371" spans="3:3" s="133" customFormat="1" x14ac:dyDescent="0.2">
      <c r="C371" s="161"/>
    </row>
    <row r="372" spans="3:3" s="133" customFormat="1" x14ac:dyDescent="0.2">
      <c r="C372" s="161"/>
    </row>
    <row r="373" spans="3:3" s="133" customFormat="1" x14ac:dyDescent="0.2">
      <c r="C373" s="161"/>
    </row>
    <row r="374" spans="3:3" s="133" customFormat="1" x14ac:dyDescent="0.2">
      <c r="C374" s="161"/>
    </row>
    <row r="375" spans="3:3" s="133" customFormat="1" x14ac:dyDescent="0.2">
      <c r="C375" s="161"/>
    </row>
    <row r="376" spans="3:3" s="133" customFormat="1" x14ac:dyDescent="0.2">
      <c r="C376" s="161"/>
    </row>
    <row r="377" spans="3:3" s="133" customFormat="1" x14ac:dyDescent="0.2">
      <c r="C377" s="161"/>
    </row>
    <row r="378" spans="3:3" s="133" customFormat="1" x14ac:dyDescent="0.2">
      <c r="C378" s="161"/>
    </row>
    <row r="379" spans="3:3" s="133" customFormat="1" x14ac:dyDescent="0.2">
      <c r="C379" s="161"/>
    </row>
    <row r="380" spans="3:3" s="133" customFormat="1" x14ac:dyDescent="0.2">
      <c r="C380" s="161"/>
    </row>
    <row r="381" spans="3:3" s="133" customFormat="1" x14ac:dyDescent="0.2">
      <c r="C381" s="161"/>
    </row>
    <row r="382" spans="3:3" s="133" customFormat="1" x14ac:dyDescent="0.2">
      <c r="C382" s="161"/>
    </row>
    <row r="383" spans="3:3" s="133" customFormat="1" x14ac:dyDescent="0.2">
      <c r="C383" s="161"/>
    </row>
    <row r="384" spans="3:3" s="133" customFormat="1" x14ac:dyDescent="0.2">
      <c r="C384" s="161"/>
    </row>
    <row r="385" spans="3:3" s="133" customFormat="1" x14ac:dyDescent="0.2">
      <c r="C385" s="161"/>
    </row>
    <row r="386" spans="3:3" s="133" customFormat="1" x14ac:dyDescent="0.2">
      <c r="C386" s="161"/>
    </row>
    <row r="387" spans="3:3" s="133" customFormat="1" x14ac:dyDescent="0.2">
      <c r="C387" s="161"/>
    </row>
    <row r="388" spans="3:3" s="133" customFormat="1" x14ac:dyDescent="0.2">
      <c r="C388" s="161"/>
    </row>
    <row r="389" spans="3:3" s="133" customFormat="1" x14ac:dyDescent="0.2">
      <c r="C389" s="161"/>
    </row>
    <row r="390" spans="3:3" s="133" customFormat="1" x14ac:dyDescent="0.2">
      <c r="C390" s="161"/>
    </row>
    <row r="391" spans="3:3" s="133" customFormat="1" x14ac:dyDescent="0.2">
      <c r="C391" s="161"/>
    </row>
    <row r="392" spans="3:3" s="133" customFormat="1" x14ac:dyDescent="0.2">
      <c r="C392" s="161"/>
    </row>
    <row r="393" spans="3:3" s="133" customFormat="1" x14ac:dyDescent="0.2">
      <c r="C393" s="161"/>
    </row>
    <row r="394" spans="3:3" s="133" customFormat="1" x14ac:dyDescent="0.2">
      <c r="C394" s="161"/>
    </row>
    <row r="395" spans="3:3" s="133" customFormat="1" x14ac:dyDescent="0.2">
      <c r="C395" s="161"/>
    </row>
    <row r="396" spans="3:3" s="133" customFormat="1" x14ac:dyDescent="0.2">
      <c r="C396" s="161"/>
    </row>
    <row r="397" spans="3:3" s="133" customFormat="1" x14ac:dyDescent="0.2">
      <c r="C397" s="161"/>
    </row>
    <row r="398" spans="3:3" s="133" customFormat="1" x14ac:dyDescent="0.2">
      <c r="C398" s="161"/>
    </row>
    <row r="399" spans="3:3" s="133" customFormat="1" x14ac:dyDescent="0.2">
      <c r="C399" s="161"/>
    </row>
    <row r="400" spans="3:3" s="133" customFormat="1" x14ac:dyDescent="0.2">
      <c r="C400" s="161"/>
    </row>
    <row r="401" spans="3:3" s="133" customFormat="1" x14ac:dyDescent="0.2">
      <c r="C401" s="161"/>
    </row>
    <row r="402" spans="3:3" s="133" customFormat="1" x14ac:dyDescent="0.2">
      <c r="C402" s="161"/>
    </row>
    <row r="403" spans="3:3" s="133" customFormat="1" x14ac:dyDescent="0.2">
      <c r="C403" s="161"/>
    </row>
    <row r="404" spans="3:3" s="133" customFormat="1" x14ac:dyDescent="0.2">
      <c r="C404" s="161"/>
    </row>
    <row r="405" spans="3:3" s="133" customFormat="1" x14ac:dyDescent="0.2">
      <c r="C405" s="161"/>
    </row>
    <row r="406" spans="3:3" s="133" customFormat="1" x14ac:dyDescent="0.2">
      <c r="C406" s="161"/>
    </row>
    <row r="407" spans="3:3" s="133" customFormat="1" x14ac:dyDescent="0.2">
      <c r="C407" s="161"/>
    </row>
    <row r="408" spans="3:3" s="133" customFormat="1" x14ac:dyDescent="0.2">
      <c r="C408" s="161"/>
    </row>
    <row r="409" spans="3:3" s="133" customFormat="1" x14ac:dyDescent="0.2">
      <c r="C409" s="161"/>
    </row>
    <row r="410" spans="3:3" s="133" customFormat="1" x14ac:dyDescent="0.2">
      <c r="C410" s="161"/>
    </row>
    <row r="411" spans="3:3" s="133" customFormat="1" x14ac:dyDescent="0.2">
      <c r="C411" s="161"/>
    </row>
    <row r="412" spans="3:3" s="133" customFormat="1" x14ac:dyDescent="0.2">
      <c r="C412" s="161"/>
    </row>
    <row r="413" spans="3:3" s="133" customFormat="1" x14ac:dyDescent="0.2">
      <c r="C413" s="161"/>
    </row>
    <row r="414" spans="3:3" s="133" customFormat="1" x14ac:dyDescent="0.2">
      <c r="C414" s="161"/>
    </row>
    <row r="415" spans="3:3" s="133" customFormat="1" x14ac:dyDescent="0.2">
      <c r="C415" s="161"/>
    </row>
    <row r="416" spans="3:3" s="133" customFormat="1" x14ac:dyDescent="0.2">
      <c r="C416" s="161"/>
    </row>
    <row r="417" spans="3:3" s="133" customFormat="1" x14ac:dyDescent="0.2">
      <c r="C417" s="161"/>
    </row>
    <row r="418" spans="3:3" s="133" customFormat="1" x14ac:dyDescent="0.2">
      <c r="C418" s="161"/>
    </row>
    <row r="419" spans="3:3" s="133" customFormat="1" x14ac:dyDescent="0.2">
      <c r="C419" s="161"/>
    </row>
    <row r="420" spans="3:3" s="133" customFormat="1" x14ac:dyDescent="0.2">
      <c r="C420" s="161"/>
    </row>
    <row r="421" spans="3:3" s="133" customFormat="1" x14ac:dyDescent="0.2">
      <c r="C421" s="161"/>
    </row>
    <row r="422" spans="3:3" s="133" customFormat="1" x14ac:dyDescent="0.2">
      <c r="C422" s="161"/>
    </row>
    <row r="423" spans="3:3" s="133" customFormat="1" x14ac:dyDescent="0.2">
      <c r="C423" s="161"/>
    </row>
    <row r="424" spans="3:3" s="133" customFormat="1" x14ac:dyDescent="0.2">
      <c r="C424" s="161"/>
    </row>
    <row r="425" spans="3:3" s="133" customFormat="1" x14ac:dyDescent="0.2">
      <c r="C425" s="161"/>
    </row>
    <row r="426" spans="3:3" s="133" customFormat="1" x14ac:dyDescent="0.2">
      <c r="C426" s="161"/>
    </row>
    <row r="427" spans="3:3" s="133" customFormat="1" x14ac:dyDescent="0.2">
      <c r="C427" s="161"/>
    </row>
    <row r="428" spans="3:3" s="133" customFormat="1" x14ac:dyDescent="0.2">
      <c r="C428" s="161"/>
    </row>
    <row r="429" spans="3:3" s="133" customFormat="1" x14ac:dyDescent="0.2">
      <c r="C429" s="161"/>
    </row>
    <row r="430" spans="3:3" s="133" customFormat="1" x14ac:dyDescent="0.2">
      <c r="C430" s="161"/>
    </row>
    <row r="431" spans="3:3" s="133" customFormat="1" x14ac:dyDescent="0.2">
      <c r="C431" s="161"/>
    </row>
    <row r="432" spans="3:3" s="133" customFormat="1" x14ac:dyDescent="0.2">
      <c r="C432" s="161"/>
    </row>
    <row r="433" spans="3:3" s="133" customFormat="1" x14ac:dyDescent="0.2">
      <c r="C433" s="161"/>
    </row>
    <row r="434" spans="3:3" s="133" customFormat="1" x14ac:dyDescent="0.2">
      <c r="C434" s="161"/>
    </row>
    <row r="435" spans="3:3" s="133" customFormat="1" x14ac:dyDescent="0.2">
      <c r="C435" s="161"/>
    </row>
    <row r="436" spans="3:3" s="133" customFormat="1" x14ac:dyDescent="0.2">
      <c r="C436" s="161"/>
    </row>
    <row r="437" spans="3:3" s="133" customFormat="1" x14ac:dyDescent="0.2">
      <c r="C437" s="161"/>
    </row>
    <row r="438" spans="3:3" s="133" customFormat="1" x14ac:dyDescent="0.2">
      <c r="C438" s="161"/>
    </row>
    <row r="439" spans="3:3" s="133" customFormat="1" x14ac:dyDescent="0.2">
      <c r="C439" s="161"/>
    </row>
    <row r="440" spans="3:3" s="133" customFormat="1" x14ac:dyDescent="0.2">
      <c r="C440" s="161"/>
    </row>
    <row r="441" spans="3:3" s="133" customFormat="1" x14ac:dyDescent="0.2">
      <c r="C441" s="161"/>
    </row>
    <row r="442" spans="3:3" s="133" customFormat="1" x14ac:dyDescent="0.2">
      <c r="C442" s="161"/>
    </row>
    <row r="443" spans="3:3" s="133" customFormat="1" x14ac:dyDescent="0.2">
      <c r="C443" s="161"/>
    </row>
    <row r="444" spans="3:3" s="133" customFormat="1" x14ac:dyDescent="0.2">
      <c r="C444" s="161"/>
    </row>
    <row r="445" spans="3:3" s="133" customFormat="1" x14ac:dyDescent="0.2">
      <c r="C445" s="161"/>
    </row>
    <row r="446" spans="3:3" s="133" customFormat="1" x14ac:dyDescent="0.2">
      <c r="C446" s="161"/>
    </row>
    <row r="447" spans="3:3" s="133" customFormat="1" x14ac:dyDescent="0.2">
      <c r="C447" s="161"/>
    </row>
    <row r="448" spans="3:3" s="133" customFormat="1" x14ac:dyDescent="0.2">
      <c r="C448" s="161"/>
    </row>
    <row r="449" spans="3:3" s="133" customFormat="1" x14ac:dyDescent="0.2">
      <c r="C449" s="161"/>
    </row>
    <row r="450" spans="3:3" s="133" customFormat="1" x14ac:dyDescent="0.2">
      <c r="C450" s="161"/>
    </row>
    <row r="451" spans="3:3" s="133" customFormat="1" x14ac:dyDescent="0.2">
      <c r="C451" s="161"/>
    </row>
    <row r="452" spans="3:3" s="133" customFormat="1" x14ac:dyDescent="0.2">
      <c r="C452" s="161"/>
    </row>
    <row r="453" spans="3:3" s="133" customFormat="1" x14ac:dyDescent="0.2">
      <c r="C453" s="161"/>
    </row>
    <row r="454" spans="3:3" s="133" customFormat="1" x14ac:dyDescent="0.2">
      <c r="C454" s="161"/>
    </row>
  </sheetData>
  <mergeCells count="7">
    <mergeCell ref="A1:F5"/>
    <mergeCell ref="A6:F6"/>
    <mergeCell ref="A7:F7"/>
    <mergeCell ref="A10:A11"/>
    <mergeCell ref="E9:F9"/>
    <mergeCell ref="E10:F10"/>
    <mergeCell ref="D10:D11"/>
  </mergeCells>
  <phoneticPr fontId="5" type="noConversion"/>
  <pageMargins left="0.78740157480314998" right="0.27559055118110198" top="0.39370078740157499" bottom="0.59055118110236204" header="0.15748031496063" footer="0.23622047244094499"/>
  <pageSetup paperSize="9" scale="77" firstPageNumber="14" fitToHeight="0" orientation="portrait" useFirstPageNumber="1" r:id="rId1"/>
  <headerFooter alignWithMargins="0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4">
    <pageSetUpPr fitToPage="1"/>
  </sheetPr>
  <dimension ref="A1:I244"/>
  <sheetViews>
    <sheetView showGridLines="0" topLeftCell="A68" zoomScale="120" zoomScaleNormal="120" workbookViewId="0">
      <selection sqref="A1:F78"/>
    </sheetView>
  </sheetViews>
  <sheetFormatPr defaultRowHeight="12.75" x14ac:dyDescent="0.2"/>
  <cols>
    <col min="1" max="1" width="6.28515625" style="128" customWidth="1"/>
    <col min="2" max="2" width="36.140625" style="128" customWidth="1"/>
    <col min="3" max="3" width="13.5703125" style="128" customWidth="1"/>
    <col min="4" max="4" width="13" style="128" customWidth="1"/>
    <col min="5" max="5" width="13.42578125" style="128" customWidth="1"/>
    <col min="6" max="6" width="11.140625" style="128" customWidth="1"/>
    <col min="7" max="16384" width="9.140625" style="128"/>
  </cols>
  <sheetData>
    <row r="1" spans="1:5" x14ac:dyDescent="0.2">
      <c r="A1" s="379" t="s">
        <v>1079</v>
      </c>
      <c r="B1" s="380"/>
      <c r="C1" s="380"/>
      <c r="D1" s="380"/>
      <c r="E1" s="380"/>
    </row>
    <row r="2" spans="1:5" x14ac:dyDescent="0.2">
      <c r="A2" s="380"/>
      <c r="B2" s="380"/>
      <c r="C2" s="380"/>
      <c r="D2" s="380"/>
      <c r="E2" s="380"/>
    </row>
    <row r="3" spans="1:5" x14ac:dyDescent="0.2">
      <c r="A3" s="380"/>
      <c r="B3" s="380"/>
      <c r="C3" s="380"/>
      <c r="D3" s="380"/>
      <c r="E3" s="380"/>
    </row>
    <row r="4" spans="1:5" x14ac:dyDescent="0.2">
      <c r="A4" s="380"/>
      <c r="B4" s="380"/>
      <c r="C4" s="380"/>
      <c r="D4" s="380"/>
      <c r="E4" s="380"/>
    </row>
    <row r="5" spans="1:5" ht="15.75" x14ac:dyDescent="0.25">
      <c r="A5" s="383" t="s">
        <v>821</v>
      </c>
      <c r="B5" s="383"/>
      <c r="C5" s="383"/>
      <c r="D5" s="383"/>
      <c r="E5" s="383"/>
    </row>
    <row r="6" spans="1:5" ht="6" customHeight="1" x14ac:dyDescent="0.2"/>
    <row r="7" spans="1:5" ht="29.25" customHeight="1" x14ac:dyDescent="0.25">
      <c r="A7" s="375" t="s">
        <v>572</v>
      </c>
      <c r="B7" s="375"/>
      <c r="C7" s="375"/>
      <c r="D7" s="375"/>
      <c r="E7" s="375"/>
    </row>
    <row r="8" spans="1:5" x14ac:dyDescent="0.2">
      <c r="E8" s="162" t="s">
        <v>812</v>
      </c>
    </row>
    <row r="9" spans="1:5" ht="30" customHeight="1" x14ac:dyDescent="0.2">
      <c r="A9" s="384" t="s">
        <v>512</v>
      </c>
      <c r="B9" s="384"/>
      <c r="C9" s="385" t="s">
        <v>535</v>
      </c>
      <c r="D9" s="368" t="s">
        <v>495</v>
      </c>
      <c r="E9" s="368"/>
    </row>
    <row r="10" spans="1:5" ht="25.5" x14ac:dyDescent="0.2">
      <c r="A10" s="384"/>
      <c r="B10" s="384"/>
      <c r="C10" s="386"/>
      <c r="D10" s="302" t="s">
        <v>523</v>
      </c>
      <c r="E10" s="302" t="s">
        <v>398</v>
      </c>
    </row>
    <row r="11" spans="1:5" x14ac:dyDescent="0.2">
      <c r="A11" s="141">
        <v>1</v>
      </c>
      <c r="B11" s="141">
        <v>2</v>
      </c>
      <c r="C11" s="141">
        <v>3</v>
      </c>
      <c r="D11" s="141">
        <v>4</v>
      </c>
      <c r="E11" s="141">
        <v>5</v>
      </c>
    </row>
    <row r="12" spans="1:5" ht="27.75" customHeight="1" x14ac:dyDescent="0.2">
      <c r="A12" s="164">
        <v>8000</v>
      </c>
      <c r="B12" s="303" t="s">
        <v>442</v>
      </c>
      <c r="C12" s="139">
        <f>SUM(E12+D12)</f>
        <v>0</v>
      </c>
      <c r="D12" s="139">
        <v>0</v>
      </c>
      <c r="E12" s="139">
        <v>0</v>
      </c>
    </row>
    <row r="14" spans="1:5" x14ac:dyDescent="0.2">
      <c r="A14" s="381" t="s">
        <v>1080</v>
      </c>
      <c r="B14" s="382"/>
      <c r="C14" s="382"/>
      <c r="D14" s="382"/>
      <c r="E14" s="382"/>
    </row>
    <row r="15" spans="1:5" x14ac:dyDescent="0.2">
      <c r="A15" s="382"/>
      <c r="B15" s="382"/>
      <c r="C15" s="382"/>
      <c r="D15" s="382"/>
      <c r="E15" s="382"/>
    </row>
    <row r="16" spans="1:5" x14ac:dyDescent="0.2">
      <c r="A16" s="382"/>
      <c r="B16" s="382"/>
      <c r="C16" s="382"/>
      <c r="D16" s="382"/>
      <c r="E16" s="382"/>
    </row>
    <row r="17" spans="1:9" x14ac:dyDescent="0.2">
      <c r="A17" s="382"/>
      <c r="B17" s="382"/>
      <c r="C17" s="382"/>
      <c r="D17" s="382"/>
      <c r="E17" s="382"/>
    </row>
    <row r="19" spans="1:9" ht="15.75" x14ac:dyDescent="0.25">
      <c r="A19" s="383" t="s">
        <v>822</v>
      </c>
      <c r="B19" s="383"/>
      <c r="C19" s="383"/>
      <c r="D19" s="383"/>
      <c r="E19" s="383"/>
      <c r="F19" s="383"/>
    </row>
    <row r="20" spans="1:9" ht="15.75" x14ac:dyDescent="0.25">
      <c r="B20" s="129"/>
    </row>
    <row r="21" spans="1:9" ht="30" customHeight="1" x14ac:dyDescent="0.25">
      <c r="A21" s="375" t="s">
        <v>443</v>
      </c>
      <c r="B21" s="375"/>
      <c r="C21" s="375"/>
      <c r="D21" s="375"/>
      <c r="E21" s="375"/>
      <c r="F21" s="375"/>
    </row>
    <row r="22" spans="1:9" ht="14.25" customHeight="1" x14ac:dyDescent="0.2">
      <c r="E22" s="162" t="s">
        <v>567</v>
      </c>
    </row>
    <row r="23" spans="1:9" ht="51" customHeight="1" x14ac:dyDescent="0.2">
      <c r="A23" s="387" t="s">
        <v>411</v>
      </c>
      <c r="B23" s="304" t="s">
        <v>412</v>
      </c>
      <c r="C23" s="304"/>
      <c r="D23" s="385" t="s">
        <v>571</v>
      </c>
      <c r="E23" s="165" t="s">
        <v>689</v>
      </c>
      <c r="F23" s="165"/>
    </row>
    <row r="24" spans="1:9" ht="25.5" x14ac:dyDescent="0.2">
      <c r="A24" s="388"/>
      <c r="B24" s="174" t="s">
        <v>413</v>
      </c>
      <c r="C24" s="147" t="s">
        <v>414</v>
      </c>
      <c r="D24" s="368"/>
      <c r="E24" s="302" t="s">
        <v>563</v>
      </c>
      <c r="F24" s="302" t="s">
        <v>564</v>
      </c>
      <c r="I24" s="128" t="s">
        <v>951</v>
      </c>
    </row>
    <row r="25" spans="1:9" x14ac:dyDescent="0.2">
      <c r="A25" s="141">
        <v>1</v>
      </c>
      <c r="B25" s="141">
        <v>2</v>
      </c>
      <c r="C25" s="141" t="s">
        <v>415</v>
      </c>
      <c r="D25" s="141">
        <v>4</v>
      </c>
      <c r="E25" s="141">
        <v>5</v>
      </c>
      <c r="F25" s="141">
        <v>6</v>
      </c>
    </row>
    <row r="26" spans="1:9" ht="39.75" customHeight="1" x14ac:dyDescent="0.2">
      <c r="A26" s="164">
        <v>8010</v>
      </c>
      <c r="B26" s="305" t="s">
        <v>1061</v>
      </c>
      <c r="C26" s="163"/>
      <c r="D26" s="203">
        <f>SUM(E26+F26)</f>
        <v>0</v>
      </c>
      <c r="E26" s="203">
        <f>SUM(E27)</f>
        <v>0</v>
      </c>
      <c r="F26" s="203">
        <f>SUM(F27)</f>
        <v>0</v>
      </c>
    </row>
    <row r="27" spans="1:9" ht="29.25" customHeight="1" x14ac:dyDescent="0.2">
      <c r="A27" s="164">
        <v>8100</v>
      </c>
      <c r="B27" s="305" t="s">
        <v>1062</v>
      </c>
      <c r="C27" s="163"/>
      <c r="D27" s="203">
        <f t="shared" ref="D27:D39" si="0">SUM(E27:F27)</f>
        <v>0</v>
      </c>
      <c r="E27" s="203">
        <f>SUM(E28+E47)</f>
        <v>0</v>
      </c>
      <c r="F27" s="203">
        <f>SUM(F28+F47)</f>
        <v>0</v>
      </c>
    </row>
    <row r="28" spans="1:9" ht="12" customHeight="1" x14ac:dyDescent="0.2">
      <c r="A28" s="166">
        <v>8110</v>
      </c>
      <c r="B28" s="33" t="s">
        <v>1063</v>
      </c>
      <c r="C28" s="163"/>
      <c r="D28" s="243">
        <f t="shared" si="0"/>
        <v>0</v>
      </c>
      <c r="E28" s="244">
        <f>E32</f>
        <v>0</v>
      </c>
      <c r="F28" s="244">
        <f>F29+F32</f>
        <v>0</v>
      </c>
    </row>
    <row r="29" spans="1:9" ht="36" customHeight="1" x14ac:dyDescent="0.2">
      <c r="A29" s="166">
        <v>8111</v>
      </c>
      <c r="B29" s="34" t="s">
        <v>640</v>
      </c>
      <c r="C29" s="163"/>
      <c r="D29" s="243">
        <f t="shared" si="0"/>
        <v>0</v>
      </c>
      <c r="E29" s="176" t="s">
        <v>587</v>
      </c>
      <c r="F29" s="243">
        <v>0</v>
      </c>
    </row>
    <row r="30" spans="1:9" ht="12.75" customHeight="1" x14ac:dyDescent="0.2">
      <c r="A30" s="166">
        <v>8112</v>
      </c>
      <c r="B30" s="32" t="s">
        <v>499</v>
      </c>
      <c r="C30" s="167" t="s">
        <v>526</v>
      </c>
      <c r="D30" s="243">
        <f t="shared" si="0"/>
        <v>0</v>
      </c>
      <c r="E30" s="176" t="s">
        <v>587</v>
      </c>
      <c r="F30" s="243">
        <v>0</v>
      </c>
    </row>
    <row r="31" spans="1:9" x14ac:dyDescent="0.2">
      <c r="A31" s="166">
        <v>8113</v>
      </c>
      <c r="B31" s="32" t="s">
        <v>496</v>
      </c>
      <c r="C31" s="167" t="s">
        <v>527</v>
      </c>
      <c r="D31" s="243">
        <f t="shared" si="0"/>
        <v>0</v>
      </c>
      <c r="E31" s="176" t="s">
        <v>587</v>
      </c>
      <c r="F31" s="243">
        <v>0</v>
      </c>
    </row>
    <row r="32" spans="1:9" s="168" customFormat="1" ht="24" customHeight="1" x14ac:dyDescent="0.2">
      <c r="A32" s="166">
        <v>8120</v>
      </c>
      <c r="B32" s="34" t="s">
        <v>1064</v>
      </c>
      <c r="C32" s="167"/>
      <c r="D32" s="243">
        <f t="shared" si="0"/>
        <v>0</v>
      </c>
      <c r="E32" s="244">
        <f>E40</f>
        <v>0</v>
      </c>
      <c r="F32" s="244">
        <f>F33+F40</f>
        <v>0</v>
      </c>
    </row>
    <row r="33" spans="1:6" s="168" customFormat="1" x14ac:dyDescent="0.2">
      <c r="A33" s="166">
        <v>8121</v>
      </c>
      <c r="B33" s="34" t="s">
        <v>641</v>
      </c>
      <c r="C33" s="167"/>
      <c r="D33" s="243">
        <f t="shared" si="0"/>
        <v>0</v>
      </c>
      <c r="E33" s="176" t="s">
        <v>587</v>
      </c>
      <c r="F33" s="246">
        <v>0</v>
      </c>
    </row>
    <row r="34" spans="1:6" s="168" customFormat="1" x14ac:dyDescent="0.2">
      <c r="A34" s="164">
        <v>8122</v>
      </c>
      <c r="B34" s="33" t="s">
        <v>642</v>
      </c>
      <c r="C34" s="167" t="s">
        <v>528</v>
      </c>
      <c r="D34" s="243">
        <f t="shared" si="0"/>
        <v>0</v>
      </c>
      <c r="E34" s="176" t="s">
        <v>587</v>
      </c>
      <c r="F34" s="246">
        <v>0</v>
      </c>
    </row>
    <row r="35" spans="1:6" s="168" customFormat="1" x14ac:dyDescent="0.2">
      <c r="A35" s="164">
        <v>8123</v>
      </c>
      <c r="B35" s="33" t="s">
        <v>513</v>
      </c>
      <c r="C35" s="167"/>
      <c r="D35" s="243">
        <f t="shared" si="0"/>
        <v>0</v>
      </c>
      <c r="E35" s="176" t="s">
        <v>587</v>
      </c>
      <c r="F35" s="246">
        <v>0</v>
      </c>
    </row>
    <row r="36" spans="1:6" s="168" customFormat="1" x14ac:dyDescent="0.2">
      <c r="A36" s="164">
        <v>8124</v>
      </c>
      <c r="B36" s="33" t="s">
        <v>515</v>
      </c>
      <c r="C36" s="167"/>
      <c r="D36" s="243">
        <f t="shared" si="0"/>
        <v>0</v>
      </c>
      <c r="E36" s="176" t="s">
        <v>587</v>
      </c>
      <c r="F36" s="246">
        <v>0</v>
      </c>
    </row>
    <row r="37" spans="1:6" s="168" customFormat="1" ht="24" x14ac:dyDescent="0.2">
      <c r="A37" s="164">
        <v>8130</v>
      </c>
      <c r="B37" s="33" t="s">
        <v>643</v>
      </c>
      <c r="C37" s="167" t="s">
        <v>529</v>
      </c>
      <c r="D37" s="243">
        <f t="shared" si="0"/>
        <v>0</v>
      </c>
      <c r="E37" s="176" t="s">
        <v>587</v>
      </c>
      <c r="F37" s="246">
        <v>0</v>
      </c>
    </row>
    <row r="38" spans="1:6" s="168" customFormat="1" x14ac:dyDescent="0.2">
      <c r="A38" s="164">
        <v>8131</v>
      </c>
      <c r="B38" s="33" t="s">
        <v>519</v>
      </c>
      <c r="C38" s="167"/>
      <c r="D38" s="243">
        <f t="shared" si="0"/>
        <v>0</v>
      </c>
      <c r="E38" s="176" t="s">
        <v>587</v>
      </c>
      <c r="F38" s="246">
        <v>0</v>
      </c>
    </row>
    <row r="39" spans="1:6" s="168" customFormat="1" x14ac:dyDescent="0.2">
      <c r="A39" s="164">
        <v>8132</v>
      </c>
      <c r="B39" s="33" t="s">
        <v>517</v>
      </c>
      <c r="C39" s="167"/>
      <c r="D39" s="243">
        <f t="shared" si="0"/>
        <v>0</v>
      </c>
      <c r="E39" s="176" t="s">
        <v>587</v>
      </c>
      <c r="F39" s="246">
        <v>0</v>
      </c>
    </row>
    <row r="40" spans="1:6" x14ac:dyDescent="0.2">
      <c r="A40" s="164">
        <v>8140</v>
      </c>
      <c r="B40" s="33" t="s">
        <v>72</v>
      </c>
      <c r="C40" s="167"/>
      <c r="D40" s="243">
        <f>SUM(E40:F40)</f>
        <v>0</v>
      </c>
      <c r="E40" s="244">
        <f>SUM(E41)</f>
        <v>0</v>
      </c>
      <c r="F40" s="244">
        <f>SUM(F41)</f>
        <v>0</v>
      </c>
    </row>
    <row r="41" spans="1:6" ht="24" x14ac:dyDescent="0.2">
      <c r="A41" s="164">
        <v>8141</v>
      </c>
      <c r="B41" s="33" t="s">
        <v>78</v>
      </c>
      <c r="C41" s="167" t="s">
        <v>528</v>
      </c>
      <c r="D41" s="243">
        <f t="shared" ref="D41:D77" si="1">SUM(E41:F41)</f>
        <v>0</v>
      </c>
      <c r="E41" s="244">
        <f>SUM(E42:E43)</f>
        <v>0</v>
      </c>
      <c r="F41" s="244">
        <f>SUM(F42:F43)</f>
        <v>0</v>
      </c>
    </row>
    <row r="42" spans="1:6" x14ac:dyDescent="0.2">
      <c r="A42" s="164">
        <v>8142</v>
      </c>
      <c r="B42" s="33" t="s">
        <v>520</v>
      </c>
      <c r="C42" s="167"/>
      <c r="D42" s="243">
        <f t="shared" si="1"/>
        <v>0</v>
      </c>
      <c r="E42" s="250">
        <v>0</v>
      </c>
      <c r="F42" s="251" t="s">
        <v>587</v>
      </c>
    </row>
    <row r="43" spans="1:6" x14ac:dyDescent="0.2">
      <c r="A43" s="164">
        <v>8143</v>
      </c>
      <c r="B43" s="33" t="s">
        <v>521</v>
      </c>
      <c r="C43" s="167"/>
      <c r="D43" s="243">
        <f t="shared" si="1"/>
        <v>0</v>
      </c>
      <c r="E43" s="250">
        <v>0</v>
      </c>
      <c r="F43" s="246">
        <v>0</v>
      </c>
    </row>
    <row r="44" spans="1:6" ht="24" x14ac:dyDescent="0.2">
      <c r="A44" s="164">
        <v>8150</v>
      </c>
      <c r="B44" s="33" t="s">
        <v>73</v>
      </c>
      <c r="C44" s="169" t="s">
        <v>529</v>
      </c>
      <c r="D44" s="243">
        <f t="shared" si="1"/>
        <v>0</v>
      </c>
      <c r="E44" s="250">
        <f>-SUM(E45:E46)</f>
        <v>0</v>
      </c>
      <c r="F44" s="250">
        <f>F46</f>
        <v>0</v>
      </c>
    </row>
    <row r="45" spans="1:6" x14ac:dyDescent="0.2">
      <c r="A45" s="164">
        <v>8151</v>
      </c>
      <c r="B45" s="33" t="s">
        <v>519</v>
      </c>
      <c r="C45" s="169"/>
      <c r="D45" s="243">
        <f t="shared" si="1"/>
        <v>0</v>
      </c>
      <c r="E45" s="250">
        <v>0</v>
      </c>
      <c r="F45" s="252" t="s">
        <v>817</v>
      </c>
    </row>
    <row r="46" spans="1:6" x14ac:dyDescent="0.2">
      <c r="A46" s="164">
        <v>8152</v>
      </c>
      <c r="B46" s="33" t="s">
        <v>518</v>
      </c>
      <c r="C46" s="169"/>
      <c r="D46" s="243">
        <f t="shared" si="1"/>
        <v>0</v>
      </c>
      <c r="E46" s="250">
        <v>0</v>
      </c>
      <c r="F46" s="246">
        <v>0</v>
      </c>
    </row>
    <row r="47" spans="1:6" ht="50.25" customHeight="1" x14ac:dyDescent="0.2">
      <c r="A47" s="164">
        <v>8160</v>
      </c>
      <c r="B47" s="33" t="s">
        <v>1065</v>
      </c>
      <c r="C47" s="169"/>
      <c r="D47" s="203">
        <f>SUM(E47:F47)</f>
        <v>0</v>
      </c>
      <c r="E47" s="248">
        <f>SUM(E55)</f>
        <v>0</v>
      </c>
      <c r="F47" s="248">
        <f>SUM(F55)</f>
        <v>0</v>
      </c>
    </row>
    <row r="48" spans="1:6" ht="27" customHeight="1" x14ac:dyDescent="0.2">
      <c r="A48" s="164">
        <v>8161</v>
      </c>
      <c r="B48" s="34" t="s">
        <v>74</v>
      </c>
      <c r="C48" s="169"/>
      <c r="D48" s="203">
        <f t="shared" si="1"/>
        <v>0</v>
      </c>
      <c r="E48" s="174" t="s">
        <v>587</v>
      </c>
      <c r="F48" s="203">
        <f>SUM(F49:F51)</f>
        <v>0</v>
      </c>
    </row>
    <row r="49" spans="1:9" ht="36" customHeight="1" x14ac:dyDescent="0.2">
      <c r="A49" s="164">
        <v>8162</v>
      </c>
      <c r="B49" s="33" t="s">
        <v>492</v>
      </c>
      <c r="C49" s="169" t="s">
        <v>530</v>
      </c>
      <c r="D49" s="203">
        <f t="shared" si="1"/>
        <v>0</v>
      </c>
      <c r="E49" s="174" t="s">
        <v>587</v>
      </c>
      <c r="F49" s="203">
        <v>0</v>
      </c>
    </row>
    <row r="50" spans="1:9" ht="106.5" customHeight="1" x14ac:dyDescent="0.2">
      <c r="A50" s="170">
        <v>8163</v>
      </c>
      <c r="B50" s="33" t="s">
        <v>491</v>
      </c>
      <c r="C50" s="169" t="s">
        <v>530</v>
      </c>
      <c r="D50" s="203">
        <f t="shared" si="1"/>
        <v>0</v>
      </c>
      <c r="E50" s="174" t="s">
        <v>587</v>
      </c>
      <c r="F50" s="203">
        <v>0</v>
      </c>
    </row>
    <row r="51" spans="1:9" ht="24" x14ac:dyDescent="0.2">
      <c r="A51" s="164">
        <v>8164</v>
      </c>
      <c r="B51" s="33" t="s">
        <v>493</v>
      </c>
      <c r="C51" s="169" t="s">
        <v>531</v>
      </c>
      <c r="D51" s="203">
        <f t="shared" si="1"/>
        <v>0</v>
      </c>
      <c r="E51" s="174" t="s">
        <v>587</v>
      </c>
      <c r="F51" s="203"/>
    </row>
    <row r="52" spans="1:9" x14ac:dyDescent="0.2">
      <c r="A52" s="164">
        <v>8170</v>
      </c>
      <c r="B52" s="34" t="s">
        <v>75</v>
      </c>
      <c r="C52" s="169"/>
      <c r="D52" s="203">
        <f t="shared" si="1"/>
        <v>0</v>
      </c>
      <c r="E52" s="120">
        <f>SUM(E53:E54)</f>
        <v>0</v>
      </c>
      <c r="F52" s="120">
        <f>SUM(F53:F54)</f>
        <v>0</v>
      </c>
    </row>
    <row r="53" spans="1:9" ht="36" x14ac:dyDescent="0.2">
      <c r="A53" s="164">
        <v>8171</v>
      </c>
      <c r="B53" s="33" t="s">
        <v>497</v>
      </c>
      <c r="C53" s="169" t="s">
        <v>532</v>
      </c>
      <c r="D53" s="203">
        <f t="shared" si="1"/>
        <v>0</v>
      </c>
      <c r="E53" s="120">
        <v>0</v>
      </c>
      <c r="F53" s="203">
        <v>0</v>
      </c>
    </row>
    <row r="54" spans="1:9" ht="14.25" customHeight="1" x14ac:dyDescent="0.2">
      <c r="A54" s="164">
        <v>8172</v>
      </c>
      <c r="B54" s="32" t="s">
        <v>498</v>
      </c>
      <c r="C54" s="169" t="s">
        <v>533</v>
      </c>
      <c r="D54" s="203">
        <f t="shared" si="1"/>
        <v>0</v>
      </c>
      <c r="E54" s="120">
        <v>0</v>
      </c>
      <c r="F54" s="203">
        <v>0</v>
      </c>
    </row>
    <row r="55" spans="1:9" ht="50.25" customHeight="1" x14ac:dyDescent="0.2">
      <c r="A55" s="172">
        <v>8190</v>
      </c>
      <c r="B55" s="34" t="s">
        <v>301</v>
      </c>
      <c r="C55" s="164"/>
      <c r="D55" s="203">
        <f>SUM(E55:F55)</f>
        <v>0</v>
      </c>
      <c r="E55" s="203">
        <f>SUM(E56-E58)</f>
        <v>0</v>
      </c>
      <c r="F55" s="203">
        <f>SUM(F59)</f>
        <v>0</v>
      </c>
      <c r="I55" s="171"/>
    </row>
    <row r="56" spans="1:9" ht="36" customHeight="1" x14ac:dyDescent="0.2">
      <c r="A56" s="170">
        <v>8191</v>
      </c>
      <c r="B56" s="34" t="s">
        <v>76</v>
      </c>
      <c r="C56" s="172">
        <v>9320</v>
      </c>
      <c r="D56" s="120">
        <v>0</v>
      </c>
      <c r="E56" s="120">
        <f>SUM(E57:E58)</f>
        <v>0</v>
      </c>
      <c r="F56" s="165" t="s">
        <v>817</v>
      </c>
    </row>
    <row r="57" spans="1:9" ht="62.25" customHeight="1" x14ac:dyDescent="0.2">
      <c r="A57" s="170">
        <v>8192</v>
      </c>
      <c r="B57" s="33" t="s">
        <v>494</v>
      </c>
      <c r="C57" s="164"/>
      <c r="D57" s="203">
        <v>0</v>
      </c>
      <c r="E57" s="203">
        <v>0</v>
      </c>
      <c r="F57" s="174" t="s">
        <v>587</v>
      </c>
    </row>
    <row r="58" spans="1:9" ht="37.5" customHeight="1" x14ac:dyDescent="0.2">
      <c r="A58" s="170">
        <v>8193</v>
      </c>
      <c r="B58" s="33" t="s">
        <v>639</v>
      </c>
      <c r="C58" s="164"/>
      <c r="D58" s="120">
        <v>0</v>
      </c>
      <c r="E58" s="203">
        <v>0</v>
      </c>
      <c r="F58" s="174" t="s">
        <v>817</v>
      </c>
    </row>
    <row r="59" spans="1:9" ht="35.25" customHeight="1" x14ac:dyDescent="0.2">
      <c r="A59" s="170">
        <v>8194</v>
      </c>
      <c r="B59" s="33" t="s">
        <v>149</v>
      </c>
      <c r="C59" s="173">
        <v>9330</v>
      </c>
      <c r="D59" s="120">
        <v>0</v>
      </c>
      <c r="E59" s="174" t="s">
        <v>587</v>
      </c>
      <c r="F59" s="120">
        <f>SUM(F60:F61)</f>
        <v>0</v>
      </c>
    </row>
    <row r="60" spans="1:9" ht="40.5" customHeight="1" x14ac:dyDescent="0.2">
      <c r="A60" s="170">
        <v>8195</v>
      </c>
      <c r="B60" s="33" t="s">
        <v>441</v>
      </c>
      <c r="C60" s="173"/>
      <c r="D60" s="203">
        <f>SUM(F60)</f>
        <v>0</v>
      </c>
      <c r="E60" s="174" t="s">
        <v>587</v>
      </c>
      <c r="F60" s="203">
        <v>0</v>
      </c>
    </row>
    <row r="61" spans="1:9" ht="48" customHeight="1" x14ac:dyDescent="0.2">
      <c r="A61" s="170">
        <v>8196</v>
      </c>
      <c r="B61" s="33" t="s">
        <v>300</v>
      </c>
      <c r="C61" s="173"/>
      <c r="D61" s="120">
        <f>SUM(F61)</f>
        <v>0</v>
      </c>
      <c r="E61" s="174" t="s">
        <v>587</v>
      </c>
      <c r="F61" s="120">
        <v>0</v>
      </c>
    </row>
    <row r="62" spans="1:9" ht="41.25" customHeight="1" x14ac:dyDescent="0.2">
      <c r="A62" s="170">
        <v>8197</v>
      </c>
      <c r="B62" s="34" t="s">
        <v>439</v>
      </c>
      <c r="C62" s="175"/>
      <c r="D62" s="203">
        <f t="shared" si="1"/>
        <v>0</v>
      </c>
      <c r="E62" s="174" t="s">
        <v>587</v>
      </c>
      <c r="F62" s="174" t="s">
        <v>587</v>
      </c>
    </row>
    <row r="63" spans="1:9" ht="49.5" customHeight="1" x14ac:dyDescent="0.2">
      <c r="A63" s="170">
        <v>8198</v>
      </c>
      <c r="B63" s="34" t="s">
        <v>440</v>
      </c>
      <c r="C63" s="175"/>
      <c r="D63" s="203">
        <v>0</v>
      </c>
      <c r="E63" s="120">
        <v>0</v>
      </c>
      <c r="F63" s="120">
        <v>0</v>
      </c>
    </row>
    <row r="64" spans="1:9" ht="56.25" customHeight="1" x14ac:dyDescent="0.2">
      <c r="A64" s="170">
        <v>8199</v>
      </c>
      <c r="B64" s="34" t="s">
        <v>1066</v>
      </c>
      <c r="C64" s="175"/>
      <c r="D64" s="203">
        <v>0</v>
      </c>
      <c r="E64" s="120">
        <v>0</v>
      </c>
      <c r="F64" s="120">
        <v>0</v>
      </c>
    </row>
    <row r="65" spans="1:6" ht="36" customHeight="1" x14ac:dyDescent="0.2">
      <c r="A65" s="170" t="s">
        <v>402</v>
      </c>
      <c r="B65" s="33" t="s">
        <v>77</v>
      </c>
      <c r="C65" s="175"/>
      <c r="D65" s="203">
        <f t="shared" si="1"/>
        <v>0</v>
      </c>
      <c r="E65" s="174" t="s">
        <v>587</v>
      </c>
      <c r="F65" s="203">
        <v>0</v>
      </c>
    </row>
    <row r="66" spans="1:6" ht="12" customHeight="1" x14ac:dyDescent="0.2">
      <c r="A66" s="166">
        <v>8200</v>
      </c>
      <c r="B66" s="305" t="s">
        <v>1067</v>
      </c>
      <c r="C66" s="164"/>
      <c r="D66" s="203">
        <f t="shared" si="1"/>
        <v>0</v>
      </c>
      <c r="E66" s="203">
        <f>SUM(E67)</f>
        <v>0</v>
      </c>
      <c r="F66" s="203">
        <f>SUM(F67)</f>
        <v>0</v>
      </c>
    </row>
    <row r="67" spans="1:6" ht="13.5" customHeight="1" x14ac:dyDescent="0.2">
      <c r="A67" s="166">
        <v>8210</v>
      </c>
      <c r="B67" s="306" t="s">
        <v>1068</v>
      </c>
      <c r="C67" s="164"/>
      <c r="D67" s="203">
        <f t="shared" si="1"/>
        <v>0</v>
      </c>
      <c r="E67" s="203">
        <f>E71</f>
        <v>0</v>
      </c>
      <c r="F67" s="203">
        <f>SUM(F68+F71)</f>
        <v>0</v>
      </c>
    </row>
    <row r="68" spans="1:6" ht="36" x14ac:dyDescent="0.2">
      <c r="A68" s="166">
        <v>8211</v>
      </c>
      <c r="B68" s="34" t="s">
        <v>80</v>
      </c>
      <c r="C68" s="164"/>
      <c r="D68" s="203">
        <f t="shared" si="1"/>
        <v>0</v>
      </c>
      <c r="E68" s="174" t="s">
        <v>587</v>
      </c>
      <c r="F68" s="203">
        <f>SUM(F69:F70)</f>
        <v>0</v>
      </c>
    </row>
    <row r="69" spans="1:6" x14ac:dyDescent="0.2">
      <c r="A69" s="166">
        <v>8212</v>
      </c>
      <c r="B69" s="32" t="s">
        <v>499</v>
      </c>
      <c r="C69" s="169" t="s">
        <v>502</v>
      </c>
      <c r="D69" s="203">
        <f t="shared" si="1"/>
        <v>0</v>
      </c>
      <c r="E69" s="174" t="s">
        <v>587</v>
      </c>
      <c r="F69" s="203">
        <v>0</v>
      </c>
    </row>
    <row r="70" spans="1:6" x14ac:dyDescent="0.2">
      <c r="A70" s="166">
        <v>8213</v>
      </c>
      <c r="B70" s="32" t="s">
        <v>496</v>
      </c>
      <c r="C70" s="169" t="s">
        <v>503</v>
      </c>
      <c r="D70" s="203">
        <f t="shared" si="1"/>
        <v>0</v>
      </c>
      <c r="E70" s="174" t="s">
        <v>587</v>
      </c>
      <c r="F70" s="203">
        <v>0</v>
      </c>
    </row>
    <row r="71" spans="1:6" ht="24.75" customHeight="1" x14ac:dyDescent="0.2">
      <c r="A71" s="166">
        <v>8220</v>
      </c>
      <c r="B71" s="34" t="s">
        <v>1069</v>
      </c>
      <c r="C71" s="164"/>
      <c r="D71" s="203">
        <f t="shared" si="1"/>
        <v>0</v>
      </c>
      <c r="E71" s="203">
        <v>0</v>
      </c>
      <c r="F71" s="203">
        <f>SUM(F72+F75)</f>
        <v>0</v>
      </c>
    </row>
    <row r="72" spans="1:6" x14ac:dyDescent="0.2">
      <c r="A72" s="166">
        <v>8221</v>
      </c>
      <c r="B72" s="34" t="s">
        <v>79</v>
      </c>
      <c r="C72" s="164"/>
      <c r="D72" s="203">
        <f t="shared" si="1"/>
        <v>0</v>
      </c>
      <c r="E72" s="174" t="s">
        <v>587</v>
      </c>
      <c r="F72" s="203">
        <v>0</v>
      </c>
    </row>
    <row r="73" spans="1:6" x14ac:dyDescent="0.2">
      <c r="A73" s="164">
        <v>8222</v>
      </c>
      <c r="B73" s="33" t="s">
        <v>514</v>
      </c>
      <c r="C73" s="169" t="s">
        <v>504</v>
      </c>
      <c r="D73" s="203">
        <f t="shared" si="1"/>
        <v>0</v>
      </c>
      <c r="E73" s="174" t="s">
        <v>587</v>
      </c>
      <c r="F73" s="203">
        <v>0</v>
      </c>
    </row>
    <row r="74" spans="1:6" ht="24" x14ac:dyDescent="0.2">
      <c r="A74" s="164">
        <v>8230</v>
      </c>
      <c r="B74" s="33" t="s">
        <v>516</v>
      </c>
      <c r="C74" s="169" t="s">
        <v>505</v>
      </c>
      <c r="D74" s="203">
        <f t="shared" si="1"/>
        <v>0</v>
      </c>
      <c r="E74" s="174" t="s">
        <v>587</v>
      </c>
      <c r="F74" s="203">
        <v>0</v>
      </c>
    </row>
    <row r="75" spans="1:6" x14ac:dyDescent="0.2">
      <c r="A75" s="164">
        <v>8240</v>
      </c>
      <c r="B75" s="34" t="s">
        <v>72</v>
      </c>
      <c r="C75" s="164"/>
      <c r="D75" s="203">
        <f t="shared" si="1"/>
        <v>0</v>
      </c>
      <c r="E75" s="203">
        <v>0</v>
      </c>
      <c r="F75" s="203">
        <v>0</v>
      </c>
    </row>
    <row r="76" spans="1:6" x14ac:dyDescent="0.2">
      <c r="A76" s="164">
        <v>8241</v>
      </c>
      <c r="B76" s="33" t="s">
        <v>534</v>
      </c>
      <c r="C76" s="169" t="s">
        <v>504</v>
      </c>
      <c r="D76" s="203">
        <f t="shared" si="1"/>
        <v>0</v>
      </c>
      <c r="E76" s="203">
        <v>0</v>
      </c>
      <c r="F76" s="203">
        <v>0</v>
      </c>
    </row>
    <row r="77" spans="1:6" ht="24" x14ac:dyDescent="0.2">
      <c r="A77" s="164">
        <v>8250</v>
      </c>
      <c r="B77" s="33" t="s">
        <v>522</v>
      </c>
      <c r="C77" s="169" t="s">
        <v>505</v>
      </c>
      <c r="D77" s="203">
        <f t="shared" si="1"/>
        <v>0</v>
      </c>
      <c r="E77" s="247">
        <v>0</v>
      </c>
      <c r="F77" s="248">
        <v>0</v>
      </c>
    </row>
    <row r="78" spans="1:6" x14ac:dyDescent="0.2">
      <c r="B78" s="161"/>
      <c r="C78" s="133"/>
    </row>
    <row r="79" spans="1:6" x14ac:dyDescent="0.2">
      <c r="B79" s="161"/>
      <c r="C79" s="133"/>
    </row>
    <row r="80" spans="1:6" x14ac:dyDescent="0.2">
      <c r="B80" s="161"/>
      <c r="C80" s="133"/>
    </row>
    <row r="81" spans="2:3" x14ac:dyDescent="0.2">
      <c r="B81" s="161"/>
      <c r="C81" s="133"/>
    </row>
    <row r="82" spans="2:3" x14ac:dyDescent="0.2">
      <c r="B82" s="130"/>
    </row>
    <row r="83" spans="2:3" x14ac:dyDescent="0.2">
      <c r="B83" s="130"/>
    </row>
    <row r="84" spans="2:3" x14ac:dyDescent="0.2">
      <c r="B84" s="130"/>
    </row>
    <row r="85" spans="2:3" x14ac:dyDescent="0.2">
      <c r="B85" s="130"/>
    </row>
    <row r="86" spans="2:3" x14ac:dyDescent="0.2">
      <c r="B86" s="130"/>
    </row>
    <row r="87" spans="2:3" x14ac:dyDescent="0.2">
      <c r="B87" s="130"/>
    </row>
    <row r="88" spans="2:3" x14ac:dyDescent="0.2">
      <c r="B88" s="130"/>
    </row>
    <row r="89" spans="2:3" x14ac:dyDescent="0.2">
      <c r="B89" s="130"/>
    </row>
    <row r="90" spans="2:3" x14ac:dyDescent="0.2">
      <c r="B90" s="130"/>
    </row>
    <row r="91" spans="2:3" x14ac:dyDescent="0.2">
      <c r="B91" s="130"/>
    </row>
    <row r="92" spans="2:3" x14ac:dyDescent="0.2">
      <c r="B92" s="130"/>
    </row>
    <row r="93" spans="2:3" x14ac:dyDescent="0.2">
      <c r="B93" s="130"/>
    </row>
    <row r="94" spans="2:3" x14ac:dyDescent="0.2">
      <c r="B94" s="130"/>
    </row>
    <row r="95" spans="2:3" x14ac:dyDescent="0.2">
      <c r="B95" s="130"/>
    </row>
    <row r="96" spans="2:3" x14ac:dyDescent="0.2">
      <c r="B96" s="130"/>
    </row>
    <row r="97" spans="2:2" x14ac:dyDescent="0.2">
      <c r="B97" s="130"/>
    </row>
    <row r="98" spans="2:2" x14ac:dyDescent="0.2">
      <c r="B98" s="130"/>
    </row>
    <row r="99" spans="2:2" x14ac:dyDescent="0.2">
      <c r="B99" s="130"/>
    </row>
    <row r="100" spans="2:2" x14ac:dyDescent="0.2">
      <c r="B100" s="130"/>
    </row>
    <row r="101" spans="2:2" x14ac:dyDescent="0.2">
      <c r="B101" s="130"/>
    </row>
    <row r="102" spans="2:2" x14ac:dyDescent="0.2">
      <c r="B102" s="130"/>
    </row>
    <row r="103" spans="2:2" x14ac:dyDescent="0.2">
      <c r="B103" s="130"/>
    </row>
    <row r="104" spans="2:2" x14ac:dyDescent="0.2">
      <c r="B104" s="130"/>
    </row>
    <row r="105" spans="2:2" x14ac:dyDescent="0.2">
      <c r="B105" s="130"/>
    </row>
    <row r="106" spans="2:2" x14ac:dyDescent="0.2">
      <c r="B106" s="130"/>
    </row>
    <row r="107" spans="2:2" x14ac:dyDescent="0.2">
      <c r="B107" s="130"/>
    </row>
    <row r="108" spans="2:2" x14ac:dyDescent="0.2">
      <c r="B108" s="130"/>
    </row>
    <row r="109" spans="2:2" x14ac:dyDescent="0.2">
      <c r="B109" s="130"/>
    </row>
    <row r="110" spans="2:2" x14ac:dyDescent="0.2">
      <c r="B110" s="130"/>
    </row>
    <row r="111" spans="2:2" x14ac:dyDescent="0.2">
      <c r="B111" s="130"/>
    </row>
    <row r="112" spans="2:2" x14ac:dyDescent="0.2">
      <c r="B112" s="130"/>
    </row>
    <row r="113" spans="2:2" x14ac:dyDescent="0.2">
      <c r="B113" s="130"/>
    </row>
    <row r="114" spans="2:2" x14ac:dyDescent="0.2">
      <c r="B114" s="130"/>
    </row>
    <row r="115" spans="2:2" x14ac:dyDescent="0.2">
      <c r="B115" s="130"/>
    </row>
    <row r="116" spans="2:2" x14ac:dyDescent="0.2">
      <c r="B116" s="130"/>
    </row>
    <row r="117" spans="2:2" x14ac:dyDescent="0.2">
      <c r="B117" s="130"/>
    </row>
    <row r="118" spans="2:2" x14ac:dyDescent="0.2">
      <c r="B118" s="130"/>
    </row>
    <row r="119" spans="2:2" x14ac:dyDescent="0.2">
      <c r="B119" s="130"/>
    </row>
    <row r="120" spans="2:2" x14ac:dyDescent="0.2">
      <c r="B120" s="130"/>
    </row>
    <row r="121" spans="2:2" x14ac:dyDescent="0.2">
      <c r="B121" s="130"/>
    </row>
    <row r="122" spans="2:2" x14ac:dyDescent="0.2">
      <c r="B122" s="130"/>
    </row>
    <row r="123" spans="2:2" x14ac:dyDescent="0.2">
      <c r="B123" s="130"/>
    </row>
    <row r="124" spans="2:2" x14ac:dyDescent="0.2">
      <c r="B124" s="130"/>
    </row>
    <row r="125" spans="2:2" x14ac:dyDescent="0.2">
      <c r="B125" s="130"/>
    </row>
    <row r="126" spans="2:2" x14ac:dyDescent="0.2">
      <c r="B126" s="130"/>
    </row>
    <row r="127" spans="2:2" x14ac:dyDescent="0.2">
      <c r="B127" s="130"/>
    </row>
    <row r="128" spans="2:2" x14ac:dyDescent="0.2">
      <c r="B128" s="130"/>
    </row>
    <row r="129" spans="2:2" x14ac:dyDescent="0.2">
      <c r="B129" s="130"/>
    </row>
    <row r="130" spans="2:2" x14ac:dyDescent="0.2">
      <c r="B130" s="130"/>
    </row>
    <row r="131" spans="2:2" x14ac:dyDescent="0.2">
      <c r="B131" s="130"/>
    </row>
    <row r="132" spans="2:2" x14ac:dyDescent="0.2">
      <c r="B132" s="130"/>
    </row>
    <row r="133" spans="2:2" x14ac:dyDescent="0.2">
      <c r="B133" s="130"/>
    </row>
    <row r="134" spans="2:2" x14ac:dyDescent="0.2">
      <c r="B134" s="130"/>
    </row>
    <row r="135" spans="2:2" x14ac:dyDescent="0.2">
      <c r="B135" s="130"/>
    </row>
    <row r="136" spans="2:2" x14ac:dyDescent="0.2">
      <c r="B136" s="130"/>
    </row>
    <row r="137" spans="2:2" x14ac:dyDescent="0.2">
      <c r="B137" s="130"/>
    </row>
    <row r="138" spans="2:2" x14ac:dyDescent="0.2">
      <c r="B138" s="130"/>
    </row>
    <row r="139" spans="2:2" x14ac:dyDescent="0.2">
      <c r="B139" s="130"/>
    </row>
    <row r="140" spans="2:2" x14ac:dyDescent="0.2">
      <c r="B140" s="130"/>
    </row>
    <row r="141" spans="2:2" x14ac:dyDescent="0.2">
      <c r="B141" s="130"/>
    </row>
    <row r="142" spans="2:2" x14ac:dyDescent="0.2">
      <c r="B142" s="130"/>
    </row>
    <row r="143" spans="2:2" x14ac:dyDescent="0.2">
      <c r="B143" s="130"/>
    </row>
    <row r="144" spans="2:2" x14ac:dyDescent="0.2">
      <c r="B144" s="130"/>
    </row>
    <row r="145" spans="2:2" x14ac:dyDescent="0.2">
      <c r="B145" s="130"/>
    </row>
    <row r="146" spans="2:2" x14ac:dyDescent="0.2">
      <c r="B146" s="130"/>
    </row>
    <row r="147" spans="2:2" x14ac:dyDescent="0.2">
      <c r="B147" s="130"/>
    </row>
    <row r="148" spans="2:2" x14ac:dyDescent="0.2">
      <c r="B148" s="130"/>
    </row>
    <row r="149" spans="2:2" x14ac:dyDescent="0.2">
      <c r="B149" s="130"/>
    </row>
    <row r="150" spans="2:2" x14ac:dyDescent="0.2">
      <c r="B150" s="130"/>
    </row>
    <row r="151" spans="2:2" x14ac:dyDescent="0.2">
      <c r="B151" s="130"/>
    </row>
    <row r="152" spans="2:2" x14ac:dyDescent="0.2">
      <c r="B152" s="130"/>
    </row>
    <row r="153" spans="2:2" x14ac:dyDescent="0.2">
      <c r="B153" s="130"/>
    </row>
    <row r="154" spans="2:2" x14ac:dyDescent="0.2">
      <c r="B154" s="130"/>
    </row>
    <row r="155" spans="2:2" x14ac:dyDescent="0.2">
      <c r="B155" s="130"/>
    </row>
    <row r="156" spans="2:2" x14ac:dyDescent="0.2">
      <c r="B156" s="130"/>
    </row>
    <row r="157" spans="2:2" x14ac:dyDescent="0.2">
      <c r="B157" s="130"/>
    </row>
    <row r="158" spans="2:2" x14ac:dyDescent="0.2">
      <c r="B158" s="130"/>
    </row>
    <row r="159" spans="2:2" x14ac:dyDescent="0.2">
      <c r="B159" s="130"/>
    </row>
    <row r="160" spans="2:2" x14ac:dyDescent="0.2">
      <c r="B160" s="130"/>
    </row>
    <row r="161" spans="2:2" x14ac:dyDescent="0.2">
      <c r="B161" s="130"/>
    </row>
    <row r="162" spans="2:2" x14ac:dyDescent="0.2">
      <c r="B162" s="130"/>
    </row>
    <row r="163" spans="2:2" x14ac:dyDescent="0.2">
      <c r="B163" s="130"/>
    </row>
    <row r="164" spans="2:2" x14ac:dyDescent="0.2">
      <c r="B164" s="130"/>
    </row>
    <row r="165" spans="2:2" x14ac:dyDescent="0.2">
      <c r="B165" s="130"/>
    </row>
    <row r="166" spans="2:2" x14ac:dyDescent="0.2">
      <c r="B166" s="130"/>
    </row>
    <row r="167" spans="2:2" x14ac:dyDescent="0.2">
      <c r="B167" s="130"/>
    </row>
    <row r="168" spans="2:2" x14ac:dyDescent="0.2">
      <c r="B168" s="130"/>
    </row>
    <row r="169" spans="2:2" x14ac:dyDescent="0.2">
      <c r="B169" s="130"/>
    </row>
    <row r="170" spans="2:2" x14ac:dyDescent="0.2">
      <c r="B170" s="130"/>
    </row>
    <row r="171" spans="2:2" x14ac:dyDescent="0.2">
      <c r="B171" s="130"/>
    </row>
    <row r="172" spans="2:2" x14ac:dyDescent="0.2">
      <c r="B172" s="130"/>
    </row>
    <row r="173" spans="2:2" x14ac:dyDescent="0.2">
      <c r="B173" s="130"/>
    </row>
    <row r="174" spans="2:2" x14ac:dyDescent="0.2">
      <c r="B174" s="130"/>
    </row>
    <row r="175" spans="2:2" x14ac:dyDescent="0.2">
      <c r="B175" s="130"/>
    </row>
    <row r="176" spans="2:2" x14ac:dyDescent="0.2">
      <c r="B176" s="130"/>
    </row>
    <row r="177" spans="2:2" x14ac:dyDescent="0.2">
      <c r="B177" s="130"/>
    </row>
    <row r="178" spans="2:2" x14ac:dyDescent="0.2">
      <c r="B178" s="130"/>
    </row>
    <row r="179" spans="2:2" x14ac:dyDescent="0.2">
      <c r="B179" s="130"/>
    </row>
    <row r="180" spans="2:2" x14ac:dyDescent="0.2">
      <c r="B180" s="130"/>
    </row>
    <row r="181" spans="2:2" x14ac:dyDescent="0.2">
      <c r="B181" s="130"/>
    </row>
    <row r="182" spans="2:2" x14ac:dyDescent="0.2">
      <c r="B182" s="130"/>
    </row>
    <row r="183" spans="2:2" x14ac:dyDescent="0.2">
      <c r="B183" s="130"/>
    </row>
    <row r="184" spans="2:2" x14ac:dyDescent="0.2">
      <c r="B184" s="130"/>
    </row>
    <row r="185" spans="2:2" x14ac:dyDescent="0.2">
      <c r="B185" s="130"/>
    </row>
    <row r="186" spans="2:2" x14ac:dyDescent="0.2">
      <c r="B186" s="130"/>
    </row>
    <row r="187" spans="2:2" x14ac:dyDescent="0.2">
      <c r="B187" s="130"/>
    </row>
    <row r="188" spans="2:2" x14ac:dyDescent="0.2">
      <c r="B188" s="130"/>
    </row>
    <row r="189" spans="2:2" x14ac:dyDescent="0.2">
      <c r="B189" s="130"/>
    </row>
    <row r="190" spans="2:2" x14ac:dyDescent="0.2">
      <c r="B190" s="130"/>
    </row>
    <row r="191" spans="2:2" x14ac:dyDescent="0.2">
      <c r="B191" s="130"/>
    </row>
    <row r="192" spans="2:2" x14ac:dyDescent="0.2">
      <c r="B192" s="130"/>
    </row>
    <row r="193" spans="2:2" x14ac:dyDescent="0.2">
      <c r="B193" s="130"/>
    </row>
    <row r="194" spans="2:2" x14ac:dyDescent="0.2">
      <c r="B194" s="130"/>
    </row>
    <row r="195" spans="2:2" x14ac:dyDescent="0.2">
      <c r="B195" s="130"/>
    </row>
    <row r="196" spans="2:2" x14ac:dyDescent="0.2">
      <c r="B196" s="130"/>
    </row>
    <row r="197" spans="2:2" x14ac:dyDescent="0.2">
      <c r="B197" s="130"/>
    </row>
    <row r="198" spans="2:2" x14ac:dyDescent="0.2">
      <c r="B198" s="130"/>
    </row>
    <row r="199" spans="2:2" x14ac:dyDescent="0.2">
      <c r="B199" s="130"/>
    </row>
    <row r="200" spans="2:2" x14ac:dyDescent="0.2">
      <c r="B200" s="130"/>
    </row>
    <row r="201" spans="2:2" x14ac:dyDescent="0.2">
      <c r="B201" s="130"/>
    </row>
    <row r="202" spans="2:2" x14ac:dyDescent="0.2">
      <c r="B202" s="130"/>
    </row>
    <row r="203" spans="2:2" x14ac:dyDescent="0.2">
      <c r="B203" s="130"/>
    </row>
    <row r="204" spans="2:2" x14ac:dyDescent="0.2">
      <c r="B204" s="130"/>
    </row>
    <row r="205" spans="2:2" x14ac:dyDescent="0.2">
      <c r="B205" s="130"/>
    </row>
    <row r="206" spans="2:2" x14ac:dyDescent="0.2">
      <c r="B206" s="130"/>
    </row>
    <row r="207" spans="2:2" x14ac:dyDescent="0.2">
      <c r="B207" s="130"/>
    </row>
    <row r="208" spans="2:2" x14ac:dyDescent="0.2">
      <c r="B208" s="130"/>
    </row>
    <row r="209" spans="2:2" x14ac:dyDescent="0.2">
      <c r="B209" s="130"/>
    </row>
    <row r="210" spans="2:2" x14ac:dyDescent="0.2">
      <c r="B210" s="130"/>
    </row>
    <row r="211" spans="2:2" x14ac:dyDescent="0.2">
      <c r="B211" s="130"/>
    </row>
    <row r="212" spans="2:2" x14ac:dyDescent="0.2">
      <c r="B212" s="130"/>
    </row>
    <row r="213" spans="2:2" x14ac:dyDescent="0.2">
      <c r="B213" s="130"/>
    </row>
    <row r="214" spans="2:2" x14ac:dyDescent="0.2">
      <c r="B214" s="130"/>
    </row>
    <row r="215" spans="2:2" x14ac:dyDescent="0.2">
      <c r="B215" s="130"/>
    </row>
    <row r="216" spans="2:2" x14ac:dyDescent="0.2">
      <c r="B216" s="130"/>
    </row>
    <row r="217" spans="2:2" x14ac:dyDescent="0.2">
      <c r="B217" s="130"/>
    </row>
    <row r="218" spans="2:2" x14ac:dyDescent="0.2">
      <c r="B218" s="130"/>
    </row>
    <row r="219" spans="2:2" x14ac:dyDescent="0.2">
      <c r="B219" s="130"/>
    </row>
    <row r="220" spans="2:2" x14ac:dyDescent="0.2">
      <c r="B220" s="130"/>
    </row>
    <row r="221" spans="2:2" x14ac:dyDescent="0.2">
      <c r="B221" s="130"/>
    </row>
    <row r="222" spans="2:2" x14ac:dyDescent="0.2">
      <c r="B222" s="130"/>
    </row>
    <row r="223" spans="2:2" x14ac:dyDescent="0.2">
      <c r="B223" s="130"/>
    </row>
    <row r="224" spans="2:2" x14ac:dyDescent="0.2">
      <c r="B224" s="130"/>
    </row>
    <row r="225" spans="2:2" x14ac:dyDescent="0.2">
      <c r="B225" s="130"/>
    </row>
    <row r="226" spans="2:2" x14ac:dyDescent="0.2">
      <c r="B226" s="130"/>
    </row>
    <row r="227" spans="2:2" x14ac:dyDescent="0.2">
      <c r="B227" s="130"/>
    </row>
    <row r="228" spans="2:2" x14ac:dyDescent="0.2">
      <c r="B228" s="130"/>
    </row>
    <row r="229" spans="2:2" x14ac:dyDescent="0.2">
      <c r="B229" s="130"/>
    </row>
    <row r="230" spans="2:2" x14ac:dyDescent="0.2">
      <c r="B230" s="130"/>
    </row>
    <row r="231" spans="2:2" x14ac:dyDescent="0.2">
      <c r="B231" s="130"/>
    </row>
    <row r="232" spans="2:2" x14ac:dyDescent="0.2">
      <c r="B232" s="130"/>
    </row>
    <row r="233" spans="2:2" x14ac:dyDescent="0.2">
      <c r="B233" s="130"/>
    </row>
    <row r="234" spans="2:2" x14ac:dyDescent="0.2">
      <c r="B234" s="130"/>
    </row>
    <row r="235" spans="2:2" x14ac:dyDescent="0.2">
      <c r="B235" s="130"/>
    </row>
    <row r="236" spans="2:2" x14ac:dyDescent="0.2">
      <c r="B236" s="130"/>
    </row>
    <row r="237" spans="2:2" x14ac:dyDescent="0.2">
      <c r="B237" s="130"/>
    </row>
    <row r="238" spans="2:2" x14ac:dyDescent="0.2">
      <c r="B238" s="130"/>
    </row>
    <row r="239" spans="2:2" x14ac:dyDescent="0.2">
      <c r="B239" s="130"/>
    </row>
    <row r="240" spans="2:2" x14ac:dyDescent="0.2">
      <c r="B240" s="130"/>
    </row>
    <row r="241" spans="2:2" x14ac:dyDescent="0.2">
      <c r="B241" s="130"/>
    </row>
    <row r="242" spans="2:2" x14ac:dyDescent="0.2">
      <c r="B242" s="130"/>
    </row>
    <row r="243" spans="2:2" x14ac:dyDescent="0.2">
      <c r="B243" s="130"/>
    </row>
    <row r="244" spans="2:2" x14ac:dyDescent="0.2">
      <c r="B244" s="130"/>
    </row>
  </sheetData>
  <mergeCells count="12">
    <mergeCell ref="D23:D24"/>
    <mergeCell ref="C9:C10"/>
    <mergeCell ref="A19:F19"/>
    <mergeCell ref="A21:F21"/>
    <mergeCell ref="D9:E9"/>
    <mergeCell ref="A23:A24"/>
    <mergeCell ref="A1:E4"/>
    <mergeCell ref="A14:E17"/>
    <mergeCell ref="A5:E5"/>
    <mergeCell ref="A7:E7"/>
    <mergeCell ref="B9:B10"/>
    <mergeCell ref="A9:A10"/>
  </mergeCells>
  <phoneticPr fontId="5" type="noConversion"/>
  <pageMargins left="0.78740157480314998" right="0.27559055118110198" top="0.39370078740157499" bottom="0.59055118110236204" header="0.196850393700787" footer="0.15748031496063"/>
  <pageSetup paperSize="9" scale="77" firstPageNumber="21" fitToHeight="0" orientation="portrait" useFirstPageNumber="1" r:id="rId1"/>
  <headerFooter alignWithMargins="0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Sheet7">
    <pageSetUpPr fitToPage="1"/>
  </sheetPr>
  <dimension ref="A1:EF572"/>
  <sheetViews>
    <sheetView showGridLines="0" tabSelected="1" topLeftCell="A510" zoomScale="90" zoomScaleNormal="90" zoomScalePageLayoutView="70" workbookViewId="0">
      <selection activeCell="A510" sqref="A1:IV65536"/>
    </sheetView>
  </sheetViews>
  <sheetFormatPr defaultRowHeight="18" x14ac:dyDescent="0.25"/>
  <cols>
    <col min="1" max="1" width="7.7109375" style="45" customWidth="1"/>
    <col min="2" max="2" width="6.42578125" style="74" customWidth="1"/>
    <col min="3" max="3" width="6.42578125" style="318" customWidth="1"/>
    <col min="4" max="4" width="6.85546875" style="75" customWidth="1"/>
    <col min="5" max="5" width="7.85546875" style="75" customWidth="1"/>
    <col min="6" max="6" width="56.7109375" style="73" customWidth="1"/>
    <col min="7" max="7" width="13.85546875" style="45" customWidth="1"/>
    <col min="8" max="8" width="15.85546875" style="45" customWidth="1"/>
    <col min="9" max="9" width="15" style="45" customWidth="1"/>
    <col min="10" max="10" width="11.28515625" style="45" customWidth="1"/>
    <col min="11" max="16384" width="9.140625" style="45"/>
  </cols>
  <sheetData>
    <row r="1" spans="1:12" ht="18.75" customHeight="1" x14ac:dyDescent="0.25">
      <c r="A1" s="396" t="s">
        <v>1081</v>
      </c>
      <c r="B1" s="397"/>
      <c r="C1" s="397"/>
      <c r="D1" s="397"/>
      <c r="E1" s="397"/>
      <c r="F1" s="397"/>
      <c r="G1" s="397"/>
      <c r="H1" s="397"/>
      <c r="I1" s="397"/>
    </row>
    <row r="2" spans="1:12" ht="18.75" customHeight="1" x14ac:dyDescent="0.25">
      <c r="A2" s="397"/>
      <c r="B2" s="397"/>
      <c r="C2" s="397"/>
      <c r="D2" s="397"/>
      <c r="E2" s="397"/>
      <c r="F2" s="397"/>
      <c r="G2" s="397"/>
      <c r="H2" s="397"/>
      <c r="I2" s="397"/>
    </row>
    <row r="3" spans="1:12" ht="18.75" customHeight="1" x14ac:dyDescent="0.25">
      <c r="A3" s="397"/>
      <c r="B3" s="397"/>
      <c r="C3" s="397"/>
      <c r="D3" s="397"/>
      <c r="E3" s="397"/>
      <c r="F3" s="397"/>
      <c r="G3" s="397"/>
      <c r="H3" s="397"/>
      <c r="I3" s="397"/>
    </row>
    <row r="4" spans="1:12" ht="18.75" customHeight="1" x14ac:dyDescent="0.25">
      <c r="A4" s="397"/>
      <c r="B4" s="397"/>
      <c r="C4" s="397"/>
      <c r="D4" s="397"/>
      <c r="E4" s="397"/>
      <c r="F4" s="397"/>
      <c r="G4" s="397"/>
      <c r="H4" s="397"/>
      <c r="I4" s="397"/>
    </row>
    <row r="5" spans="1:12" x14ac:dyDescent="0.25">
      <c r="A5" s="389" t="s">
        <v>820</v>
      </c>
      <c r="B5" s="389"/>
      <c r="C5" s="389"/>
      <c r="D5" s="389"/>
      <c r="E5" s="389"/>
      <c r="F5" s="389"/>
      <c r="G5" s="389"/>
      <c r="H5" s="389"/>
      <c r="I5" s="389"/>
    </row>
    <row r="6" spans="1:12" ht="36" customHeight="1" x14ac:dyDescent="0.25">
      <c r="A6" s="401" t="s">
        <v>1070</v>
      </c>
      <c r="B6" s="401"/>
      <c r="C6" s="401"/>
      <c r="D6" s="401"/>
      <c r="E6" s="401"/>
      <c r="F6" s="401"/>
      <c r="G6" s="401"/>
      <c r="H6" s="401"/>
      <c r="I6" s="401"/>
    </row>
    <row r="7" spans="1:12" ht="3.75" customHeight="1" x14ac:dyDescent="0.25">
      <c r="A7" s="177" t="s">
        <v>1071</v>
      </c>
      <c r="B7" s="307"/>
      <c r="C7" s="308"/>
      <c r="D7" s="308"/>
      <c r="E7" s="308"/>
      <c r="F7" s="309"/>
      <c r="G7" s="177"/>
      <c r="H7" s="177"/>
      <c r="I7" s="177"/>
    </row>
    <row r="8" spans="1:12" x14ac:dyDescent="0.25">
      <c r="A8" s="177"/>
      <c r="B8" s="307"/>
      <c r="C8" s="308"/>
      <c r="D8" s="308"/>
      <c r="E8" s="308"/>
      <c r="F8" s="310"/>
      <c r="G8" s="177"/>
      <c r="H8" s="389" t="s">
        <v>567</v>
      </c>
      <c r="I8" s="389"/>
    </row>
    <row r="9" spans="1:12" s="47" customFormat="1" ht="18" customHeight="1" x14ac:dyDescent="0.2">
      <c r="A9" s="390" t="s">
        <v>565</v>
      </c>
      <c r="B9" s="394" t="s">
        <v>284</v>
      </c>
      <c r="C9" s="398" t="s">
        <v>814</v>
      </c>
      <c r="D9" s="398" t="s">
        <v>815</v>
      </c>
      <c r="E9" s="398" t="s">
        <v>474</v>
      </c>
      <c r="F9" s="391" t="s">
        <v>136</v>
      </c>
      <c r="G9" s="392" t="s">
        <v>568</v>
      </c>
      <c r="H9" s="399" t="s">
        <v>690</v>
      </c>
      <c r="I9" s="400"/>
    </row>
    <row r="10" spans="1:12" s="49" customFormat="1" ht="78.599999999999994" customHeight="1" x14ac:dyDescent="0.2">
      <c r="A10" s="390"/>
      <c r="B10" s="395"/>
      <c r="C10" s="395"/>
      <c r="D10" s="395"/>
      <c r="E10" s="395"/>
      <c r="F10" s="391"/>
      <c r="G10" s="393"/>
      <c r="H10" s="179" t="s">
        <v>804</v>
      </c>
      <c r="I10" s="179" t="s">
        <v>805</v>
      </c>
    </row>
    <row r="11" spans="1:12" s="49" customFormat="1" ht="21" customHeight="1" x14ac:dyDescent="0.2">
      <c r="A11" s="181">
        <v>1</v>
      </c>
      <c r="B11" s="181">
        <v>2</v>
      </c>
      <c r="C11" s="181">
        <v>3</v>
      </c>
      <c r="D11" s="181">
        <v>4</v>
      </c>
      <c r="E11" s="181">
        <v>5</v>
      </c>
      <c r="F11" s="181">
        <v>6</v>
      </c>
      <c r="G11" s="181" t="s">
        <v>475</v>
      </c>
      <c r="H11" s="181" t="s">
        <v>476</v>
      </c>
      <c r="I11" s="181" t="s">
        <v>477</v>
      </c>
    </row>
    <row r="12" spans="1:12" s="51" customFormat="1" ht="96" customHeight="1" x14ac:dyDescent="0.2">
      <c r="A12" s="180">
        <v>2000</v>
      </c>
      <c r="B12" s="181" t="s">
        <v>816</v>
      </c>
      <c r="C12" s="182" t="s">
        <v>817</v>
      </c>
      <c r="D12" s="182" t="s">
        <v>817</v>
      </c>
      <c r="E12" s="311"/>
      <c r="F12" s="228" t="s">
        <v>1072</v>
      </c>
      <c r="G12" s="183">
        <f>SUM(I12+H12)</f>
        <v>2556573.5</v>
      </c>
      <c r="H12" s="183">
        <f>SUM(H13+H191+H195+H198+H253+H272+H428+H485+H564+H528)</f>
        <v>1933000</v>
      </c>
      <c r="I12" s="183">
        <f>SUM(I13+I191+I195+I198+I253+I272+I428+I485+I564+I528)</f>
        <v>623573.5</v>
      </c>
    </row>
    <row r="13" spans="1:12" s="53" customFormat="1" ht="78.75" customHeight="1" x14ac:dyDescent="0.2">
      <c r="A13" s="178">
        <v>2100</v>
      </c>
      <c r="B13" s="184" t="s">
        <v>613</v>
      </c>
      <c r="C13" s="185">
        <v>0</v>
      </c>
      <c r="D13" s="185">
        <v>0</v>
      </c>
      <c r="E13" s="185"/>
      <c r="F13" s="228" t="s">
        <v>1073</v>
      </c>
      <c r="G13" s="186">
        <f t="shared" ref="G13:G94" si="0">SUM(H13:I13)</f>
        <v>391206</v>
      </c>
      <c r="H13" s="186">
        <f>SUM(H14+H177)</f>
        <v>383706</v>
      </c>
      <c r="I13" s="186">
        <f>SUM(I14+I177)</f>
        <v>7500</v>
      </c>
    </row>
    <row r="14" spans="1:12" s="312" customFormat="1" ht="76.150000000000006" customHeight="1" x14ac:dyDescent="0.25">
      <c r="A14" s="187">
        <v>2110</v>
      </c>
      <c r="B14" s="184" t="s">
        <v>613</v>
      </c>
      <c r="C14" s="185">
        <v>1</v>
      </c>
      <c r="D14" s="185">
        <v>0</v>
      </c>
      <c r="E14" s="185"/>
      <c r="F14" s="227" t="s">
        <v>289</v>
      </c>
      <c r="G14" s="186">
        <f t="shared" si="0"/>
        <v>380706</v>
      </c>
      <c r="H14" s="183">
        <f>SUM(H15)</f>
        <v>373206</v>
      </c>
      <c r="I14" s="183">
        <f>SUM(I15)</f>
        <v>7500</v>
      </c>
      <c r="L14" s="50"/>
    </row>
    <row r="15" spans="1:12" ht="36.6" customHeight="1" x14ac:dyDescent="0.25">
      <c r="A15" s="187">
        <v>2111</v>
      </c>
      <c r="B15" s="184" t="s">
        <v>613</v>
      </c>
      <c r="C15" s="185">
        <v>1</v>
      </c>
      <c r="D15" s="185">
        <v>1</v>
      </c>
      <c r="E15" s="185"/>
      <c r="F15" s="188" t="s">
        <v>285</v>
      </c>
      <c r="G15" s="186">
        <f t="shared" si="0"/>
        <v>380706</v>
      </c>
      <c r="H15" s="186">
        <f>SUM(H17:H42)</f>
        <v>373206</v>
      </c>
      <c r="I15" s="186">
        <f>SUM(I17:I42)</f>
        <v>7500</v>
      </c>
    </row>
    <row r="16" spans="1:12" ht="36" customHeight="1" x14ac:dyDescent="0.25">
      <c r="A16" s="187"/>
      <c r="B16" s="184"/>
      <c r="C16" s="185"/>
      <c r="D16" s="185"/>
      <c r="E16" s="185"/>
      <c r="F16" s="188" t="s">
        <v>559</v>
      </c>
      <c r="G16" s="186"/>
      <c r="H16" s="186"/>
      <c r="I16" s="186"/>
    </row>
    <row r="17" spans="1:9" ht="36.75" customHeight="1" x14ac:dyDescent="0.25">
      <c r="A17" s="187"/>
      <c r="B17" s="184"/>
      <c r="C17" s="185"/>
      <c r="D17" s="185"/>
      <c r="E17" s="178">
        <v>4111</v>
      </c>
      <c r="F17" s="189" t="s">
        <v>416</v>
      </c>
      <c r="G17" s="186">
        <f t="shared" si="0"/>
        <v>269900</v>
      </c>
      <c r="H17" s="186">
        <v>269900</v>
      </c>
      <c r="I17" s="190">
        <v>0</v>
      </c>
    </row>
    <row r="18" spans="1:9" ht="39" customHeight="1" x14ac:dyDescent="0.25">
      <c r="A18" s="187"/>
      <c r="B18" s="184"/>
      <c r="C18" s="185"/>
      <c r="D18" s="185"/>
      <c r="E18" s="191">
        <v>4112</v>
      </c>
      <c r="F18" s="189" t="s">
        <v>417</v>
      </c>
      <c r="G18" s="186">
        <f>SUM(H18:I18)</f>
        <v>67356</v>
      </c>
      <c r="H18" s="186">
        <v>67356</v>
      </c>
      <c r="I18" s="190">
        <v>0</v>
      </c>
    </row>
    <row r="19" spans="1:9" s="84" customFormat="1" ht="22.5" customHeight="1" x14ac:dyDescent="0.25">
      <c r="A19" s="234"/>
      <c r="B19" s="235"/>
      <c r="C19" s="236"/>
      <c r="D19" s="236"/>
      <c r="E19" s="237">
        <v>4115</v>
      </c>
      <c r="F19" s="232" t="s">
        <v>418</v>
      </c>
      <c r="G19" s="238">
        <f t="shared" si="0"/>
        <v>0</v>
      </c>
      <c r="H19" s="238">
        <v>0</v>
      </c>
      <c r="I19" s="239">
        <v>0</v>
      </c>
    </row>
    <row r="20" spans="1:9" x14ac:dyDescent="0.25">
      <c r="A20" s="187"/>
      <c r="B20" s="184"/>
      <c r="C20" s="185"/>
      <c r="D20" s="185"/>
      <c r="E20" s="178">
        <v>4131</v>
      </c>
      <c r="F20" s="189" t="s">
        <v>674</v>
      </c>
      <c r="G20" s="186">
        <f t="shared" ref="G20:G26" si="1">SUM(H20:I20)</f>
        <v>0</v>
      </c>
      <c r="H20" s="186">
        <v>0</v>
      </c>
      <c r="I20" s="190">
        <v>0</v>
      </c>
    </row>
    <row r="21" spans="1:9" ht="36" customHeight="1" x14ac:dyDescent="0.25">
      <c r="A21" s="187"/>
      <c r="B21" s="184"/>
      <c r="C21" s="185"/>
      <c r="D21" s="185"/>
      <c r="E21" s="178">
        <v>4211</v>
      </c>
      <c r="F21" s="189" t="s">
        <v>676</v>
      </c>
      <c r="G21" s="186">
        <f>SUM(H21:I21)</f>
        <v>0</v>
      </c>
      <c r="H21" s="186">
        <v>0</v>
      </c>
      <c r="I21" s="190">
        <v>0</v>
      </c>
    </row>
    <row r="22" spans="1:9" ht="22.5" customHeight="1" x14ac:dyDescent="0.25">
      <c r="A22" s="187"/>
      <c r="B22" s="184"/>
      <c r="C22" s="185"/>
      <c r="D22" s="185"/>
      <c r="E22" s="178">
        <v>4212</v>
      </c>
      <c r="F22" s="189" t="s">
        <v>1032</v>
      </c>
      <c r="G22" s="186">
        <f t="shared" si="1"/>
        <v>3000</v>
      </c>
      <c r="H22" s="186">
        <v>3000</v>
      </c>
      <c r="I22" s="190">
        <v>0</v>
      </c>
    </row>
    <row r="23" spans="1:9" ht="22.5" customHeight="1" x14ac:dyDescent="0.25">
      <c r="A23" s="187"/>
      <c r="B23" s="184"/>
      <c r="C23" s="185"/>
      <c r="D23" s="185"/>
      <c r="E23" s="191">
        <v>4213</v>
      </c>
      <c r="F23" s="189" t="s">
        <v>420</v>
      </c>
      <c r="G23" s="186">
        <f t="shared" si="1"/>
        <v>400</v>
      </c>
      <c r="H23" s="186">
        <v>400</v>
      </c>
      <c r="I23" s="190">
        <v>0</v>
      </c>
    </row>
    <row r="24" spans="1:9" ht="22.5" customHeight="1" x14ac:dyDescent="0.25">
      <c r="A24" s="187"/>
      <c r="B24" s="184"/>
      <c r="C24" s="185"/>
      <c r="D24" s="185"/>
      <c r="E24" s="178">
        <v>4214</v>
      </c>
      <c r="F24" s="189" t="s">
        <v>421</v>
      </c>
      <c r="G24" s="186">
        <f t="shared" si="1"/>
        <v>3000</v>
      </c>
      <c r="H24" s="186">
        <v>3000</v>
      </c>
      <c r="I24" s="190">
        <v>0</v>
      </c>
    </row>
    <row r="25" spans="1:9" ht="22.5" customHeight="1" x14ac:dyDescent="0.25">
      <c r="A25" s="187"/>
      <c r="B25" s="184"/>
      <c r="C25" s="185"/>
      <c r="D25" s="185"/>
      <c r="E25" s="191">
        <v>4215</v>
      </c>
      <c r="F25" s="189" t="s">
        <v>422</v>
      </c>
      <c r="G25" s="186">
        <f t="shared" si="1"/>
        <v>600</v>
      </c>
      <c r="H25" s="186">
        <v>600</v>
      </c>
      <c r="I25" s="190">
        <v>0</v>
      </c>
    </row>
    <row r="26" spans="1:9" ht="22.5" customHeight="1" x14ac:dyDescent="0.25">
      <c r="A26" s="187"/>
      <c r="B26" s="184"/>
      <c r="C26" s="185"/>
      <c r="D26" s="185"/>
      <c r="E26" s="191">
        <v>4221</v>
      </c>
      <c r="F26" s="189" t="s">
        <v>425</v>
      </c>
      <c r="G26" s="186">
        <f t="shared" si="1"/>
        <v>250</v>
      </c>
      <c r="H26" s="186">
        <v>250</v>
      </c>
      <c r="I26" s="190">
        <v>0</v>
      </c>
    </row>
    <row r="27" spans="1:9" ht="22.5" customHeight="1" x14ac:dyDescent="0.25">
      <c r="A27" s="187"/>
      <c r="B27" s="184"/>
      <c r="C27" s="185"/>
      <c r="D27" s="185"/>
      <c r="E27" s="191">
        <v>4232</v>
      </c>
      <c r="F27" s="189" t="s">
        <v>623</v>
      </c>
      <c r="G27" s="186">
        <f>SUM(H27:I27)</f>
        <v>4500</v>
      </c>
      <c r="H27" s="186">
        <v>4500</v>
      </c>
      <c r="I27" s="190">
        <v>0</v>
      </c>
    </row>
    <row r="28" spans="1:9" ht="36" customHeight="1" x14ac:dyDescent="0.25">
      <c r="A28" s="187"/>
      <c r="B28" s="184"/>
      <c r="C28" s="185"/>
      <c r="D28" s="185"/>
      <c r="E28" s="181" t="s">
        <v>773</v>
      </c>
      <c r="F28" s="189" t="s">
        <v>430</v>
      </c>
      <c r="G28" s="186">
        <f t="shared" ref="G28:G40" si="2">SUM(H28:I28)</f>
        <v>300</v>
      </c>
      <c r="H28" s="186">
        <v>300</v>
      </c>
      <c r="I28" s="190">
        <v>0</v>
      </c>
    </row>
    <row r="29" spans="1:9" ht="22.5" customHeight="1" x14ac:dyDescent="0.25">
      <c r="A29" s="187"/>
      <c r="B29" s="184"/>
      <c r="C29" s="185"/>
      <c r="D29" s="185"/>
      <c r="E29" s="191">
        <v>4234</v>
      </c>
      <c r="F29" s="189" t="s">
        <v>1033</v>
      </c>
      <c r="G29" s="186">
        <f t="shared" si="2"/>
        <v>750</v>
      </c>
      <c r="H29" s="186">
        <v>750</v>
      </c>
      <c r="I29" s="190">
        <v>0</v>
      </c>
    </row>
    <row r="30" spans="1:9" ht="22.5" customHeight="1" x14ac:dyDescent="0.25">
      <c r="A30" s="187"/>
      <c r="B30" s="184"/>
      <c r="C30" s="185"/>
      <c r="D30" s="185"/>
      <c r="E30" s="191">
        <v>4237</v>
      </c>
      <c r="F30" s="189" t="s">
        <v>434</v>
      </c>
      <c r="G30" s="186">
        <f t="shared" si="2"/>
        <v>500</v>
      </c>
      <c r="H30" s="186">
        <v>500</v>
      </c>
      <c r="I30" s="190">
        <v>0</v>
      </c>
    </row>
    <row r="31" spans="1:9" ht="24.75" customHeight="1" x14ac:dyDescent="0.25">
      <c r="A31" s="187"/>
      <c r="B31" s="184"/>
      <c r="C31" s="185"/>
      <c r="D31" s="185"/>
      <c r="E31" s="191">
        <v>4239</v>
      </c>
      <c r="F31" s="189" t="s">
        <v>620</v>
      </c>
      <c r="G31" s="186">
        <f t="shared" si="2"/>
        <v>700</v>
      </c>
      <c r="H31" s="186">
        <v>700</v>
      </c>
      <c r="I31" s="190">
        <v>0</v>
      </c>
    </row>
    <row r="32" spans="1:9" ht="22.5" customHeight="1" x14ac:dyDescent="0.25">
      <c r="A32" s="187"/>
      <c r="B32" s="184"/>
      <c r="C32" s="185"/>
      <c r="D32" s="185"/>
      <c r="E32" s="191">
        <v>4241</v>
      </c>
      <c r="F32" s="189" t="s">
        <v>436</v>
      </c>
      <c r="G32" s="186">
        <f t="shared" si="2"/>
        <v>2500</v>
      </c>
      <c r="H32" s="186">
        <v>2500</v>
      </c>
      <c r="I32" s="190">
        <v>0</v>
      </c>
    </row>
    <row r="33" spans="1:9" ht="35.25" customHeight="1" x14ac:dyDescent="0.25">
      <c r="A33" s="187"/>
      <c r="B33" s="184"/>
      <c r="C33" s="185"/>
      <c r="D33" s="185"/>
      <c r="E33" s="191">
        <v>4251</v>
      </c>
      <c r="F33" s="189" t="s">
        <v>437</v>
      </c>
      <c r="G33" s="186">
        <f t="shared" si="2"/>
        <v>800</v>
      </c>
      <c r="H33" s="186">
        <v>800</v>
      </c>
      <c r="I33" s="190">
        <v>0</v>
      </c>
    </row>
    <row r="34" spans="1:9" ht="36" customHeight="1" x14ac:dyDescent="0.25">
      <c r="A34" s="187"/>
      <c r="B34" s="184"/>
      <c r="C34" s="185"/>
      <c r="D34" s="185"/>
      <c r="E34" s="191">
        <v>4252</v>
      </c>
      <c r="F34" s="189" t="s">
        <v>438</v>
      </c>
      <c r="G34" s="186">
        <f t="shared" si="2"/>
        <v>2000</v>
      </c>
      <c r="H34" s="186">
        <v>2000</v>
      </c>
      <c r="I34" s="190">
        <v>0</v>
      </c>
    </row>
    <row r="35" spans="1:9" ht="22.5" customHeight="1" x14ac:dyDescent="0.25">
      <c r="A35" s="187"/>
      <c r="B35" s="184"/>
      <c r="C35" s="185"/>
      <c r="D35" s="185"/>
      <c r="E35" s="178">
        <v>4261</v>
      </c>
      <c r="F35" s="189" t="s">
        <v>444</v>
      </c>
      <c r="G35" s="186">
        <f t="shared" si="2"/>
        <v>1500</v>
      </c>
      <c r="H35" s="186">
        <v>1500</v>
      </c>
      <c r="I35" s="190">
        <v>0</v>
      </c>
    </row>
    <row r="36" spans="1:9" ht="22.5" customHeight="1" x14ac:dyDescent="0.25">
      <c r="A36" s="187"/>
      <c r="B36" s="184"/>
      <c r="C36" s="185"/>
      <c r="D36" s="185"/>
      <c r="E36" s="178">
        <v>4264</v>
      </c>
      <c r="F36" s="189" t="s">
        <v>446</v>
      </c>
      <c r="G36" s="186">
        <f t="shared" si="2"/>
        <v>12900</v>
      </c>
      <c r="H36" s="186">
        <v>12900</v>
      </c>
      <c r="I36" s="190">
        <v>0</v>
      </c>
    </row>
    <row r="37" spans="1:9" ht="23.25" customHeight="1" x14ac:dyDescent="0.25">
      <c r="A37" s="187"/>
      <c r="B37" s="184"/>
      <c r="C37" s="185"/>
      <c r="D37" s="185"/>
      <c r="E37" s="191">
        <v>4267</v>
      </c>
      <c r="F37" s="189" t="s">
        <v>449</v>
      </c>
      <c r="G37" s="186">
        <f t="shared" si="2"/>
        <v>950</v>
      </c>
      <c r="H37" s="186">
        <v>950</v>
      </c>
      <c r="I37" s="190">
        <v>0</v>
      </c>
    </row>
    <row r="38" spans="1:9" ht="22.5" customHeight="1" x14ac:dyDescent="0.25">
      <c r="A38" s="187"/>
      <c r="B38" s="184"/>
      <c r="C38" s="185"/>
      <c r="D38" s="185"/>
      <c r="E38" s="191">
        <v>4269</v>
      </c>
      <c r="F38" s="189" t="s">
        <v>621</v>
      </c>
      <c r="G38" s="186">
        <v>1000</v>
      </c>
      <c r="H38" s="186">
        <v>800</v>
      </c>
      <c r="I38" s="190">
        <v>0</v>
      </c>
    </row>
    <row r="39" spans="1:9" ht="22.5" customHeight="1" x14ac:dyDescent="0.25">
      <c r="A39" s="187"/>
      <c r="B39" s="184"/>
      <c r="C39" s="185"/>
      <c r="D39" s="185"/>
      <c r="E39" s="191">
        <v>4823</v>
      </c>
      <c r="F39" s="189" t="s">
        <v>736</v>
      </c>
      <c r="G39" s="186">
        <f>SUM(H39:I39)</f>
        <v>500</v>
      </c>
      <c r="H39" s="186">
        <v>500</v>
      </c>
      <c r="I39" s="190">
        <v>0</v>
      </c>
    </row>
    <row r="40" spans="1:9" ht="33" customHeight="1" x14ac:dyDescent="0.25">
      <c r="A40" s="187"/>
      <c r="B40" s="184"/>
      <c r="C40" s="185"/>
      <c r="D40" s="185"/>
      <c r="E40" s="191">
        <v>5113</v>
      </c>
      <c r="F40" s="189" t="s">
        <v>547</v>
      </c>
      <c r="G40" s="186">
        <f t="shared" si="2"/>
        <v>4500</v>
      </c>
      <c r="H40" s="186">
        <v>0</v>
      </c>
      <c r="I40" s="190">
        <v>4500</v>
      </c>
    </row>
    <row r="41" spans="1:9" ht="28.5" customHeight="1" x14ac:dyDescent="0.25">
      <c r="A41" s="187"/>
      <c r="B41" s="184"/>
      <c r="C41" s="185"/>
      <c r="D41" s="185"/>
      <c r="E41" s="191">
        <v>5122</v>
      </c>
      <c r="F41" s="189" t="s">
        <v>543</v>
      </c>
      <c r="G41" s="186">
        <f>SUM(H41:I41)</f>
        <v>3000</v>
      </c>
      <c r="H41" s="186">
        <v>0</v>
      </c>
      <c r="I41" s="186">
        <v>3000</v>
      </c>
    </row>
    <row r="42" spans="1:9" ht="26.45" customHeight="1" x14ac:dyDescent="0.25">
      <c r="A42" s="187"/>
      <c r="B42" s="184"/>
      <c r="C42" s="185"/>
      <c r="D42" s="185"/>
      <c r="E42" s="191">
        <v>5134</v>
      </c>
      <c r="F42" s="189" t="s">
        <v>541</v>
      </c>
      <c r="G42" s="186">
        <f t="shared" si="0"/>
        <v>0</v>
      </c>
      <c r="H42" s="186">
        <v>0</v>
      </c>
      <c r="I42" s="186">
        <v>0</v>
      </c>
    </row>
    <row r="43" spans="1:9" ht="8.25" hidden="1" customHeight="1" x14ac:dyDescent="0.25">
      <c r="A43" s="187"/>
      <c r="B43" s="184"/>
      <c r="C43" s="185"/>
      <c r="D43" s="185"/>
      <c r="E43" s="185"/>
      <c r="F43" s="188" t="s">
        <v>559</v>
      </c>
      <c r="G43" s="186">
        <f t="shared" si="0"/>
        <v>0</v>
      </c>
      <c r="H43" s="186"/>
      <c r="I43" s="186"/>
    </row>
    <row r="44" spans="1:9" ht="9.75" hidden="1" customHeight="1" x14ac:dyDescent="0.25">
      <c r="A44" s="187"/>
      <c r="B44" s="184"/>
      <c r="C44" s="185"/>
      <c r="D44" s="185"/>
      <c r="E44" s="185"/>
      <c r="F44" s="188" t="s">
        <v>560</v>
      </c>
      <c r="G44" s="186">
        <f t="shared" si="0"/>
        <v>0</v>
      </c>
      <c r="H44" s="186"/>
      <c r="I44" s="186"/>
    </row>
    <row r="45" spans="1:9" ht="11.25" hidden="1" customHeight="1" x14ac:dyDescent="0.25">
      <c r="A45" s="187"/>
      <c r="B45" s="184"/>
      <c r="C45" s="185"/>
      <c r="D45" s="185"/>
      <c r="E45" s="185"/>
      <c r="F45" s="188" t="s">
        <v>560</v>
      </c>
      <c r="G45" s="186">
        <f t="shared" si="0"/>
        <v>0</v>
      </c>
      <c r="H45" s="186"/>
      <c r="I45" s="186"/>
    </row>
    <row r="46" spans="1:9" ht="8.25" hidden="1" customHeight="1" x14ac:dyDescent="0.25">
      <c r="A46" s="187">
        <v>2113</v>
      </c>
      <c r="B46" s="184" t="s">
        <v>613</v>
      </c>
      <c r="C46" s="185">
        <v>1</v>
      </c>
      <c r="D46" s="185">
        <v>3</v>
      </c>
      <c r="E46" s="185"/>
      <c r="F46" s="188" t="s">
        <v>829</v>
      </c>
      <c r="G46" s="186">
        <f t="shared" si="0"/>
        <v>0</v>
      </c>
      <c r="H46" s="186">
        <f>SUM(H48:H49)</f>
        <v>0</v>
      </c>
      <c r="I46" s="186">
        <f>SUM(I48:I49)</f>
        <v>0</v>
      </c>
    </row>
    <row r="47" spans="1:9" ht="9.75" hidden="1" customHeight="1" x14ac:dyDescent="0.25">
      <c r="A47" s="187"/>
      <c r="B47" s="184"/>
      <c r="C47" s="185"/>
      <c r="D47" s="185"/>
      <c r="E47" s="185"/>
      <c r="F47" s="188" t="s">
        <v>559</v>
      </c>
      <c r="G47" s="186">
        <f t="shared" si="0"/>
        <v>0</v>
      </c>
      <c r="H47" s="186"/>
      <c r="I47" s="186"/>
    </row>
    <row r="48" spans="1:9" ht="6" hidden="1" customHeight="1" x14ac:dyDescent="0.25">
      <c r="A48" s="187"/>
      <c r="B48" s="184"/>
      <c r="C48" s="185"/>
      <c r="D48" s="185"/>
      <c r="E48" s="185"/>
      <c r="F48" s="188" t="s">
        <v>560</v>
      </c>
      <c r="G48" s="186">
        <f t="shared" si="0"/>
        <v>0</v>
      </c>
      <c r="H48" s="186"/>
      <c r="I48" s="186"/>
    </row>
    <row r="49" spans="1:9" ht="6" hidden="1" customHeight="1" x14ac:dyDescent="0.25">
      <c r="A49" s="187"/>
      <c r="B49" s="184"/>
      <c r="C49" s="185"/>
      <c r="D49" s="185"/>
      <c r="E49" s="185"/>
      <c r="F49" s="188" t="s">
        <v>560</v>
      </c>
      <c r="G49" s="186">
        <f t="shared" si="0"/>
        <v>0</v>
      </c>
      <c r="H49" s="186"/>
      <c r="I49" s="186"/>
    </row>
    <row r="50" spans="1:9" ht="6" hidden="1" customHeight="1" x14ac:dyDescent="0.25">
      <c r="A50" s="187">
        <v>2120</v>
      </c>
      <c r="B50" s="184" t="s">
        <v>613</v>
      </c>
      <c r="C50" s="185">
        <v>2</v>
      </c>
      <c r="D50" s="185">
        <v>0</v>
      </c>
      <c r="E50" s="185"/>
      <c r="F50" s="227" t="s">
        <v>290</v>
      </c>
      <c r="G50" s="186">
        <f t="shared" si="0"/>
        <v>0</v>
      </c>
      <c r="H50" s="186">
        <f>SUM(H51+H55)</f>
        <v>0</v>
      </c>
      <c r="I50" s="186">
        <f>SUM(I51+I55)</f>
        <v>0</v>
      </c>
    </row>
    <row r="51" spans="1:9" ht="5.25" hidden="1" customHeight="1" x14ac:dyDescent="0.25">
      <c r="A51" s="187">
        <v>2121</v>
      </c>
      <c r="B51" s="184" t="s">
        <v>613</v>
      </c>
      <c r="C51" s="185">
        <v>2</v>
      </c>
      <c r="D51" s="185">
        <v>1</v>
      </c>
      <c r="E51" s="185"/>
      <c r="F51" s="192" t="s">
        <v>286</v>
      </c>
      <c r="G51" s="186">
        <f t="shared" si="0"/>
        <v>0</v>
      </c>
      <c r="H51" s="186">
        <f>SUM(H53:H54)</f>
        <v>0</v>
      </c>
      <c r="I51" s="186">
        <f>SUM(I53:I54)</f>
        <v>0</v>
      </c>
    </row>
    <row r="52" spans="1:9" ht="4.5" hidden="1" customHeight="1" x14ac:dyDescent="0.25">
      <c r="A52" s="187"/>
      <c r="B52" s="184"/>
      <c r="C52" s="185"/>
      <c r="D52" s="185"/>
      <c r="E52" s="185"/>
      <c r="F52" s="188" t="s">
        <v>559</v>
      </c>
      <c r="G52" s="186">
        <f t="shared" si="0"/>
        <v>0</v>
      </c>
      <c r="H52" s="186"/>
      <c r="I52" s="186"/>
    </row>
    <row r="53" spans="1:9" ht="3.75" hidden="1" customHeight="1" x14ac:dyDescent="0.25">
      <c r="A53" s="187"/>
      <c r="B53" s="184"/>
      <c r="C53" s="185"/>
      <c r="D53" s="185"/>
      <c r="E53" s="185"/>
      <c r="F53" s="188" t="s">
        <v>560</v>
      </c>
      <c r="G53" s="186">
        <f t="shared" si="0"/>
        <v>0</v>
      </c>
      <c r="H53" s="186"/>
      <c r="I53" s="186"/>
    </row>
    <row r="54" spans="1:9" ht="6" hidden="1" customHeight="1" x14ac:dyDescent="0.25">
      <c r="A54" s="187"/>
      <c r="B54" s="184"/>
      <c r="C54" s="185"/>
      <c r="D54" s="185"/>
      <c r="E54" s="185"/>
      <c r="F54" s="188" t="s">
        <v>560</v>
      </c>
      <c r="G54" s="186">
        <f t="shared" si="0"/>
        <v>0</v>
      </c>
      <c r="H54" s="186"/>
      <c r="I54" s="186"/>
    </row>
    <row r="55" spans="1:9" ht="41.25" hidden="1" customHeight="1" x14ac:dyDescent="0.25">
      <c r="A55" s="187">
        <v>2122</v>
      </c>
      <c r="B55" s="184" t="s">
        <v>613</v>
      </c>
      <c r="C55" s="185">
        <v>2</v>
      </c>
      <c r="D55" s="185">
        <v>2</v>
      </c>
      <c r="E55" s="185"/>
      <c r="F55" s="188" t="s">
        <v>835</v>
      </c>
      <c r="G55" s="186">
        <f t="shared" si="0"/>
        <v>0</v>
      </c>
      <c r="H55" s="186">
        <v>0</v>
      </c>
      <c r="I55" s="186">
        <v>0</v>
      </c>
    </row>
    <row r="56" spans="1:9" ht="20.25" hidden="1" customHeight="1" x14ac:dyDescent="0.25">
      <c r="A56" s="187"/>
      <c r="B56" s="184"/>
      <c r="C56" s="185"/>
      <c r="D56" s="185"/>
      <c r="E56" s="185"/>
      <c r="F56" s="188" t="s">
        <v>559</v>
      </c>
      <c r="G56" s="186">
        <f t="shared" si="0"/>
        <v>0</v>
      </c>
      <c r="H56" s="186"/>
      <c r="I56" s="186"/>
    </row>
    <row r="57" spans="1:9" ht="24" hidden="1" customHeight="1" x14ac:dyDescent="0.25">
      <c r="A57" s="187"/>
      <c r="B57" s="184"/>
      <c r="C57" s="185"/>
      <c r="D57" s="185"/>
      <c r="E57" s="185"/>
      <c r="F57" s="188" t="s">
        <v>560</v>
      </c>
      <c r="G57" s="186">
        <f t="shared" si="0"/>
        <v>0</v>
      </c>
      <c r="H57" s="186"/>
      <c r="I57" s="186"/>
    </row>
    <row r="58" spans="1:9" ht="24" hidden="1" customHeight="1" x14ac:dyDescent="0.25">
      <c r="A58" s="187"/>
      <c r="B58" s="184"/>
      <c r="C58" s="185"/>
      <c r="D58" s="185"/>
      <c r="E58" s="191"/>
      <c r="F58" s="222"/>
      <c r="G58" s="186">
        <f t="shared" si="0"/>
        <v>0</v>
      </c>
      <c r="H58" s="186"/>
      <c r="I58" s="186"/>
    </row>
    <row r="59" spans="1:9" ht="36" hidden="1" customHeight="1" x14ac:dyDescent="0.25">
      <c r="A59" s="187">
        <v>2130</v>
      </c>
      <c r="B59" s="184" t="s">
        <v>613</v>
      </c>
      <c r="C59" s="185">
        <v>3</v>
      </c>
      <c r="D59" s="185">
        <v>0</v>
      </c>
      <c r="E59" s="185"/>
      <c r="F59" s="188" t="s">
        <v>291</v>
      </c>
      <c r="G59" s="186">
        <f t="shared" si="0"/>
        <v>0</v>
      </c>
      <c r="H59" s="190">
        <v>0</v>
      </c>
      <c r="I59" s="190">
        <v>0</v>
      </c>
    </row>
    <row r="60" spans="1:9" ht="36" hidden="1" customHeight="1" x14ac:dyDescent="0.25">
      <c r="A60" s="187">
        <v>2133</v>
      </c>
      <c r="B60" s="184" t="s">
        <v>613</v>
      </c>
      <c r="C60" s="185">
        <v>3</v>
      </c>
      <c r="D60" s="185">
        <v>3</v>
      </c>
      <c r="E60" s="185"/>
      <c r="F60" s="188" t="s">
        <v>622</v>
      </c>
      <c r="G60" s="186">
        <f t="shared" si="0"/>
        <v>0</v>
      </c>
      <c r="H60" s="186">
        <v>0</v>
      </c>
      <c r="I60" s="186">
        <v>0</v>
      </c>
    </row>
    <row r="61" spans="1:9" ht="40.5" hidden="1" customHeight="1" x14ac:dyDescent="0.25">
      <c r="A61" s="187"/>
      <c r="B61" s="184"/>
      <c r="C61" s="185"/>
      <c r="D61" s="185"/>
      <c r="E61" s="185"/>
      <c r="F61" s="188" t="s">
        <v>559</v>
      </c>
      <c r="G61" s="186">
        <f t="shared" si="0"/>
        <v>0</v>
      </c>
      <c r="H61" s="186">
        <v>0</v>
      </c>
      <c r="I61" s="186">
        <v>0</v>
      </c>
    </row>
    <row r="62" spans="1:9" ht="21.75" hidden="1" customHeight="1" x14ac:dyDescent="0.25">
      <c r="A62" s="187"/>
      <c r="B62" s="184"/>
      <c r="C62" s="185"/>
      <c r="D62" s="185"/>
      <c r="E62" s="191">
        <v>4231</v>
      </c>
      <c r="F62" s="188" t="s">
        <v>428</v>
      </c>
      <c r="G62" s="186">
        <f>SUM(H62:I62)</f>
        <v>0</v>
      </c>
      <c r="H62" s="186">
        <v>0</v>
      </c>
      <c r="I62" s="186">
        <v>0</v>
      </c>
    </row>
    <row r="63" spans="1:9" ht="25.5" hidden="1" customHeight="1" x14ac:dyDescent="0.25">
      <c r="A63" s="187"/>
      <c r="B63" s="184"/>
      <c r="C63" s="185"/>
      <c r="D63" s="185"/>
      <c r="E63" s="191">
        <v>4232</v>
      </c>
      <c r="F63" s="188" t="s">
        <v>623</v>
      </c>
      <c r="G63" s="186">
        <f>SUM(H63:I63)</f>
        <v>0</v>
      </c>
      <c r="H63" s="186">
        <v>0</v>
      </c>
      <c r="I63" s="186">
        <v>0</v>
      </c>
    </row>
    <row r="64" spans="1:9" ht="27.75" hidden="1" customHeight="1" x14ac:dyDescent="0.25">
      <c r="A64" s="187"/>
      <c r="B64" s="184"/>
      <c r="C64" s="185"/>
      <c r="D64" s="185"/>
      <c r="E64" s="191">
        <v>4235</v>
      </c>
      <c r="F64" s="188" t="s">
        <v>432</v>
      </c>
      <c r="G64" s="186">
        <f t="shared" si="0"/>
        <v>0</v>
      </c>
      <c r="H64" s="183">
        <v>0</v>
      </c>
      <c r="I64" s="186">
        <v>0</v>
      </c>
    </row>
    <row r="65" spans="1:9" ht="15" hidden="1" customHeight="1" x14ac:dyDescent="0.25">
      <c r="A65" s="54"/>
      <c r="B65" s="55"/>
      <c r="C65" s="56"/>
      <c r="D65" s="56"/>
      <c r="E65" s="59"/>
      <c r="F65" s="57"/>
      <c r="G65" s="52"/>
      <c r="H65" s="52"/>
      <c r="I65" s="52"/>
    </row>
    <row r="66" spans="1:9" ht="15" hidden="1" customHeight="1" x14ac:dyDescent="0.25">
      <c r="A66" s="54"/>
      <c r="B66" s="55"/>
      <c r="C66" s="56"/>
      <c r="D66" s="56"/>
      <c r="E66" s="56"/>
      <c r="F66" s="57"/>
      <c r="G66" s="52"/>
      <c r="H66" s="52"/>
      <c r="I66" s="52"/>
    </row>
    <row r="67" spans="1:9" ht="14.25" hidden="1" customHeight="1" x14ac:dyDescent="0.25">
      <c r="A67" s="54">
        <v>2132</v>
      </c>
      <c r="B67" s="55" t="s">
        <v>613</v>
      </c>
      <c r="C67" s="56">
        <v>3</v>
      </c>
      <c r="D67" s="56">
        <v>2</v>
      </c>
      <c r="E67" s="56"/>
      <c r="F67" s="57" t="s">
        <v>840</v>
      </c>
      <c r="G67" s="52">
        <f t="shared" si="0"/>
        <v>0</v>
      </c>
      <c r="H67" s="52">
        <f>SUM(H69:H70)</f>
        <v>0</v>
      </c>
      <c r="I67" s="52">
        <f>SUM(I69:I70)</f>
        <v>0</v>
      </c>
    </row>
    <row r="68" spans="1:9" ht="36" hidden="1" customHeight="1" x14ac:dyDescent="0.25">
      <c r="A68" s="54"/>
      <c r="B68" s="55"/>
      <c r="C68" s="56"/>
      <c r="D68" s="56"/>
      <c r="E68" s="56"/>
      <c r="F68" s="57" t="s">
        <v>559</v>
      </c>
      <c r="G68" s="52">
        <f t="shared" si="0"/>
        <v>0</v>
      </c>
      <c r="H68" s="52"/>
      <c r="I68" s="52"/>
    </row>
    <row r="69" spans="1:9" ht="15" hidden="1" customHeight="1" x14ac:dyDescent="0.25">
      <c r="A69" s="54"/>
      <c r="B69" s="55"/>
      <c r="C69" s="56"/>
      <c r="D69" s="56"/>
      <c r="E69" s="56"/>
      <c r="F69" s="57" t="s">
        <v>560</v>
      </c>
      <c r="G69" s="52">
        <f t="shared" si="0"/>
        <v>0</v>
      </c>
      <c r="H69" s="52"/>
      <c r="I69" s="52"/>
    </row>
    <row r="70" spans="1:9" ht="15" hidden="1" customHeight="1" x14ac:dyDescent="0.25">
      <c r="A70" s="54"/>
      <c r="B70" s="55"/>
      <c r="C70" s="56"/>
      <c r="D70" s="56"/>
      <c r="E70" s="56"/>
      <c r="F70" s="57" t="s">
        <v>560</v>
      </c>
      <c r="G70" s="52">
        <f t="shared" si="0"/>
        <v>0</v>
      </c>
      <c r="H70" s="52"/>
      <c r="I70" s="52"/>
    </row>
    <row r="71" spans="1:9" ht="264" hidden="1" customHeight="1" x14ac:dyDescent="0.25">
      <c r="A71" s="54">
        <v>2133</v>
      </c>
      <c r="B71" s="55" t="s">
        <v>613</v>
      </c>
      <c r="C71" s="56">
        <v>3</v>
      </c>
      <c r="D71" s="56">
        <v>3</v>
      </c>
      <c r="E71" s="56"/>
      <c r="F71" s="57" t="s">
        <v>842</v>
      </c>
      <c r="G71" s="52">
        <f t="shared" si="0"/>
        <v>0</v>
      </c>
      <c r="H71" s="52">
        <f>SUM(H73:H74)</f>
        <v>0</v>
      </c>
      <c r="I71" s="52">
        <f>SUM(I73:I74)</f>
        <v>0</v>
      </c>
    </row>
    <row r="72" spans="1:9" ht="36" hidden="1" customHeight="1" x14ac:dyDescent="0.25">
      <c r="A72" s="54"/>
      <c r="B72" s="55"/>
      <c r="C72" s="56"/>
      <c r="D72" s="56"/>
      <c r="E72" s="56"/>
      <c r="F72" s="57" t="s">
        <v>559</v>
      </c>
      <c r="G72" s="52">
        <f t="shared" si="0"/>
        <v>0</v>
      </c>
      <c r="H72" s="52"/>
      <c r="I72" s="52"/>
    </row>
    <row r="73" spans="1:9" ht="15" hidden="1" customHeight="1" x14ac:dyDescent="0.25">
      <c r="A73" s="54"/>
      <c r="B73" s="55"/>
      <c r="C73" s="56"/>
      <c r="D73" s="56"/>
      <c r="E73" s="56"/>
      <c r="F73" s="57" t="s">
        <v>560</v>
      </c>
      <c r="G73" s="52">
        <f t="shared" si="0"/>
        <v>0</v>
      </c>
      <c r="H73" s="52"/>
      <c r="I73" s="52"/>
    </row>
    <row r="74" spans="1:9" ht="15" hidden="1" customHeight="1" x14ac:dyDescent="0.25">
      <c r="A74" s="54"/>
      <c r="B74" s="55"/>
      <c r="C74" s="56"/>
      <c r="D74" s="56"/>
      <c r="E74" s="56"/>
      <c r="F74" s="57" t="s">
        <v>560</v>
      </c>
      <c r="G74" s="52">
        <f t="shared" si="0"/>
        <v>0</v>
      </c>
      <c r="H74" s="52"/>
      <c r="I74" s="52"/>
    </row>
    <row r="75" spans="1:9" ht="24.75" hidden="1" customHeight="1" x14ac:dyDescent="0.25">
      <c r="A75" s="54">
        <v>2140</v>
      </c>
      <c r="B75" s="55" t="s">
        <v>613</v>
      </c>
      <c r="C75" s="56">
        <v>4</v>
      </c>
      <c r="D75" s="56">
        <v>0</v>
      </c>
      <c r="E75" s="56"/>
      <c r="F75" s="57" t="s">
        <v>292</v>
      </c>
      <c r="G75" s="52">
        <f t="shared" si="0"/>
        <v>0</v>
      </c>
      <c r="H75" s="52">
        <f>SUM(H76)</f>
        <v>0</v>
      </c>
      <c r="I75" s="52">
        <f>SUM(I76)</f>
        <v>0</v>
      </c>
    </row>
    <row r="76" spans="1:9" ht="168" hidden="1" customHeight="1" x14ac:dyDescent="0.25">
      <c r="A76" s="54">
        <v>2141</v>
      </c>
      <c r="B76" s="55" t="s">
        <v>613</v>
      </c>
      <c r="C76" s="56">
        <v>4</v>
      </c>
      <c r="D76" s="56">
        <v>1</v>
      </c>
      <c r="E76" s="56"/>
      <c r="F76" s="57" t="s">
        <v>845</v>
      </c>
      <c r="G76" s="52">
        <f t="shared" si="0"/>
        <v>0</v>
      </c>
      <c r="H76" s="52">
        <f>SUM(H78:H79)</f>
        <v>0</v>
      </c>
      <c r="I76" s="52">
        <f>SUM(I78:I79)</f>
        <v>0</v>
      </c>
    </row>
    <row r="77" spans="1:9" ht="36" hidden="1" customHeight="1" x14ac:dyDescent="0.25">
      <c r="A77" s="54"/>
      <c r="B77" s="55"/>
      <c r="C77" s="56"/>
      <c r="D77" s="56"/>
      <c r="E77" s="56"/>
      <c r="F77" s="57" t="s">
        <v>559</v>
      </c>
      <c r="G77" s="52">
        <f t="shared" si="0"/>
        <v>0</v>
      </c>
      <c r="H77" s="52"/>
      <c r="I77" s="52"/>
    </row>
    <row r="78" spans="1:9" ht="15" hidden="1" customHeight="1" x14ac:dyDescent="0.25">
      <c r="A78" s="54"/>
      <c r="B78" s="55"/>
      <c r="C78" s="56"/>
      <c r="D78" s="56"/>
      <c r="E78" s="56"/>
      <c r="F78" s="57" t="s">
        <v>560</v>
      </c>
      <c r="G78" s="52">
        <f t="shared" si="0"/>
        <v>0</v>
      </c>
      <c r="H78" s="52"/>
      <c r="I78" s="52"/>
    </row>
    <row r="79" spans="1:9" ht="15" hidden="1" customHeight="1" x14ac:dyDescent="0.25">
      <c r="A79" s="54"/>
      <c r="B79" s="55"/>
      <c r="C79" s="56"/>
      <c r="D79" s="56"/>
      <c r="E79" s="56"/>
      <c r="F79" s="57" t="s">
        <v>560</v>
      </c>
      <c r="G79" s="52">
        <f t="shared" si="0"/>
        <v>0</v>
      </c>
      <c r="H79" s="52"/>
      <c r="I79" s="52"/>
    </row>
    <row r="80" spans="1:9" ht="324" hidden="1" customHeight="1" x14ac:dyDescent="0.25">
      <c r="A80" s="54">
        <v>2150</v>
      </c>
      <c r="B80" s="55" t="s">
        <v>613</v>
      </c>
      <c r="C80" s="56">
        <v>5</v>
      </c>
      <c r="D80" s="56">
        <v>0</v>
      </c>
      <c r="E80" s="56"/>
      <c r="F80" s="57" t="s">
        <v>293</v>
      </c>
      <c r="G80" s="52">
        <f t="shared" si="0"/>
        <v>0</v>
      </c>
      <c r="H80" s="52">
        <f>SUM(H81)</f>
        <v>0</v>
      </c>
      <c r="I80" s="52">
        <f>SUM(I81)</f>
        <v>0</v>
      </c>
    </row>
    <row r="81" spans="1:9" ht="25.5" hidden="1" customHeight="1" x14ac:dyDescent="0.25">
      <c r="A81" s="54">
        <v>2151</v>
      </c>
      <c r="B81" s="55" t="s">
        <v>613</v>
      </c>
      <c r="C81" s="56">
        <v>5</v>
      </c>
      <c r="D81" s="56">
        <v>1</v>
      </c>
      <c r="E81" s="56"/>
      <c r="F81" s="57" t="s">
        <v>848</v>
      </c>
      <c r="G81" s="52">
        <f t="shared" si="0"/>
        <v>0</v>
      </c>
      <c r="H81" s="52">
        <f>SUM(H83:H84)</f>
        <v>0</v>
      </c>
      <c r="I81" s="52">
        <f>SUM(I83:I84)</f>
        <v>0</v>
      </c>
    </row>
    <row r="82" spans="1:9" ht="36" hidden="1" customHeight="1" x14ac:dyDescent="0.25">
      <c r="A82" s="54"/>
      <c r="B82" s="55"/>
      <c r="C82" s="56"/>
      <c r="D82" s="56"/>
      <c r="E82" s="56"/>
      <c r="F82" s="57" t="s">
        <v>559</v>
      </c>
      <c r="G82" s="52">
        <f t="shared" si="0"/>
        <v>0</v>
      </c>
      <c r="H82" s="52"/>
      <c r="I82" s="52"/>
    </row>
    <row r="83" spans="1:9" ht="15" hidden="1" customHeight="1" x14ac:dyDescent="0.25">
      <c r="A83" s="54"/>
      <c r="B83" s="55"/>
      <c r="C83" s="56"/>
      <c r="D83" s="56"/>
      <c r="E83" s="56"/>
      <c r="F83" s="57" t="s">
        <v>560</v>
      </c>
      <c r="G83" s="52">
        <f t="shared" si="0"/>
        <v>0</v>
      </c>
      <c r="H83" s="52"/>
      <c r="I83" s="52"/>
    </row>
    <row r="84" spans="1:9" ht="15" hidden="1" customHeight="1" x14ac:dyDescent="0.25">
      <c r="A84" s="54"/>
      <c r="B84" s="55"/>
      <c r="C84" s="56"/>
      <c r="D84" s="56"/>
      <c r="E84" s="56"/>
      <c r="F84" s="57" t="s">
        <v>560</v>
      </c>
      <c r="G84" s="52">
        <f t="shared" si="0"/>
        <v>0</v>
      </c>
      <c r="H84" s="52"/>
      <c r="I84" s="52"/>
    </row>
    <row r="85" spans="1:9" ht="409.5" hidden="1" customHeight="1" x14ac:dyDescent="0.25">
      <c r="A85" s="54">
        <v>2160</v>
      </c>
      <c r="B85" s="55" t="s">
        <v>613</v>
      </c>
      <c r="C85" s="56">
        <v>6</v>
      </c>
      <c r="D85" s="56">
        <v>0</v>
      </c>
      <c r="E85" s="56"/>
      <c r="F85" s="57" t="s">
        <v>150</v>
      </c>
      <c r="G85" s="52">
        <f t="shared" si="0"/>
        <v>0</v>
      </c>
      <c r="H85" s="52">
        <f>SUM(H86)</f>
        <v>0</v>
      </c>
      <c r="I85" s="52">
        <f>SUM(I86)</f>
        <v>0</v>
      </c>
    </row>
    <row r="86" spans="1:9" ht="409.5" hidden="1" customHeight="1" x14ac:dyDescent="0.25">
      <c r="A86" s="54">
        <v>2161</v>
      </c>
      <c r="B86" s="55" t="s">
        <v>613</v>
      </c>
      <c r="C86" s="56">
        <v>6</v>
      </c>
      <c r="D86" s="56">
        <v>1</v>
      </c>
      <c r="E86" s="56"/>
      <c r="F86" s="57" t="s">
        <v>851</v>
      </c>
      <c r="G86" s="52">
        <f t="shared" si="0"/>
        <v>0</v>
      </c>
      <c r="H86" s="52">
        <f>SUM(H88:H89)</f>
        <v>0</v>
      </c>
      <c r="I86" s="52">
        <f>SUM(I88:I89)</f>
        <v>0</v>
      </c>
    </row>
    <row r="87" spans="1:9" ht="36" hidden="1" customHeight="1" x14ac:dyDescent="0.25">
      <c r="A87" s="54"/>
      <c r="B87" s="55"/>
      <c r="C87" s="56"/>
      <c r="D87" s="56"/>
      <c r="E87" s="56"/>
      <c r="F87" s="57" t="s">
        <v>559</v>
      </c>
      <c r="G87" s="52">
        <f t="shared" si="0"/>
        <v>0</v>
      </c>
      <c r="H87" s="52"/>
      <c r="I87" s="52"/>
    </row>
    <row r="88" spans="1:9" ht="15" hidden="1" customHeight="1" x14ac:dyDescent="0.25">
      <c r="A88" s="54"/>
      <c r="B88" s="55"/>
      <c r="C88" s="56"/>
      <c r="D88" s="56"/>
      <c r="E88" s="56"/>
      <c r="F88" s="57" t="s">
        <v>560</v>
      </c>
      <c r="G88" s="52">
        <f t="shared" si="0"/>
        <v>0</v>
      </c>
      <c r="H88" s="52"/>
      <c r="I88" s="52"/>
    </row>
    <row r="89" spans="1:9" ht="15" hidden="1" customHeight="1" x14ac:dyDescent="0.25">
      <c r="A89" s="54"/>
      <c r="B89" s="55"/>
      <c r="C89" s="56"/>
      <c r="D89" s="56"/>
      <c r="E89" s="56"/>
      <c r="F89" s="57" t="s">
        <v>560</v>
      </c>
      <c r="G89" s="52">
        <f t="shared" si="0"/>
        <v>0</v>
      </c>
      <c r="H89" s="52"/>
      <c r="I89" s="52"/>
    </row>
    <row r="90" spans="1:9" ht="24" hidden="1" customHeight="1" x14ac:dyDescent="0.25">
      <c r="A90" s="54">
        <v>2170</v>
      </c>
      <c r="B90" s="55" t="s">
        <v>613</v>
      </c>
      <c r="C90" s="56">
        <v>7</v>
      </c>
      <c r="D90" s="56">
        <v>0</v>
      </c>
      <c r="E90" s="56"/>
      <c r="F90" s="57" t="s">
        <v>295</v>
      </c>
      <c r="G90" s="52">
        <f t="shared" si="0"/>
        <v>0</v>
      </c>
      <c r="H90" s="52">
        <f>SUM(H91)</f>
        <v>0</v>
      </c>
      <c r="I90" s="52">
        <f>SUM(I91)</f>
        <v>0</v>
      </c>
    </row>
    <row r="91" spans="1:9" ht="15" hidden="1" customHeight="1" x14ac:dyDescent="0.25">
      <c r="A91" s="54">
        <v>2171</v>
      </c>
      <c r="B91" s="55" t="s">
        <v>613</v>
      </c>
      <c r="C91" s="56">
        <v>7</v>
      </c>
      <c r="D91" s="56">
        <v>1</v>
      </c>
      <c r="E91" s="56"/>
      <c r="F91" s="57" t="s">
        <v>684</v>
      </c>
      <c r="G91" s="52">
        <f t="shared" si="0"/>
        <v>0</v>
      </c>
      <c r="H91" s="52">
        <f>SUM(H93:H94)</f>
        <v>0</v>
      </c>
      <c r="I91" s="52">
        <f>SUM(I93:I94)</f>
        <v>0</v>
      </c>
    </row>
    <row r="92" spans="1:9" ht="36" hidden="1" customHeight="1" x14ac:dyDescent="0.25">
      <c r="A92" s="54"/>
      <c r="B92" s="55"/>
      <c r="C92" s="56"/>
      <c r="D92" s="56"/>
      <c r="E92" s="56"/>
      <c r="F92" s="57" t="s">
        <v>559</v>
      </c>
      <c r="G92" s="52">
        <f t="shared" si="0"/>
        <v>0</v>
      </c>
      <c r="H92" s="52"/>
      <c r="I92" s="52"/>
    </row>
    <row r="93" spans="1:9" ht="15" hidden="1" customHeight="1" x14ac:dyDescent="0.25">
      <c r="A93" s="54"/>
      <c r="B93" s="55"/>
      <c r="C93" s="56"/>
      <c r="D93" s="56"/>
      <c r="E93" s="56"/>
      <c r="F93" s="57" t="s">
        <v>560</v>
      </c>
      <c r="G93" s="52">
        <f t="shared" si="0"/>
        <v>0</v>
      </c>
      <c r="H93" s="52"/>
      <c r="I93" s="52"/>
    </row>
    <row r="94" spans="1:9" ht="15" hidden="1" customHeight="1" x14ac:dyDescent="0.25">
      <c r="A94" s="54"/>
      <c r="B94" s="55"/>
      <c r="C94" s="56"/>
      <c r="D94" s="56"/>
      <c r="E94" s="56"/>
      <c r="F94" s="57" t="s">
        <v>560</v>
      </c>
      <c r="G94" s="52">
        <f t="shared" si="0"/>
        <v>0</v>
      </c>
      <c r="H94" s="52"/>
      <c r="I94" s="52"/>
    </row>
    <row r="95" spans="1:9" ht="36" hidden="1" customHeight="1" x14ac:dyDescent="0.25">
      <c r="A95" s="54">
        <v>2180</v>
      </c>
      <c r="B95" s="55" t="s">
        <v>613</v>
      </c>
      <c r="C95" s="56">
        <v>8</v>
      </c>
      <c r="D95" s="56">
        <v>0</v>
      </c>
      <c r="E95" s="56"/>
      <c r="F95" s="57" t="s">
        <v>296</v>
      </c>
      <c r="G95" s="52">
        <f t="shared" ref="G95:G146" si="3">SUM(H95:I95)</f>
        <v>0</v>
      </c>
      <c r="H95" s="52">
        <f>SUM(H96+H99)</f>
        <v>0</v>
      </c>
      <c r="I95" s="52">
        <f>SUM(I96+I99)</f>
        <v>0</v>
      </c>
    </row>
    <row r="96" spans="1:9" ht="409.5" hidden="1" customHeight="1" x14ac:dyDescent="0.25">
      <c r="A96" s="54">
        <v>2181</v>
      </c>
      <c r="B96" s="55" t="s">
        <v>613</v>
      </c>
      <c r="C96" s="56">
        <v>8</v>
      </c>
      <c r="D96" s="56">
        <v>1</v>
      </c>
      <c r="E96" s="56"/>
      <c r="F96" s="57" t="s">
        <v>296</v>
      </c>
      <c r="G96" s="52">
        <f t="shared" si="3"/>
        <v>0</v>
      </c>
      <c r="H96" s="52">
        <f>SUM(H97:H98)</f>
        <v>0</v>
      </c>
      <c r="I96" s="52">
        <f>SUM(I97:I98)</f>
        <v>0</v>
      </c>
    </row>
    <row r="97" spans="1:9" ht="15" hidden="1" customHeight="1" x14ac:dyDescent="0.25">
      <c r="A97" s="54">
        <v>2182</v>
      </c>
      <c r="B97" s="55" t="s">
        <v>613</v>
      </c>
      <c r="C97" s="56">
        <v>8</v>
      </c>
      <c r="D97" s="56">
        <v>1</v>
      </c>
      <c r="E97" s="56"/>
      <c r="F97" s="57" t="s">
        <v>500</v>
      </c>
      <c r="G97" s="52">
        <f t="shared" si="3"/>
        <v>0</v>
      </c>
      <c r="H97" s="52"/>
      <c r="I97" s="52"/>
    </row>
    <row r="98" spans="1:9" ht="14.25" hidden="1" customHeight="1" x14ac:dyDescent="0.25">
      <c r="A98" s="54">
        <v>2183</v>
      </c>
      <c r="B98" s="55" t="s">
        <v>613</v>
      </c>
      <c r="C98" s="56">
        <v>8</v>
      </c>
      <c r="D98" s="56">
        <v>1</v>
      </c>
      <c r="E98" s="56"/>
      <c r="F98" s="57" t="s">
        <v>501</v>
      </c>
      <c r="G98" s="52">
        <f t="shared" si="3"/>
        <v>0</v>
      </c>
      <c r="H98" s="52"/>
      <c r="I98" s="52"/>
    </row>
    <row r="99" spans="1:9" ht="24" hidden="1" customHeight="1" x14ac:dyDescent="0.25">
      <c r="A99" s="54">
        <v>2184</v>
      </c>
      <c r="B99" s="55" t="s">
        <v>613</v>
      </c>
      <c r="C99" s="56">
        <v>8</v>
      </c>
      <c r="D99" s="56">
        <v>1</v>
      </c>
      <c r="E99" s="56"/>
      <c r="F99" s="57" t="s">
        <v>506</v>
      </c>
      <c r="G99" s="52">
        <f t="shared" si="3"/>
        <v>0</v>
      </c>
      <c r="H99" s="52">
        <f>SUM(H101:H102)</f>
        <v>0</v>
      </c>
      <c r="I99" s="52">
        <f>SUM(I101:I102)</f>
        <v>0</v>
      </c>
    </row>
    <row r="100" spans="1:9" ht="36" hidden="1" customHeight="1" x14ac:dyDescent="0.25">
      <c r="A100" s="54"/>
      <c r="B100" s="55"/>
      <c r="C100" s="56"/>
      <c r="D100" s="56"/>
      <c r="E100" s="56"/>
      <c r="F100" s="57" t="s">
        <v>559</v>
      </c>
      <c r="G100" s="52">
        <f t="shared" si="3"/>
        <v>0</v>
      </c>
      <c r="H100" s="52"/>
      <c r="I100" s="52"/>
    </row>
    <row r="101" spans="1:9" ht="15" hidden="1" customHeight="1" x14ac:dyDescent="0.25">
      <c r="A101" s="54"/>
      <c r="B101" s="55"/>
      <c r="C101" s="56"/>
      <c r="D101" s="56"/>
      <c r="E101" s="56"/>
      <c r="F101" s="57" t="s">
        <v>560</v>
      </c>
      <c r="G101" s="52">
        <f t="shared" si="3"/>
        <v>0</v>
      </c>
      <c r="H101" s="52"/>
      <c r="I101" s="52"/>
    </row>
    <row r="102" spans="1:9" ht="15" hidden="1" customHeight="1" x14ac:dyDescent="0.25">
      <c r="A102" s="54"/>
      <c r="B102" s="55"/>
      <c r="C102" s="56"/>
      <c r="D102" s="56"/>
      <c r="E102" s="56"/>
      <c r="F102" s="57" t="s">
        <v>560</v>
      </c>
      <c r="G102" s="52">
        <f t="shared" si="3"/>
        <v>0</v>
      </c>
      <c r="H102" s="52"/>
      <c r="I102" s="52"/>
    </row>
    <row r="103" spans="1:9" ht="15" hidden="1" customHeight="1" x14ac:dyDescent="0.25">
      <c r="A103" s="54">
        <v>2185</v>
      </c>
      <c r="B103" s="55" t="s">
        <v>648</v>
      </c>
      <c r="C103" s="56">
        <v>8</v>
      </c>
      <c r="D103" s="56">
        <v>1</v>
      </c>
      <c r="E103" s="56"/>
      <c r="F103" s="57"/>
      <c r="G103" s="52">
        <f t="shared" si="3"/>
        <v>0</v>
      </c>
      <c r="H103" s="52"/>
      <c r="I103" s="52"/>
    </row>
    <row r="104" spans="1:9" s="53" customFormat="1" ht="15.75" hidden="1" customHeight="1" x14ac:dyDescent="0.2">
      <c r="A104" s="46">
        <v>2200</v>
      </c>
      <c r="B104" s="55" t="s">
        <v>614</v>
      </c>
      <c r="C104" s="56">
        <v>0</v>
      </c>
      <c r="D104" s="56">
        <v>0</v>
      </c>
      <c r="E104" s="56"/>
      <c r="F104" s="57" t="s">
        <v>974</v>
      </c>
      <c r="G104" s="52">
        <f t="shared" si="3"/>
        <v>0</v>
      </c>
      <c r="H104" s="52">
        <f>SUM(H105,H110,H115,H120,H122)</f>
        <v>0</v>
      </c>
      <c r="I104" s="52">
        <f>SUM(I105,I110,I115,I120,I122)</f>
        <v>0</v>
      </c>
    </row>
    <row r="105" spans="1:9" ht="192" hidden="1" customHeight="1" x14ac:dyDescent="0.25">
      <c r="A105" s="54">
        <v>2210</v>
      </c>
      <c r="B105" s="55" t="s">
        <v>614</v>
      </c>
      <c r="C105" s="56">
        <v>1</v>
      </c>
      <c r="D105" s="56">
        <v>0</v>
      </c>
      <c r="E105" s="56"/>
      <c r="F105" s="57" t="s">
        <v>297</v>
      </c>
      <c r="G105" s="52">
        <f t="shared" si="3"/>
        <v>0</v>
      </c>
      <c r="H105" s="52">
        <f>SUM(H106)</f>
        <v>0</v>
      </c>
      <c r="I105" s="52">
        <f>SUM(I106)</f>
        <v>0</v>
      </c>
    </row>
    <row r="106" spans="1:9" ht="192" hidden="1" customHeight="1" x14ac:dyDescent="0.25">
      <c r="A106" s="54">
        <v>2211</v>
      </c>
      <c r="B106" s="55" t="s">
        <v>614</v>
      </c>
      <c r="C106" s="56">
        <v>1</v>
      </c>
      <c r="D106" s="56">
        <v>1</v>
      </c>
      <c r="E106" s="56"/>
      <c r="F106" s="57" t="s">
        <v>857</v>
      </c>
      <c r="G106" s="52">
        <f t="shared" si="3"/>
        <v>0</v>
      </c>
      <c r="H106" s="52">
        <f>SUM(H108:H109)</f>
        <v>0</v>
      </c>
      <c r="I106" s="52">
        <f>SUM(I108:I109)</f>
        <v>0</v>
      </c>
    </row>
    <row r="107" spans="1:9" ht="36" hidden="1" customHeight="1" x14ac:dyDescent="0.25">
      <c r="A107" s="54"/>
      <c r="B107" s="55"/>
      <c r="C107" s="56"/>
      <c r="D107" s="56"/>
      <c r="E107" s="56"/>
      <c r="F107" s="57" t="s">
        <v>559</v>
      </c>
      <c r="G107" s="52">
        <f t="shared" si="3"/>
        <v>0</v>
      </c>
      <c r="H107" s="52"/>
      <c r="I107" s="52"/>
    </row>
    <row r="108" spans="1:9" ht="15" hidden="1" customHeight="1" x14ac:dyDescent="0.25">
      <c r="A108" s="54"/>
      <c r="B108" s="55"/>
      <c r="C108" s="56"/>
      <c r="D108" s="56"/>
      <c r="E108" s="56"/>
      <c r="F108" s="57" t="s">
        <v>560</v>
      </c>
      <c r="G108" s="52">
        <f t="shared" si="3"/>
        <v>0</v>
      </c>
      <c r="H108" s="52"/>
      <c r="I108" s="52"/>
    </row>
    <row r="109" spans="1:9" ht="15" hidden="1" customHeight="1" x14ac:dyDescent="0.25">
      <c r="A109" s="54"/>
      <c r="B109" s="55"/>
      <c r="C109" s="56"/>
      <c r="D109" s="56"/>
      <c r="E109" s="56"/>
      <c r="F109" s="57" t="s">
        <v>560</v>
      </c>
      <c r="G109" s="52">
        <f t="shared" si="3"/>
        <v>0</v>
      </c>
      <c r="H109" s="52"/>
      <c r="I109" s="52"/>
    </row>
    <row r="110" spans="1:9" ht="156" hidden="1" customHeight="1" x14ac:dyDescent="0.25">
      <c r="A110" s="54">
        <v>2220</v>
      </c>
      <c r="B110" s="55" t="s">
        <v>614</v>
      </c>
      <c r="C110" s="56">
        <v>2</v>
      </c>
      <c r="D110" s="56">
        <v>0</v>
      </c>
      <c r="E110" s="56"/>
      <c r="F110" s="57" t="s">
        <v>298</v>
      </c>
      <c r="G110" s="52">
        <f t="shared" si="3"/>
        <v>0</v>
      </c>
      <c r="H110" s="52">
        <f>SUM(H111)</f>
        <v>0</v>
      </c>
      <c r="I110" s="52">
        <f>SUM(I111)</f>
        <v>0</v>
      </c>
    </row>
    <row r="111" spans="1:9" ht="156" hidden="1" customHeight="1" x14ac:dyDescent="0.25">
      <c r="A111" s="54">
        <v>2221</v>
      </c>
      <c r="B111" s="55" t="s">
        <v>614</v>
      </c>
      <c r="C111" s="56">
        <v>2</v>
      </c>
      <c r="D111" s="56">
        <v>1</v>
      </c>
      <c r="E111" s="56"/>
      <c r="F111" s="57" t="s">
        <v>860</v>
      </c>
      <c r="G111" s="52">
        <f t="shared" si="3"/>
        <v>0</v>
      </c>
      <c r="H111" s="52">
        <f>SUM(H113:H114)</f>
        <v>0</v>
      </c>
      <c r="I111" s="52">
        <f>SUM(I113:I114)</f>
        <v>0</v>
      </c>
    </row>
    <row r="112" spans="1:9" ht="36" hidden="1" customHeight="1" x14ac:dyDescent="0.25">
      <c r="A112" s="54"/>
      <c r="B112" s="55"/>
      <c r="C112" s="56"/>
      <c r="D112" s="56"/>
      <c r="E112" s="56"/>
      <c r="F112" s="57" t="s">
        <v>559</v>
      </c>
      <c r="G112" s="52">
        <f t="shared" si="3"/>
        <v>0</v>
      </c>
      <c r="H112" s="52"/>
      <c r="I112" s="52"/>
    </row>
    <row r="113" spans="1:9" ht="15" hidden="1" customHeight="1" x14ac:dyDescent="0.25">
      <c r="A113" s="54"/>
      <c r="B113" s="55"/>
      <c r="C113" s="56"/>
      <c r="D113" s="56"/>
      <c r="E113" s="56"/>
      <c r="F113" s="57" t="s">
        <v>560</v>
      </c>
      <c r="G113" s="52">
        <f t="shared" si="3"/>
        <v>0</v>
      </c>
      <c r="H113" s="52"/>
      <c r="I113" s="52"/>
    </row>
    <row r="114" spans="1:9" ht="15" hidden="1" customHeight="1" x14ac:dyDescent="0.25">
      <c r="A114" s="54"/>
      <c r="B114" s="55"/>
      <c r="C114" s="56"/>
      <c r="D114" s="56"/>
      <c r="E114" s="56"/>
      <c r="F114" s="57" t="s">
        <v>560</v>
      </c>
      <c r="G114" s="52">
        <f t="shared" si="3"/>
        <v>0</v>
      </c>
      <c r="H114" s="52"/>
      <c r="I114" s="52"/>
    </row>
    <row r="115" spans="1:9" ht="240" hidden="1" customHeight="1" x14ac:dyDescent="0.25">
      <c r="A115" s="54">
        <v>2230</v>
      </c>
      <c r="B115" s="55" t="s">
        <v>614</v>
      </c>
      <c r="C115" s="56">
        <v>3</v>
      </c>
      <c r="D115" s="56">
        <v>0</v>
      </c>
      <c r="E115" s="56"/>
      <c r="F115" s="57" t="s">
        <v>299</v>
      </c>
      <c r="G115" s="52">
        <f t="shared" si="3"/>
        <v>0</v>
      </c>
      <c r="H115" s="52">
        <f>SUM(H116)</f>
        <v>0</v>
      </c>
      <c r="I115" s="52">
        <f>SUM(I116)</f>
        <v>0</v>
      </c>
    </row>
    <row r="116" spans="1:9" ht="240" hidden="1" customHeight="1" x14ac:dyDescent="0.25">
      <c r="A116" s="54">
        <v>2231</v>
      </c>
      <c r="B116" s="55" t="s">
        <v>614</v>
      </c>
      <c r="C116" s="56">
        <v>3</v>
      </c>
      <c r="D116" s="56">
        <v>1</v>
      </c>
      <c r="E116" s="56"/>
      <c r="F116" s="57" t="s">
        <v>862</v>
      </c>
      <c r="G116" s="52">
        <f t="shared" si="3"/>
        <v>0</v>
      </c>
      <c r="H116" s="52">
        <f>SUM(H118:H119)</f>
        <v>0</v>
      </c>
      <c r="I116" s="52">
        <f>SUM(I118:I119)</f>
        <v>0</v>
      </c>
    </row>
    <row r="117" spans="1:9" ht="36" hidden="1" customHeight="1" x14ac:dyDescent="0.25">
      <c r="A117" s="54"/>
      <c r="B117" s="55"/>
      <c r="C117" s="56"/>
      <c r="D117" s="56"/>
      <c r="E117" s="56"/>
      <c r="F117" s="57" t="s">
        <v>559</v>
      </c>
      <c r="G117" s="52">
        <f t="shared" si="3"/>
        <v>0</v>
      </c>
      <c r="H117" s="52"/>
      <c r="I117" s="52"/>
    </row>
    <row r="118" spans="1:9" ht="15" hidden="1" customHeight="1" x14ac:dyDescent="0.25">
      <c r="A118" s="54"/>
      <c r="B118" s="55"/>
      <c r="C118" s="56"/>
      <c r="D118" s="56"/>
      <c r="E118" s="56"/>
      <c r="F118" s="57" t="s">
        <v>560</v>
      </c>
      <c r="G118" s="52">
        <f t="shared" si="3"/>
        <v>0</v>
      </c>
      <c r="H118" s="52"/>
      <c r="I118" s="52"/>
    </row>
    <row r="119" spans="1:9" ht="15" hidden="1" customHeight="1" x14ac:dyDescent="0.25">
      <c r="A119" s="54"/>
      <c r="B119" s="55"/>
      <c r="C119" s="56"/>
      <c r="D119" s="56"/>
      <c r="E119" s="56"/>
      <c r="F119" s="57" t="s">
        <v>560</v>
      </c>
      <c r="G119" s="52">
        <f t="shared" si="3"/>
        <v>0</v>
      </c>
      <c r="H119" s="52"/>
      <c r="I119" s="52"/>
    </row>
    <row r="120" spans="1:9" ht="26.25" hidden="1" customHeight="1" x14ac:dyDescent="0.25">
      <c r="A120" s="54">
        <v>2240</v>
      </c>
      <c r="B120" s="55" t="s">
        <v>614</v>
      </c>
      <c r="C120" s="56">
        <v>4</v>
      </c>
      <c r="D120" s="56">
        <v>0</v>
      </c>
      <c r="E120" s="56"/>
      <c r="F120" s="57" t="s">
        <v>304</v>
      </c>
      <c r="G120" s="52">
        <f t="shared" si="3"/>
        <v>0</v>
      </c>
      <c r="H120" s="52">
        <f>SUM(H121)</f>
        <v>0</v>
      </c>
      <c r="I120" s="52">
        <f>SUM(I121)</f>
        <v>0</v>
      </c>
    </row>
    <row r="121" spans="1:9" ht="132" hidden="1" customHeight="1" x14ac:dyDescent="0.25">
      <c r="A121" s="54">
        <v>2241</v>
      </c>
      <c r="B121" s="55" t="s">
        <v>614</v>
      </c>
      <c r="C121" s="56">
        <v>4</v>
      </c>
      <c r="D121" s="56">
        <v>1</v>
      </c>
      <c r="E121" s="56"/>
      <c r="F121" s="57" t="s">
        <v>304</v>
      </c>
      <c r="G121" s="52">
        <f t="shared" si="3"/>
        <v>0</v>
      </c>
      <c r="H121" s="52"/>
      <c r="I121" s="52"/>
    </row>
    <row r="122" spans="1:9" ht="384" hidden="1" customHeight="1" x14ac:dyDescent="0.25">
      <c r="A122" s="54">
        <v>2250</v>
      </c>
      <c r="B122" s="55" t="s">
        <v>614</v>
      </c>
      <c r="C122" s="56">
        <v>5</v>
      </c>
      <c r="D122" s="56">
        <v>0</v>
      </c>
      <c r="E122" s="56"/>
      <c r="F122" s="57" t="s">
        <v>305</v>
      </c>
      <c r="G122" s="52">
        <f t="shared" si="3"/>
        <v>0</v>
      </c>
      <c r="H122" s="52">
        <f>SUM(H123)</f>
        <v>0</v>
      </c>
      <c r="I122" s="52">
        <f>SUM(I123)</f>
        <v>0</v>
      </c>
    </row>
    <row r="123" spans="1:9" ht="384" hidden="1" customHeight="1" x14ac:dyDescent="0.25">
      <c r="A123" s="54">
        <v>2251</v>
      </c>
      <c r="B123" s="55" t="s">
        <v>614</v>
      </c>
      <c r="C123" s="56">
        <v>5</v>
      </c>
      <c r="D123" s="56">
        <v>1</v>
      </c>
      <c r="E123" s="56"/>
      <c r="F123" s="57" t="s">
        <v>865</v>
      </c>
      <c r="G123" s="52">
        <f t="shared" si="3"/>
        <v>0</v>
      </c>
      <c r="H123" s="52">
        <f>SUM(H125:H126)</f>
        <v>0</v>
      </c>
      <c r="I123" s="52">
        <f>SUM(I125:I126)</f>
        <v>0</v>
      </c>
    </row>
    <row r="124" spans="1:9" ht="36" hidden="1" customHeight="1" x14ac:dyDescent="0.25">
      <c r="A124" s="54"/>
      <c r="B124" s="55"/>
      <c r="C124" s="56"/>
      <c r="D124" s="56"/>
      <c r="E124" s="56"/>
      <c r="F124" s="57" t="s">
        <v>559</v>
      </c>
      <c r="G124" s="52">
        <f t="shared" si="3"/>
        <v>0</v>
      </c>
      <c r="H124" s="52"/>
      <c r="I124" s="52"/>
    </row>
    <row r="125" spans="1:9" ht="15" hidden="1" customHeight="1" x14ac:dyDescent="0.25">
      <c r="A125" s="54"/>
      <c r="B125" s="55"/>
      <c r="C125" s="56"/>
      <c r="D125" s="56"/>
      <c r="E125" s="56"/>
      <c r="F125" s="57" t="s">
        <v>560</v>
      </c>
      <c r="G125" s="52">
        <f t="shared" si="3"/>
        <v>0</v>
      </c>
      <c r="H125" s="52"/>
      <c r="I125" s="52"/>
    </row>
    <row r="126" spans="1:9" ht="15" hidden="1" customHeight="1" x14ac:dyDescent="0.25">
      <c r="A126" s="54"/>
      <c r="B126" s="55"/>
      <c r="C126" s="56"/>
      <c r="D126" s="56"/>
      <c r="E126" s="56"/>
      <c r="F126" s="57" t="s">
        <v>560</v>
      </c>
      <c r="G126" s="52">
        <f t="shared" si="3"/>
        <v>0</v>
      </c>
      <c r="H126" s="52"/>
      <c r="I126" s="52"/>
    </row>
    <row r="127" spans="1:9" s="53" customFormat="1" ht="23.25" hidden="1" customHeight="1" x14ac:dyDescent="0.2">
      <c r="A127" s="46">
        <v>2300</v>
      </c>
      <c r="B127" s="55" t="s">
        <v>615</v>
      </c>
      <c r="C127" s="56">
        <v>0</v>
      </c>
      <c r="D127" s="56">
        <v>0</v>
      </c>
      <c r="E127" s="56"/>
      <c r="F127" s="57" t="s">
        <v>975</v>
      </c>
      <c r="G127" s="52">
        <f t="shared" si="3"/>
        <v>0</v>
      </c>
      <c r="H127" s="52">
        <f>SUM(H128,H141,H146,H155,H160,H165,H170)</f>
        <v>0</v>
      </c>
      <c r="I127" s="52">
        <f>SUM(I128,I141,I146,I155,I160,I165,I170)</f>
        <v>0</v>
      </c>
    </row>
    <row r="128" spans="1:9" ht="180" hidden="1" customHeight="1" x14ac:dyDescent="0.25">
      <c r="A128" s="54">
        <v>2310</v>
      </c>
      <c r="B128" s="55" t="s">
        <v>615</v>
      </c>
      <c r="C128" s="56">
        <v>1</v>
      </c>
      <c r="D128" s="56">
        <v>0</v>
      </c>
      <c r="E128" s="56"/>
      <c r="F128" s="57" t="s">
        <v>306</v>
      </c>
      <c r="G128" s="52">
        <f t="shared" si="3"/>
        <v>0</v>
      </c>
      <c r="H128" s="52">
        <f>SUM(H129+H133+H137)</f>
        <v>0</v>
      </c>
      <c r="I128" s="52">
        <f>SUM(I129+I133+I137)</f>
        <v>0</v>
      </c>
    </row>
    <row r="129" spans="1:9" ht="180" hidden="1" customHeight="1" x14ac:dyDescent="0.25">
      <c r="A129" s="54">
        <v>2311</v>
      </c>
      <c r="B129" s="55" t="s">
        <v>615</v>
      </c>
      <c r="C129" s="56">
        <v>1</v>
      </c>
      <c r="D129" s="56">
        <v>1</v>
      </c>
      <c r="E129" s="56"/>
      <c r="F129" s="57" t="s">
        <v>869</v>
      </c>
      <c r="G129" s="52">
        <f t="shared" si="3"/>
        <v>0</v>
      </c>
      <c r="H129" s="52">
        <f>SUM(H131:H132)</f>
        <v>0</v>
      </c>
      <c r="I129" s="52">
        <f>SUM(I131:I132)</f>
        <v>0</v>
      </c>
    </row>
    <row r="130" spans="1:9" ht="36" hidden="1" customHeight="1" x14ac:dyDescent="0.25">
      <c r="A130" s="54"/>
      <c r="B130" s="55"/>
      <c r="C130" s="56"/>
      <c r="D130" s="56"/>
      <c r="E130" s="56"/>
      <c r="F130" s="57" t="s">
        <v>559</v>
      </c>
      <c r="G130" s="52">
        <f t="shared" si="3"/>
        <v>0</v>
      </c>
      <c r="H130" s="52"/>
      <c r="I130" s="52"/>
    </row>
    <row r="131" spans="1:9" ht="15" hidden="1" customHeight="1" x14ac:dyDescent="0.25">
      <c r="A131" s="54"/>
      <c r="B131" s="55"/>
      <c r="C131" s="56"/>
      <c r="D131" s="56"/>
      <c r="E131" s="56"/>
      <c r="F131" s="57" t="s">
        <v>560</v>
      </c>
      <c r="G131" s="52">
        <f t="shared" si="3"/>
        <v>0</v>
      </c>
      <c r="H131" s="52"/>
      <c r="I131" s="52"/>
    </row>
    <row r="132" spans="1:9" ht="15" hidden="1" customHeight="1" x14ac:dyDescent="0.25">
      <c r="A132" s="54"/>
      <c r="B132" s="55"/>
      <c r="C132" s="56"/>
      <c r="D132" s="56"/>
      <c r="E132" s="56"/>
      <c r="F132" s="57" t="s">
        <v>560</v>
      </c>
      <c r="G132" s="52">
        <f t="shared" si="3"/>
        <v>0</v>
      </c>
      <c r="H132" s="52"/>
      <c r="I132" s="52"/>
    </row>
    <row r="133" spans="1:9" ht="15" hidden="1" customHeight="1" x14ac:dyDescent="0.25">
      <c r="A133" s="54">
        <v>2312</v>
      </c>
      <c r="B133" s="55" t="s">
        <v>615</v>
      </c>
      <c r="C133" s="56">
        <v>1</v>
      </c>
      <c r="D133" s="56">
        <v>2</v>
      </c>
      <c r="E133" s="56"/>
      <c r="F133" s="57" t="s">
        <v>403</v>
      </c>
      <c r="G133" s="52">
        <f t="shared" si="3"/>
        <v>0</v>
      </c>
      <c r="H133" s="52">
        <f>SUM(H135:H136)</f>
        <v>0</v>
      </c>
      <c r="I133" s="52">
        <f>SUM(I135:I136)</f>
        <v>0</v>
      </c>
    </row>
    <row r="134" spans="1:9" ht="36" hidden="1" customHeight="1" x14ac:dyDescent="0.25">
      <c r="A134" s="54"/>
      <c r="B134" s="55"/>
      <c r="C134" s="56"/>
      <c r="D134" s="56"/>
      <c r="E134" s="56"/>
      <c r="F134" s="57" t="s">
        <v>559</v>
      </c>
      <c r="G134" s="52">
        <f t="shared" si="3"/>
        <v>0</v>
      </c>
      <c r="H134" s="52"/>
      <c r="I134" s="52"/>
    </row>
    <row r="135" spans="1:9" ht="15" hidden="1" customHeight="1" x14ac:dyDescent="0.25">
      <c r="A135" s="54"/>
      <c r="B135" s="55"/>
      <c r="C135" s="56"/>
      <c r="D135" s="56"/>
      <c r="E135" s="56"/>
      <c r="F135" s="57" t="s">
        <v>560</v>
      </c>
      <c r="G135" s="52">
        <f t="shared" si="3"/>
        <v>0</v>
      </c>
      <c r="H135" s="52"/>
      <c r="I135" s="52"/>
    </row>
    <row r="136" spans="1:9" ht="15" hidden="1" customHeight="1" x14ac:dyDescent="0.25">
      <c r="A136" s="54"/>
      <c r="B136" s="55"/>
      <c r="C136" s="56"/>
      <c r="D136" s="56"/>
      <c r="E136" s="56"/>
      <c r="F136" s="57" t="s">
        <v>560</v>
      </c>
      <c r="G136" s="52">
        <f t="shared" si="3"/>
        <v>0</v>
      </c>
      <c r="H136" s="52"/>
      <c r="I136" s="52"/>
    </row>
    <row r="137" spans="1:9" ht="15" hidden="1" customHeight="1" x14ac:dyDescent="0.25">
      <c r="A137" s="54">
        <v>2313</v>
      </c>
      <c r="B137" s="55" t="s">
        <v>615</v>
      </c>
      <c r="C137" s="56">
        <v>1</v>
      </c>
      <c r="D137" s="56">
        <v>3</v>
      </c>
      <c r="E137" s="56"/>
      <c r="F137" s="57" t="s">
        <v>404</v>
      </c>
      <c r="G137" s="52">
        <f t="shared" si="3"/>
        <v>0</v>
      </c>
      <c r="H137" s="52">
        <f>SUM(H139:H140)</f>
        <v>0</v>
      </c>
      <c r="I137" s="52">
        <f>SUM(I139:I140)</f>
        <v>0</v>
      </c>
    </row>
    <row r="138" spans="1:9" ht="36" hidden="1" customHeight="1" x14ac:dyDescent="0.25">
      <c r="A138" s="54"/>
      <c r="B138" s="55"/>
      <c r="C138" s="56"/>
      <c r="D138" s="56"/>
      <c r="E138" s="56"/>
      <c r="F138" s="57" t="s">
        <v>559</v>
      </c>
      <c r="G138" s="52">
        <f t="shared" si="3"/>
        <v>0</v>
      </c>
      <c r="H138" s="52"/>
      <c r="I138" s="52"/>
    </row>
    <row r="139" spans="1:9" ht="15" hidden="1" customHeight="1" x14ac:dyDescent="0.25">
      <c r="A139" s="54"/>
      <c r="B139" s="55"/>
      <c r="C139" s="56"/>
      <c r="D139" s="56"/>
      <c r="E139" s="56"/>
      <c r="F139" s="57" t="s">
        <v>560</v>
      </c>
      <c r="G139" s="52">
        <f t="shared" si="3"/>
        <v>0</v>
      </c>
      <c r="H139" s="52"/>
      <c r="I139" s="52"/>
    </row>
    <row r="140" spans="1:9" ht="15" hidden="1" customHeight="1" x14ac:dyDescent="0.25">
      <c r="A140" s="54"/>
      <c r="B140" s="55"/>
      <c r="C140" s="56"/>
      <c r="D140" s="56"/>
      <c r="E140" s="56"/>
      <c r="F140" s="57" t="s">
        <v>560</v>
      </c>
      <c r="G140" s="52">
        <f t="shared" si="3"/>
        <v>0</v>
      </c>
      <c r="H140" s="52"/>
      <c r="I140" s="52"/>
    </row>
    <row r="141" spans="1:9" ht="288" hidden="1" customHeight="1" x14ac:dyDescent="0.25">
      <c r="A141" s="54">
        <v>2320</v>
      </c>
      <c r="B141" s="55" t="s">
        <v>615</v>
      </c>
      <c r="C141" s="56">
        <v>2</v>
      </c>
      <c r="D141" s="56">
        <v>0</v>
      </c>
      <c r="E141" s="56"/>
      <c r="F141" s="57" t="s">
        <v>307</v>
      </c>
      <c r="G141" s="52">
        <f t="shared" si="3"/>
        <v>0</v>
      </c>
      <c r="H141" s="52">
        <f>SUM(H142)</f>
        <v>0</v>
      </c>
      <c r="I141" s="52">
        <f>SUM(I142)</f>
        <v>0</v>
      </c>
    </row>
    <row r="142" spans="1:9" ht="288" hidden="1" customHeight="1" x14ac:dyDescent="0.25">
      <c r="A142" s="54">
        <v>2321</v>
      </c>
      <c r="B142" s="55" t="s">
        <v>615</v>
      </c>
      <c r="C142" s="56">
        <v>2</v>
      </c>
      <c r="D142" s="56">
        <v>1</v>
      </c>
      <c r="E142" s="56"/>
      <c r="F142" s="57" t="s">
        <v>405</v>
      </c>
      <c r="G142" s="52">
        <f t="shared" si="3"/>
        <v>0</v>
      </c>
      <c r="H142" s="52">
        <f>SUM(H144:H145)</f>
        <v>0</v>
      </c>
      <c r="I142" s="52">
        <f>SUM(I144:I145)</f>
        <v>0</v>
      </c>
    </row>
    <row r="143" spans="1:9" ht="36" hidden="1" customHeight="1" x14ac:dyDescent="0.25">
      <c r="A143" s="54"/>
      <c r="B143" s="55"/>
      <c r="C143" s="56"/>
      <c r="D143" s="56"/>
      <c r="E143" s="56"/>
      <c r="F143" s="57" t="s">
        <v>559</v>
      </c>
      <c r="G143" s="52">
        <f t="shared" si="3"/>
        <v>0</v>
      </c>
      <c r="H143" s="52"/>
      <c r="I143" s="52"/>
    </row>
    <row r="144" spans="1:9" ht="15" hidden="1" customHeight="1" x14ac:dyDescent="0.25">
      <c r="A144" s="54"/>
      <c r="B144" s="55"/>
      <c r="C144" s="56"/>
      <c r="D144" s="56"/>
      <c r="E144" s="56"/>
      <c r="F144" s="57" t="s">
        <v>560</v>
      </c>
      <c r="G144" s="52">
        <f t="shared" si="3"/>
        <v>0</v>
      </c>
      <c r="H144" s="52"/>
      <c r="I144" s="52"/>
    </row>
    <row r="145" spans="1:9" ht="15" hidden="1" customHeight="1" x14ac:dyDescent="0.25">
      <c r="A145" s="54"/>
      <c r="B145" s="55"/>
      <c r="C145" s="56"/>
      <c r="D145" s="56"/>
      <c r="E145" s="56"/>
      <c r="F145" s="57" t="s">
        <v>560</v>
      </c>
      <c r="G145" s="52">
        <f t="shared" si="3"/>
        <v>0</v>
      </c>
      <c r="H145" s="52"/>
      <c r="I145" s="52"/>
    </row>
    <row r="146" spans="1:9" ht="120" hidden="1" customHeight="1" x14ac:dyDescent="0.25">
      <c r="A146" s="54">
        <v>2330</v>
      </c>
      <c r="B146" s="55" t="s">
        <v>615</v>
      </c>
      <c r="C146" s="56">
        <v>3</v>
      </c>
      <c r="D146" s="56">
        <v>0</v>
      </c>
      <c r="E146" s="56"/>
      <c r="F146" s="57" t="s">
        <v>308</v>
      </c>
      <c r="G146" s="52">
        <f t="shared" si="3"/>
        <v>0</v>
      </c>
      <c r="H146" s="52">
        <f>SUM(H147+H151)</f>
        <v>0</v>
      </c>
      <c r="I146" s="52">
        <f>SUM(I147)</f>
        <v>0</v>
      </c>
    </row>
    <row r="147" spans="1:9" ht="120" hidden="1" customHeight="1" x14ac:dyDescent="0.25">
      <c r="A147" s="54">
        <v>2331</v>
      </c>
      <c r="B147" s="55" t="s">
        <v>615</v>
      </c>
      <c r="C147" s="56">
        <v>3</v>
      </c>
      <c r="D147" s="56">
        <v>1</v>
      </c>
      <c r="E147" s="56"/>
      <c r="F147" s="57" t="s">
        <v>874</v>
      </c>
      <c r="G147" s="52">
        <f t="shared" ref="G147:G202" si="4">SUM(H147:I147)</f>
        <v>0</v>
      </c>
      <c r="H147" s="52">
        <f>SUM(H149:H150)</f>
        <v>0</v>
      </c>
      <c r="I147" s="52">
        <f>SUM(I149:I150)</f>
        <v>0</v>
      </c>
    </row>
    <row r="148" spans="1:9" ht="36" hidden="1" customHeight="1" x14ac:dyDescent="0.25">
      <c r="A148" s="54"/>
      <c r="B148" s="55"/>
      <c r="C148" s="56"/>
      <c r="D148" s="56"/>
      <c r="E148" s="56"/>
      <c r="F148" s="57" t="s">
        <v>559</v>
      </c>
      <c r="G148" s="52">
        <f t="shared" si="4"/>
        <v>0</v>
      </c>
      <c r="H148" s="52"/>
      <c r="I148" s="52"/>
    </row>
    <row r="149" spans="1:9" ht="15" hidden="1" customHeight="1" x14ac:dyDescent="0.25">
      <c r="A149" s="54"/>
      <c r="B149" s="55"/>
      <c r="C149" s="56"/>
      <c r="D149" s="56"/>
      <c r="E149" s="56"/>
      <c r="F149" s="57" t="s">
        <v>560</v>
      </c>
      <c r="G149" s="52">
        <f t="shared" si="4"/>
        <v>0</v>
      </c>
      <c r="H149" s="52"/>
      <c r="I149" s="52"/>
    </row>
    <row r="150" spans="1:9" ht="15" hidden="1" customHeight="1" x14ac:dyDescent="0.25">
      <c r="A150" s="54"/>
      <c r="B150" s="55"/>
      <c r="C150" s="56"/>
      <c r="D150" s="56"/>
      <c r="E150" s="56"/>
      <c r="F150" s="57" t="s">
        <v>560</v>
      </c>
      <c r="G150" s="52">
        <f t="shared" si="4"/>
        <v>0</v>
      </c>
      <c r="H150" s="52"/>
      <c r="I150" s="52"/>
    </row>
    <row r="151" spans="1:9" ht="15" hidden="1" customHeight="1" x14ac:dyDescent="0.25">
      <c r="A151" s="54">
        <v>2332</v>
      </c>
      <c r="B151" s="55" t="s">
        <v>615</v>
      </c>
      <c r="C151" s="56">
        <v>3</v>
      </c>
      <c r="D151" s="56">
        <v>2</v>
      </c>
      <c r="E151" s="56"/>
      <c r="F151" s="57" t="s">
        <v>406</v>
      </c>
      <c r="G151" s="52">
        <f t="shared" si="4"/>
        <v>0</v>
      </c>
      <c r="H151" s="52">
        <f>SUM(H153:H154)</f>
        <v>0</v>
      </c>
      <c r="I151" s="52">
        <f>SUM(I153:I154)</f>
        <v>0</v>
      </c>
    </row>
    <row r="152" spans="1:9" ht="36" hidden="1" customHeight="1" x14ac:dyDescent="0.25">
      <c r="A152" s="54"/>
      <c r="B152" s="55"/>
      <c r="C152" s="56"/>
      <c r="D152" s="56"/>
      <c r="E152" s="56"/>
      <c r="F152" s="57" t="s">
        <v>559</v>
      </c>
      <c r="G152" s="52">
        <f t="shared" si="4"/>
        <v>0</v>
      </c>
      <c r="H152" s="52"/>
      <c r="I152" s="52"/>
    </row>
    <row r="153" spans="1:9" ht="15" hidden="1" customHeight="1" x14ac:dyDescent="0.25">
      <c r="A153" s="54"/>
      <c r="B153" s="55"/>
      <c r="C153" s="56"/>
      <c r="D153" s="56"/>
      <c r="E153" s="56"/>
      <c r="F153" s="57" t="s">
        <v>560</v>
      </c>
      <c r="G153" s="52">
        <f t="shared" si="4"/>
        <v>0</v>
      </c>
      <c r="H153" s="52"/>
      <c r="I153" s="52"/>
    </row>
    <row r="154" spans="1:9" ht="15" hidden="1" customHeight="1" x14ac:dyDescent="0.25">
      <c r="A154" s="54"/>
      <c r="B154" s="55"/>
      <c r="C154" s="56"/>
      <c r="D154" s="56"/>
      <c r="E154" s="56"/>
      <c r="F154" s="57" t="s">
        <v>560</v>
      </c>
      <c r="G154" s="52">
        <f t="shared" si="4"/>
        <v>0</v>
      </c>
      <c r="H154" s="52"/>
      <c r="I154" s="52"/>
    </row>
    <row r="155" spans="1:9" ht="15" hidden="1" customHeight="1" x14ac:dyDescent="0.25">
      <c r="A155" s="54">
        <v>2340</v>
      </c>
      <c r="B155" s="55" t="s">
        <v>615</v>
      </c>
      <c r="C155" s="56">
        <v>4</v>
      </c>
      <c r="D155" s="56">
        <v>0</v>
      </c>
      <c r="E155" s="56"/>
      <c r="F155" s="57" t="s">
        <v>309</v>
      </c>
      <c r="G155" s="52">
        <f t="shared" si="4"/>
        <v>0</v>
      </c>
      <c r="H155" s="52">
        <f>SUM(H156)</f>
        <v>0</v>
      </c>
      <c r="I155" s="52">
        <f>SUM(I156)</f>
        <v>0</v>
      </c>
    </row>
    <row r="156" spans="1:9" ht="15" hidden="1" customHeight="1" x14ac:dyDescent="0.25">
      <c r="A156" s="54">
        <v>2341</v>
      </c>
      <c r="B156" s="55" t="s">
        <v>615</v>
      </c>
      <c r="C156" s="56">
        <v>4</v>
      </c>
      <c r="D156" s="56">
        <v>1</v>
      </c>
      <c r="E156" s="56"/>
      <c r="F156" s="57" t="s">
        <v>407</v>
      </c>
      <c r="G156" s="52">
        <f t="shared" si="4"/>
        <v>0</v>
      </c>
      <c r="H156" s="52">
        <f>SUM(H158:H159)</f>
        <v>0</v>
      </c>
      <c r="I156" s="52">
        <f>SUM(I158:I159)</f>
        <v>0</v>
      </c>
    </row>
    <row r="157" spans="1:9" ht="36" hidden="1" customHeight="1" x14ac:dyDescent="0.25">
      <c r="A157" s="54"/>
      <c r="B157" s="55"/>
      <c r="C157" s="56"/>
      <c r="D157" s="56"/>
      <c r="E157" s="56"/>
      <c r="F157" s="57" t="s">
        <v>559</v>
      </c>
      <c r="G157" s="52">
        <f t="shared" si="4"/>
        <v>0</v>
      </c>
      <c r="H157" s="52"/>
      <c r="I157" s="52"/>
    </row>
    <row r="158" spans="1:9" ht="15" hidden="1" customHeight="1" x14ac:dyDescent="0.25">
      <c r="A158" s="54"/>
      <c r="B158" s="55"/>
      <c r="C158" s="56"/>
      <c r="D158" s="56"/>
      <c r="E158" s="56"/>
      <c r="F158" s="57" t="s">
        <v>560</v>
      </c>
      <c r="G158" s="52">
        <f t="shared" si="4"/>
        <v>0</v>
      </c>
      <c r="H158" s="52"/>
      <c r="I158" s="52"/>
    </row>
    <row r="159" spans="1:9" ht="15" hidden="1" customHeight="1" x14ac:dyDescent="0.25">
      <c r="A159" s="54"/>
      <c r="B159" s="55"/>
      <c r="C159" s="56"/>
      <c r="D159" s="56"/>
      <c r="E159" s="56"/>
      <c r="F159" s="57" t="s">
        <v>560</v>
      </c>
      <c r="G159" s="52">
        <f t="shared" si="4"/>
        <v>0</v>
      </c>
      <c r="H159" s="52"/>
      <c r="I159" s="52"/>
    </row>
    <row r="160" spans="1:9" ht="84" hidden="1" customHeight="1" x14ac:dyDescent="0.25">
      <c r="A160" s="54">
        <v>2350</v>
      </c>
      <c r="B160" s="55" t="s">
        <v>615</v>
      </c>
      <c r="C160" s="56">
        <v>5</v>
      </c>
      <c r="D160" s="56">
        <v>0</v>
      </c>
      <c r="E160" s="56"/>
      <c r="F160" s="57" t="s">
        <v>310</v>
      </c>
      <c r="G160" s="52">
        <f t="shared" si="4"/>
        <v>0</v>
      </c>
      <c r="H160" s="52">
        <f>SUM(H161)</f>
        <v>0</v>
      </c>
      <c r="I160" s="52">
        <f>SUM(I161)</f>
        <v>0</v>
      </c>
    </row>
    <row r="161" spans="1:9" ht="84" hidden="1" customHeight="1" x14ac:dyDescent="0.25">
      <c r="A161" s="54">
        <v>2351</v>
      </c>
      <c r="B161" s="55" t="s">
        <v>615</v>
      </c>
      <c r="C161" s="56">
        <v>5</v>
      </c>
      <c r="D161" s="56">
        <v>1</v>
      </c>
      <c r="E161" s="56"/>
      <c r="F161" s="57" t="s">
        <v>877</v>
      </c>
      <c r="G161" s="52">
        <f t="shared" si="4"/>
        <v>0</v>
      </c>
      <c r="H161" s="52">
        <f>SUM(H163:H164)</f>
        <v>0</v>
      </c>
      <c r="I161" s="52">
        <f>SUM(I163:I164)</f>
        <v>0</v>
      </c>
    </row>
    <row r="162" spans="1:9" ht="36" hidden="1" customHeight="1" x14ac:dyDescent="0.25">
      <c r="A162" s="54"/>
      <c r="B162" s="55"/>
      <c r="C162" s="56"/>
      <c r="D162" s="56"/>
      <c r="E162" s="56"/>
      <c r="F162" s="57" t="s">
        <v>559</v>
      </c>
      <c r="G162" s="52">
        <f t="shared" si="4"/>
        <v>0</v>
      </c>
      <c r="H162" s="52"/>
      <c r="I162" s="52"/>
    </row>
    <row r="163" spans="1:9" ht="15" hidden="1" customHeight="1" x14ac:dyDescent="0.25">
      <c r="A163" s="54"/>
      <c r="B163" s="55"/>
      <c r="C163" s="56"/>
      <c r="D163" s="56"/>
      <c r="E163" s="56"/>
      <c r="F163" s="57" t="s">
        <v>560</v>
      </c>
      <c r="G163" s="52">
        <f t="shared" si="4"/>
        <v>0</v>
      </c>
      <c r="H163" s="52"/>
      <c r="I163" s="52"/>
    </row>
    <row r="164" spans="1:9" ht="15" hidden="1" customHeight="1" x14ac:dyDescent="0.25">
      <c r="A164" s="54"/>
      <c r="B164" s="55"/>
      <c r="C164" s="56"/>
      <c r="D164" s="56"/>
      <c r="E164" s="56"/>
      <c r="F164" s="57" t="s">
        <v>560</v>
      </c>
      <c r="G164" s="52">
        <f t="shared" si="4"/>
        <v>0</v>
      </c>
      <c r="H164" s="52"/>
      <c r="I164" s="52"/>
    </row>
    <row r="165" spans="1:9" ht="324" hidden="1" customHeight="1" x14ac:dyDescent="0.25">
      <c r="A165" s="54">
        <v>2360</v>
      </c>
      <c r="B165" s="55" t="s">
        <v>615</v>
      </c>
      <c r="C165" s="56">
        <v>6</v>
      </c>
      <c r="D165" s="56">
        <v>0</v>
      </c>
      <c r="E165" s="56"/>
      <c r="F165" s="57" t="s">
        <v>311</v>
      </c>
      <c r="G165" s="52">
        <f t="shared" si="4"/>
        <v>0</v>
      </c>
      <c r="H165" s="52">
        <f>SUM(H166)</f>
        <v>0</v>
      </c>
      <c r="I165" s="52">
        <f>SUM(I166)</f>
        <v>0</v>
      </c>
    </row>
    <row r="166" spans="1:9" ht="25.5" hidden="1" customHeight="1" x14ac:dyDescent="0.25">
      <c r="A166" s="54">
        <v>2361</v>
      </c>
      <c r="B166" s="55" t="s">
        <v>615</v>
      </c>
      <c r="C166" s="56">
        <v>6</v>
      </c>
      <c r="D166" s="56">
        <v>1</v>
      </c>
      <c r="E166" s="56"/>
      <c r="F166" s="57" t="s">
        <v>524</v>
      </c>
      <c r="G166" s="52">
        <f t="shared" si="4"/>
        <v>0</v>
      </c>
      <c r="H166" s="52">
        <f>SUM(H168:H169)</f>
        <v>0</v>
      </c>
      <c r="I166" s="52">
        <f>SUM(I168:I169)</f>
        <v>0</v>
      </c>
    </row>
    <row r="167" spans="1:9" ht="36" hidden="1" customHeight="1" x14ac:dyDescent="0.25">
      <c r="A167" s="54"/>
      <c r="B167" s="55"/>
      <c r="C167" s="56"/>
      <c r="D167" s="56"/>
      <c r="E167" s="56"/>
      <c r="F167" s="57" t="s">
        <v>559</v>
      </c>
      <c r="G167" s="52">
        <f t="shared" si="4"/>
        <v>0</v>
      </c>
      <c r="H167" s="52"/>
      <c r="I167" s="52"/>
    </row>
    <row r="168" spans="1:9" ht="15" hidden="1" customHeight="1" x14ac:dyDescent="0.25">
      <c r="A168" s="54"/>
      <c r="B168" s="55"/>
      <c r="C168" s="56"/>
      <c r="D168" s="56"/>
      <c r="E168" s="56"/>
      <c r="F168" s="57" t="s">
        <v>560</v>
      </c>
      <c r="G168" s="52">
        <f t="shared" si="4"/>
        <v>0</v>
      </c>
      <c r="H168" s="52"/>
      <c r="I168" s="52"/>
    </row>
    <row r="169" spans="1:9" ht="15" hidden="1" customHeight="1" x14ac:dyDescent="0.25">
      <c r="A169" s="54"/>
      <c r="B169" s="55"/>
      <c r="C169" s="56"/>
      <c r="D169" s="56"/>
      <c r="E169" s="56"/>
      <c r="F169" s="57" t="s">
        <v>560</v>
      </c>
      <c r="G169" s="52">
        <f t="shared" si="4"/>
        <v>0</v>
      </c>
      <c r="H169" s="52"/>
      <c r="I169" s="52"/>
    </row>
    <row r="170" spans="1:9" ht="1.5" hidden="1" customHeight="1" x14ac:dyDescent="0.25">
      <c r="A170" s="54">
        <v>2370</v>
      </c>
      <c r="B170" s="55" t="s">
        <v>615</v>
      </c>
      <c r="C170" s="56">
        <v>7</v>
      </c>
      <c r="D170" s="56">
        <v>0</v>
      </c>
      <c r="E170" s="56"/>
      <c r="F170" s="57" t="s">
        <v>151</v>
      </c>
      <c r="G170" s="52">
        <f t="shared" si="4"/>
        <v>0</v>
      </c>
      <c r="H170" s="52">
        <f>SUM(H171)</f>
        <v>0</v>
      </c>
      <c r="I170" s="52">
        <f>SUM(I171)</f>
        <v>0</v>
      </c>
    </row>
    <row r="171" spans="1:9" ht="53.25" hidden="1" customHeight="1" x14ac:dyDescent="0.25">
      <c r="A171" s="54">
        <v>2371</v>
      </c>
      <c r="B171" s="55" t="s">
        <v>615</v>
      </c>
      <c r="C171" s="56">
        <v>7</v>
      </c>
      <c r="D171" s="56">
        <v>1</v>
      </c>
      <c r="E171" s="56"/>
      <c r="F171" s="57" t="s">
        <v>525</v>
      </c>
      <c r="G171" s="52">
        <f t="shared" si="4"/>
        <v>0</v>
      </c>
      <c r="H171" s="52">
        <f>SUM(H173:H174)</f>
        <v>0</v>
      </c>
      <c r="I171" s="52">
        <f>SUM(I173:I174)</f>
        <v>0</v>
      </c>
    </row>
    <row r="172" spans="1:9" ht="23.25" hidden="1" customHeight="1" x14ac:dyDescent="0.25">
      <c r="A172" s="54"/>
      <c r="B172" s="55"/>
      <c r="C172" s="56"/>
      <c r="D172" s="56"/>
      <c r="E172" s="56"/>
      <c r="F172" s="57" t="s">
        <v>559</v>
      </c>
      <c r="G172" s="52">
        <f t="shared" si="4"/>
        <v>0</v>
      </c>
      <c r="H172" s="52"/>
      <c r="I172" s="52"/>
    </row>
    <row r="173" spans="1:9" ht="19.5" hidden="1" customHeight="1" x14ac:dyDescent="0.25">
      <c r="A173" s="54"/>
      <c r="B173" s="55"/>
      <c r="C173" s="56"/>
      <c r="D173" s="56"/>
      <c r="E173" s="56"/>
      <c r="F173" s="57" t="s">
        <v>560</v>
      </c>
      <c r="G173" s="52">
        <f t="shared" si="4"/>
        <v>0</v>
      </c>
      <c r="H173" s="52"/>
      <c r="I173" s="52"/>
    </row>
    <row r="174" spans="1:9" ht="27" hidden="1" customHeight="1" x14ac:dyDescent="0.25">
      <c r="A174" s="54"/>
      <c r="B174" s="55"/>
      <c r="C174" s="56"/>
      <c r="D174" s="56"/>
      <c r="E174" s="56"/>
      <c r="F174" s="57" t="s">
        <v>560</v>
      </c>
      <c r="G174" s="52">
        <f t="shared" si="4"/>
        <v>0</v>
      </c>
      <c r="H174" s="52"/>
      <c r="I174" s="52"/>
    </row>
    <row r="175" spans="1:9" ht="39" hidden="1" customHeight="1" x14ac:dyDescent="0.25">
      <c r="A175" s="48">
        <v>2150</v>
      </c>
      <c r="B175" s="60" t="s">
        <v>613</v>
      </c>
      <c r="C175" s="60">
        <v>5</v>
      </c>
      <c r="D175" s="60">
        <v>0</v>
      </c>
      <c r="E175" s="56"/>
      <c r="F175" s="57" t="s">
        <v>293</v>
      </c>
      <c r="G175" s="50">
        <f>SUM(H175:I175)</f>
        <v>0</v>
      </c>
      <c r="H175" s="50">
        <f>SUM(H176)</f>
        <v>0</v>
      </c>
      <c r="I175" s="50">
        <v>0</v>
      </c>
    </row>
    <row r="176" spans="1:9" ht="0.75" hidden="1" customHeight="1" x14ac:dyDescent="0.25">
      <c r="A176" s="48"/>
      <c r="B176" s="60"/>
      <c r="C176" s="60"/>
      <c r="D176" s="60"/>
      <c r="E176" s="56"/>
      <c r="F176" s="57"/>
      <c r="G176" s="50">
        <f>SUM(H176:I176)</f>
        <v>0</v>
      </c>
      <c r="H176" s="50">
        <v>0</v>
      </c>
      <c r="I176" s="50">
        <v>0</v>
      </c>
    </row>
    <row r="177" spans="1:9" ht="36.75" customHeight="1" x14ac:dyDescent="0.25">
      <c r="A177" s="55"/>
      <c r="B177" s="55" t="s">
        <v>613</v>
      </c>
      <c r="C177" s="56">
        <v>6</v>
      </c>
      <c r="D177" s="56">
        <v>0</v>
      </c>
      <c r="E177" s="56"/>
      <c r="F177" s="188" t="s">
        <v>624</v>
      </c>
      <c r="G177" s="52">
        <f t="shared" si="4"/>
        <v>10500</v>
      </c>
      <c r="H177" s="52">
        <f>SUM(H178)</f>
        <v>10500</v>
      </c>
      <c r="I177" s="52">
        <f>SUM(I178)</f>
        <v>0</v>
      </c>
    </row>
    <row r="178" spans="1:9" ht="38.25" customHeight="1" x14ac:dyDescent="0.25">
      <c r="A178" s="55"/>
      <c r="B178" s="55" t="s">
        <v>613</v>
      </c>
      <c r="C178" s="56">
        <v>6</v>
      </c>
      <c r="D178" s="56">
        <v>1</v>
      </c>
      <c r="E178" s="56"/>
      <c r="F178" s="188" t="s">
        <v>625</v>
      </c>
      <c r="G178" s="52">
        <f t="shared" si="4"/>
        <v>10500</v>
      </c>
      <c r="H178" s="52">
        <f>SUM(H180:H186)</f>
        <v>10500</v>
      </c>
      <c r="I178" s="52">
        <f>SUM(I187:I190)</f>
        <v>0</v>
      </c>
    </row>
    <row r="179" spans="1:9" ht="55.15" customHeight="1" x14ac:dyDescent="0.25">
      <c r="A179" s="55"/>
      <c r="B179" s="56"/>
      <c r="C179" s="56"/>
      <c r="D179" s="56"/>
      <c r="E179" s="56"/>
      <c r="F179" s="188" t="s">
        <v>559</v>
      </c>
      <c r="G179" s="52"/>
      <c r="H179" s="52"/>
      <c r="I179" s="52"/>
    </row>
    <row r="180" spans="1:9" ht="24" customHeight="1" x14ac:dyDescent="0.25">
      <c r="A180" s="55"/>
      <c r="B180" s="56"/>
      <c r="C180" s="56"/>
      <c r="D180" s="56"/>
      <c r="E180" s="56">
        <v>4229</v>
      </c>
      <c r="F180" s="188" t="s">
        <v>427</v>
      </c>
      <c r="G180" s="52">
        <f t="shared" si="4"/>
        <v>500</v>
      </c>
      <c r="H180" s="52">
        <v>500</v>
      </c>
      <c r="I180" s="52">
        <v>0</v>
      </c>
    </row>
    <row r="181" spans="1:9" ht="25.5" customHeight="1" x14ac:dyDescent="0.25">
      <c r="A181" s="55"/>
      <c r="B181" s="56"/>
      <c r="C181" s="56"/>
      <c r="D181" s="56"/>
      <c r="E181" s="56">
        <v>4239</v>
      </c>
      <c r="F181" s="189" t="s">
        <v>620</v>
      </c>
      <c r="G181" s="52">
        <f t="shared" si="4"/>
        <v>1000</v>
      </c>
      <c r="H181" s="52">
        <v>1000</v>
      </c>
      <c r="I181" s="52">
        <v>0</v>
      </c>
    </row>
    <row r="182" spans="1:9" ht="24.75" customHeight="1" x14ac:dyDescent="0.25">
      <c r="A182" s="55"/>
      <c r="B182" s="56"/>
      <c r="C182" s="56"/>
      <c r="D182" s="56"/>
      <c r="E182" s="59">
        <v>4241</v>
      </c>
      <c r="F182" s="189" t="s">
        <v>436</v>
      </c>
      <c r="G182" s="52">
        <f t="shared" si="4"/>
        <v>3000</v>
      </c>
      <c r="H182" s="52">
        <v>3000</v>
      </c>
      <c r="I182" s="52">
        <v>0</v>
      </c>
    </row>
    <row r="183" spans="1:9" ht="35.25" customHeight="1" x14ac:dyDescent="0.25">
      <c r="A183" s="55"/>
      <c r="B183" s="56"/>
      <c r="C183" s="56"/>
      <c r="D183" s="56"/>
      <c r="E183" s="59">
        <v>4251</v>
      </c>
      <c r="F183" s="189" t="s">
        <v>437</v>
      </c>
      <c r="G183" s="52">
        <f t="shared" si="4"/>
        <v>500</v>
      </c>
      <c r="H183" s="52">
        <v>500</v>
      </c>
      <c r="I183" s="52">
        <v>0</v>
      </c>
    </row>
    <row r="184" spans="1:9" ht="35.25" customHeight="1" x14ac:dyDescent="0.25">
      <c r="A184" s="55"/>
      <c r="B184" s="56"/>
      <c r="C184" s="56"/>
      <c r="D184" s="56"/>
      <c r="E184" s="59">
        <v>4269</v>
      </c>
      <c r="F184" s="189" t="s">
        <v>621</v>
      </c>
      <c r="G184" s="52">
        <f t="shared" si="4"/>
        <v>500</v>
      </c>
      <c r="H184" s="52">
        <v>500</v>
      </c>
      <c r="I184" s="52">
        <v>0</v>
      </c>
    </row>
    <row r="185" spans="1:9" ht="36.75" customHeight="1" x14ac:dyDescent="0.25">
      <c r="A185" s="55"/>
      <c r="B185" s="56"/>
      <c r="C185" s="56"/>
      <c r="D185" s="56"/>
      <c r="E185" s="59">
        <v>4819</v>
      </c>
      <c r="F185" s="188" t="s">
        <v>732</v>
      </c>
      <c r="G185" s="52">
        <f t="shared" si="4"/>
        <v>0</v>
      </c>
      <c r="H185" s="52">
        <v>0</v>
      </c>
      <c r="I185" s="52">
        <v>0</v>
      </c>
    </row>
    <row r="186" spans="1:9" ht="24" customHeight="1" x14ac:dyDescent="0.25">
      <c r="A186" s="54"/>
      <c r="B186" s="56"/>
      <c r="C186" s="56"/>
      <c r="D186" s="56"/>
      <c r="E186" s="56">
        <v>4823</v>
      </c>
      <c r="F186" s="189" t="s">
        <v>736</v>
      </c>
      <c r="G186" s="52">
        <f t="shared" si="4"/>
        <v>5000</v>
      </c>
      <c r="H186" s="52">
        <v>5000</v>
      </c>
      <c r="I186" s="52">
        <v>0</v>
      </c>
    </row>
    <row r="187" spans="1:9" ht="36" customHeight="1" x14ac:dyDescent="0.25">
      <c r="A187" s="54"/>
      <c r="B187" s="56"/>
      <c r="C187" s="56"/>
      <c r="D187" s="56"/>
      <c r="E187" s="56">
        <v>5112</v>
      </c>
      <c r="F187" s="226" t="s">
        <v>546</v>
      </c>
      <c r="G187" s="52">
        <f t="shared" si="4"/>
        <v>0</v>
      </c>
      <c r="H187" s="52">
        <v>0</v>
      </c>
      <c r="I187" s="52">
        <v>0</v>
      </c>
    </row>
    <row r="188" spans="1:9" ht="24" customHeight="1" x14ac:dyDescent="0.25">
      <c r="A188" s="54"/>
      <c r="B188" s="56"/>
      <c r="C188" s="56"/>
      <c r="D188" s="56"/>
      <c r="E188" s="56">
        <v>5134</v>
      </c>
      <c r="F188" s="189" t="s">
        <v>541</v>
      </c>
      <c r="G188" s="52">
        <f t="shared" si="4"/>
        <v>0</v>
      </c>
      <c r="H188" s="52">
        <v>0</v>
      </c>
      <c r="I188" s="52">
        <v>0</v>
      </c>
    </row>
    <row r="189" spans="1:9" ht="24" customHeight="1" x14ac:dyDescent="0.25">
      <c r="A189" s="54"/>
      <c r="B189" s="56"/>
      <c r="C189" s="56"/>
      <c r="D189" s="56"/>
      <c r="E189" s="56">
        <v>5129</v>
      </c>
      <c r="F189" s="189" t="s">
        <v>544</v>
      </c>
      <c r="G189" s="52">
        <f>SUM(I189)</f>
        <v>0</v>
      </c>
      <c r="H189" s="52">
        <v>0</v>
      </c>
      <c r="I189" s="52">
        <v>0</v>
      </c>
    </row>
    <row r="190" spans="1:9" ht="24" customHeight="1" x14ac:dyDescent="0.25">
      <c r="A190" s="54"/>
      <c r="B190" s="56"/>
      <c r="C190" s="56"/>
      <c r="D190" s="56"/>
      <c r="E190" s="56">
        <v>5122</v>
      </c>
      <c r="F190" s="189" t="s">
        <v>543</v>
      </c>
      <c r="G190" s="52">
        <f t="shared" si="4"/>
        <v>0</v>
      </c>
      <c r="H190" s="52">
        <v>0</v>
      </c>
      <c r="I190" s="52">
        <v>0</v>
      </c>
    </row>
    <row r="191" spans="1:9" ht="30" customHeight="1" x14ac:dyDescent="0.25">
      <c r="A191" s="54">
        <v>2200</v>
      </c>
      <c r="B191" s="61" t="s">
        <v>614</v>
      </c>
      <c r="C191" s="56">
        <v>0</v>
      </c>
      <c r="D191" s="56">
        <v>0</v>
      </c>
      <c r="E191" s="56"/>
      <c r="F191" s="189" t="s">
        <v>342</v>
      </c>
      <c r="G191" s="52">
        <f t="shared" si="4"/>
        <v>1000</v>
      </c>
      <c r="H191" s="52">
        <f>SUM(H192)</f>
        <v>1000</v>
      </c>
      <c r="I191" s="52">
        <f>SUM(I192)</f>
        <v>0</v>
      </c>
    </row>
    <row r="192" spans="1:9" ht="30" customHeight="1" x14ac:dyDescent="0.25">
      <c r="A192" s="54"/>
      <c r="B192" s="61" t="s">
        <v>614</v>
      </c>
      <c r="C192" s="56">
        <v>2</v>
      </c>
      <c r="D192" s="56">
        <v>0</v>
      </c>
      <c r="E192" s="56"/>
      <c r="F192" s="189" t="s">
        <v>298</v>
      </c>
      <c r="G192" s="52">
        <f t="shared" si="4"/>
        <v>1000</v>
      </c>
      <c r="H192" s="52">
        <f>SUM(H193:H194)</f>
        <v>1000</v>
      </c>
      <c r="I192" s="52">
        <f>SUM(I193:I194)</f>
        <v>0</v>
      </c>
    </row>
    <row r="193" spans="1:9" ht="39" customHeight="1" x14ac:dyDescent="0.25">
      <c r="A193" s="54"/>
      <c r="B193" s="61" t="s">
        <v>614</v>
      </c>
      <c r="C193" s="56">
        <v>2</v>
      </c>
      <c r="D193" s="56">
        <v>1</v>
      </c>
      <c r="E193" s="56">
        <v>4251</v>
      </c>
      <c r="F193" s="189" t="s">
        <v>437</v>
      </c>
      <c r="G193" s="52">
        <f>SUM(H193:I193)</f>
        <v>500</v>
      </c>
      <c r="H193" s="52">
        <v>500</v>
      </c>
      <c r="I193" s="52">
        <v>0</v>
      </c>
    </row>
    <row r="194" spans="1:9" ht="33" customHeight="1" x14ac:dyDescent="0.25">
      <c r="A194" s="54"/>
      <c r="B194" s="61"/>
      <c r="C194" s="56"/>
      <c r="D194" s="56"/>
      <c r="E194" s="56">
        <v>4269</v>
      </c>
      <c r="F194" s="189" t="s">
        <v>621</v>
      </c>
      <c r="G194" s="52">
        <f>SUM(H194:I194)</f>
        <v>500</v>
      </c>
      <c r="H194" s="52">
        <v>500</v>
      </c>
      <c r="I194" s="52">
        <v>0</v>
      </c>
    </row>
    <row r="195" spans="1:9" ht="36" customHeight="1" x14ac:dyDescent="0.25">
      <c r="A195" s="54">
        <v>2300</v>
      </c>
      <c r="B195" s="60" t="s">
        <v>615</v>
      </c>
      <c r="C195" s="60">
        <v>0</v>
      </c>
      <c r="D195" s="60">
        <v>0</v>
      </c>
      <c r="E195" s="56"/>
      <c r="F195" s="313" t="s">
        <v>343</v>
      </c>
      <c r="G195" s="52">
        <f>SUM(H196)</f>
        <v>1000</v>
      </c>
      <c r="H195" s="52">
        <f>SUM(H196)</f>
        <v>1000</v>
      </c>
      <c r="I195" s="52">
        <f>SUM(I196)</f>
        <v>0</v>
      </c>
    </row>
    <row r="196" spans="1:9" ht="33" customHeight="1" x14ac:dyDescent="0.25">
      <c r="A196" s="54"/>
      <c r="B196" s="60" t="s">
        <v>615</v>
      </c>
      <c r="C196" s="60">
        <v>2</v>
      </c>
      <c r="D196" s="60">
        <v>0</v>
      </c>
      <c r="E196" s="56"/>
      <c r="F196" s="226" t="s">
        <v>307</v>
      </c>
      <c r="G196" s="52">
        <f>SUM(H196)</f>
        <v>1000</v>
      </c>
      <c r="H196" s="52">
        <f>SUM(H197)</f>
        <v>1000</v>
      </c>
      <c r="I196" s="52">
        <v>0</v>
      </c>
    </row>
    <row r="197" spans="1:9" ht="26.25" customHeight="1" x14ac:dyDescent="0.25">
      <c r="A197" s="54"/>
      <c r="B197" s="62" t="s">
        <v>615</v>
      </c>
      <c r="C197" s="56">
        <v>2</v>
      </c>
      <c r="D197" s="56">
        <v>1</v>
      </c>
      <c r="E197" s="56">
        <v>4241</v>
      </c>
      <c r="F197" s="189" t="s">
        <v>436</v>
      </c>
      <c r="G197" s="52">
        <f>SUM(H197)</f>
        <v>1000</v>
      </c>
      <c r="H197" s="52">
        <v>1000</v>
      </c>
      <c r="I197" s="52">
        <v>0</v>
      </c>
    </row>
    <row r="198" spans="1:9" ht="66" customHeight="1" x14ac:dyDescent="0.25">
      <c r="A198" s="46">
        <v>2400</v>
      </c>
      <c r="B198" s="55" t="s">
        <v>645</v>
      </c>
      <c r="C198" s="56">
        <v>0</v>
      </c>
      <c r="D198" s="56">
        <v>0</v>
      </c>
      <c r="E198" s="56"/>
      <c r="F198" s="313" t="s">
        <v>986</v>
      </c>
      <c r="G198" s="52">
        <f t="shared" si="4"/>
        <v>-113747.5</v>
      </c>
      <c r="H198" s="52">
        <f>SUM(H199+H202+H207+H245)</f>
        <v>4000</v>
      </c>
      <c r="I198" s="52">
        <f>SUM(I199+I202+I207+I245)</f>
        <v>-117747.5</v>
      </c>
    </row>
    <row r="199" spans="1:9" ht="22.5" customHeight="1" x14ac:dyDescent="0.25">
      <c r="A199" s="54">
        <v>2424</v>
      </c>
      <c r="B199" s="55" t="s">
        <v>645</v>
      </c>
      <c r="C199" s="56">
        <v>2</v>
      </c>
      <c r="D199" s="56">
        <v>1</v>
      </c>
      <c r="E199" s="56"/>
      <c r="F199" s="188" t="s">
        <v>646</v>
      </c>
      <c r="G199" s="52">
        <f t="shared" si="4"/>
        <v>0</v>
      </c>
      <c r="H199" s="52">
        <v>0</v>
      </c>
      <c r="I199" s="52">
        <f>SUM(I201)</f>
        <v>0</v>
      </c>
    </row>
    <row r="200" spans="1:9" ht="36.75" customHeight="1" x14ac:dyDescent="0.25">
      <c r="A200" s="54"/>
      <c r="B200" s="55"/>
      <c r="C200" s="56"/>
      <c r="D200" s="56"/>
      <c r="E200" s="56"/>
      <c r="F200" s="188" t="s">
        <v>559</v>
      </c>
      <c r="G200" s="52"/>
      <c r="H200" s="52"/>
      <c r="I200" s="52"/>
    </row>
    <row r="201" spans="1:9" ht="29.25" customHeight="1" x14ac:dyDescent="0.25">
      <c r="A201" s="54"/>
      <c r="B201" s="55"/>
      <c r="C201" s="56"/>
      <c r="D201" s="56"/>
      <c r="E201" s="56">
        <v>5112</v>
      </c>
      <c r="F201" s="189" t="s">
        <v>988</v>
      </c>
      <c r="G201" s="52">
        <f t="shared" si="4"/>
        <v>0</v>
      </c>
      <c r="H201" s="52">
        <v>0</v>
      </c>
      <c r="I201" s="52">
        <v>0</v>
      </c>
    </row>
    <row r="202" spans="1:9" ht="29.25" customHeight="1" x14ac:dyDescent="0.25">
      <c r="A202" s="54">
        <v>2430</v>
      </c>
      <c r="B202" s="55" t="s">
        <v>645</v>
      </c>
      <c r="C202" s="56">
        <v>3</v>
      </c>
      <c r="D202" s="56">
        <v>0</v>
      </c>
      <c r="E202" s="56"/>
      <c r="F202" s="189" t="s">
        <v>315</v>
      </c>
      <c r="G202" s="52">
        <f t="shared" si="4"/>
        <v>10500</v>
      </c>
      <c r="H202" s="52">
        <f>SUM(H205:H206)</f>
        <v>0</v>
      </c>
      <c r="I202" s="52">
        <f>SUM(I205:I206)</f>
        <v>10500</v>
      </c>
    </row>
    <row r="203" spans="1:9" ht="24" customHeight="1" x14ac:dyDescent="0.25">
      <c r="A203" s="54">
        <v>2432</v>
      </c>
      <c r="B203" s="55" t="s">
        <v>645</v>
      </c>
      <c r="C203" s="56">
        <v>3</v>
      </c>
      <c r="D203" s="56">
        <v>2</v>
      </c>
      <c r="E203" s="56"/>
      <c r="F203" s="189" t="s">
        <v>899</v>
      </c>
      <c r="G203" s="52">
        <f t="shared" ref="G203:G230" si="5">SUM(H203:I203)</f>
        <v>10500</v>
      </c>
      <c r="H203" s="52">
        <v>0</v>
      </c>
      <c r="I203" s="52">
        <f>SUM(I206+I205)</f>
        <v>10500</v>
      </c>
    </row>
    <row r="204" spans="1:9" ht="36.75" customHeight="1" x14ac:dyDescent="0.25">
      <c r="A204" s="54"/>
      <c r="B204" s="55"/>
      <c r="C204" s="56"/>
      <c r="D204" s="56"/>
      <c r="E204" s="56"/>
      <c r="F204" s="188" t="s">
        <v>559</v>
      </c>
      <c r="G204" s="52">
        <f t="shared" si="5"/>
        <v>0</v>
      </c>
      <c r="H204" s="52">
        <v>0</v>
      </c>
      <c r="I204" s="52">
        <v>0</v>
      </c>
    </row>
    <row r="205" spans="1:9" ht="25.5" customHeight="1" x14ac:dyDescent="0.25">
      <c r="A205" s="54"/>
      <c r="B205" s="55"/>
      <c r="C205" s="56"/>
      <c r="D205" s="56"/>
      <c r="E205" s="59">
        <v>5112</v>
      </c>
      <c r="F205" s="189" t="s">
        <v>546</v>
      </c>
      <c r="G205" s="52">
        <f t="shared" si="5"/>
        <v>10000</v>
      </c>
      <c r="H205" s="52">
        <v>0</v>
      </c>
      <c r="I205" s="52">
        <v>10000</v>
      </c>
    </row>
    <row r="206" spans="1:9" ht="27" customHeight="1" x14ac:dyDescent="0.25">
      <c r="A206" s="54"/>
      <c r="B206" s="55"/>
      <c r="C206" s="56"/>
      <c r="D206" s="56"/>
      <c r="E206" s="56">
        <v>5134</v>
      </c>
      <c r="F206" s="189" t="s">
        <v>541</v>
      </c>
      <c r="G206" s="52">
        <f t="shared" si="5"/>
        <v>500</v>
      </c>
      <c r="H206" s="52">
        <v>0</v>
      </c>
      <c r="I206" s="52">
        <v>500</v>
      </c>
    </row>
    <row r="207" spans="1:9" ht="23.45" customHeight="1" x14ac:dyDescent="0.25">
      <c r="A207" s="54">
        <v>2450</v>
      </c>
      <c r="B207" s="55" t="s">
        <v>645</v>
      </c>
      <c r="C207" s="56">
        <v>5</v>
      </c>
      <c r="D207" s="56">
        <v>0</v>
      </c>
      <c r="E207" s="56"/>
      <c r="F207" s="188" t="s">
        <v>317</v>
      </c>
      <c r="G207" s="52">
        <f t="shared" si="5"/>
        <v>793565</v>
      </c>
      <c r="H207" s="52">
        <f>SUM(H208)</f>
        <v>4000</v>
      </c>
      <c r="I207" s="52">
        <f>SUM(I208)</f>
        <v>789565</v>
      </c>
    </row>
    <row r="208" spans="1:9" ht="24" customHeight="1" x14ac:dyDescent="0.25">
      <c r="A208" s="54">
        <v>2451</v>
      </c>
      <c r="B208" s="55" t="s">
        <v>645</v>
      </c>
      <c r="C208" s="56">
        <v>5</v>
      </c>
      <c r="D208" s="56">
        <v>1</v>
      </c>
      <c r="E208" s="56"/>
      <c r="F208" s="188" t="s">
        <v>917</v>
      </c>
      <c r="G208" s="52">
        <f>SUM(H208:I208)</f>
        <v>793565</v>
      </c>
      <c r="H208" s="52">
        <f>SUM(H210:H211)</f>
        <v>4000</v>
      </c>
      <c r="I208" s="52">
        <f>SUM(I210+I211+I212+I213+I215)</f>
        <v>789565</v>
      </c>
    </row>
    <row r="209" spans="1:9" ht="37.15" customHeight="1" x14ac:dyDescent="0.25">
      <c r="A209" s="54"/>
      <c r="B209" s="55"/>
      <c r="C209" s="56"/>
      <c r="D209" s="56"/>
      <c r="E209" s="56"/>
      <c r="F209" s="188" t="s">
        <v>559</v>
      </c>
      <c r="G209" s="52"/>
      <c r="H209" s="52"/>
      <c r="I209" s="52"/>
    </row>
    <row r="210" spans="1:9" ht="24.75" customHeight="1" x14ac:dyDescent="0.25">
      <c r="A210" s="54"/>
      <c r="B210" s="55"/>
      <c r="C210" s="56"/>
      <c r="D210" s="56"/>
      <c r="E210" s="56">
        <v>4239</v>
      </c>
      <c r="F210" s="189" t="s">
        <v>620</v>
      </c>
      <c r="G210" s="52">
        <f t="shared" si="5"/>
        <v>1500</v>
      </c>
      <c r="H210" s="52">
        <v>1500</v>
      </c>
      <c r="I210" s="52">
        <v>0</v>
      </c>
    </row>
    <row r="211" spans="1:9" ht="37.5" customHeight="1" x14ac:dyDescent="0.25">
      <c r="A211" s="54"/>
      <c r="B211" s="55"/>
      <c r="C211" s="56"/>
      <c r="D211" s="56"/>
      <c r="E211" s="59">
        <v>4251</v>
      </c>
      <c r="F211" s="189" t="s">
        <v>437</v>
      </c>
      <c r="G211" s="52">
        <v>0</v>
      </c>
      <c r="H211" s="52">
        <v>2500</v>
      </c>
      <c r="I211" s="52">
        <v>0</v>
      </c>
    </row>
    <row r="212" spans="1:9" ht="28.15" customHeight="1" x14ac:dyDescent="0.25">
      <c r="A212" s="54"/>
      <c r="B212" s="55"/>
      <c r="C212" s="56"/>
      <c r="D212" s="56"/>
      <c r="E212" s="59">
        <v>5112</v>
      </c>
      <c r="F212" s="189" t="s">
        <v>958</v>
      </c>
      <c r="G212" s="52">
        <f>SUM(H212:I212)</f>
        <v>0</v>
      </c>
      <c r="H212" s="52">
        <v>0</v>
      </c>
      <c r="I212" s="52">
        <v>0</v>
      </c>
    </row>
    <row r="213" spans="1:9" ht="36" customHeight="1" x14ac:dyDescent="0.25">
      <c r="A213" s="54"/>
      <c r="B213" s="55"/>
      <c r="C213" s="56"/>
      <c r="D213" s="56"/>
      <c r="E213" s="59">
        <v>5113</v>
      </c>
      <c r="F213" s="188" t="s">
        <v>547</v>
      </c>
      <c r="G213" s="50">
        <f>SUM(H213:I213)</f>
        <v>787065</v>
      </c>
      <c r="H213" s="50">
        <v>0</v>
      </c>
      <c r="I213" s="52">
        <v>787065</v>
      </c>
    </row>
    <row r="214" spans="1:9" ht="22.9" customHeight="1" x14ac:dyDescent="0.25">
      <c r="A214" s="54"/>
      <c r="B214" s="55"/>
      <c r="C214" s="56"/>
      <c r="D214" s="56"/>
      <c r="E214" s="56">
        <v>5129</v>
      </c>
      <c r="F214" s="188" t="s">
        <v>544</v>
      </c>
      <c r="G214" s="52">
        <f>SUM(H214:I214)</f>
        <v>0</v>
      </c>
      <c r="H214" s="52">
        <v>0</v>
      </c>
      <c r="I214" s="52">
        <v>0</v>
      </c>
    </row>
    <row r="215" spans="1:9" ht="30" customHeight="1" x14ac:dyDescent="0.25">
      <c r="A215" s="54"/>
      <c r="B215" s="55"/>
      <c r="C215" s="56"/>
      <c r="D215" s="56"/>
      <c r="E215" s="59">
        <v>5134</v>
      </c>
      <c r="F215" s="189" t="s">
        <v>541</v>
      </c>
      <c r="G215" s="52">
        <f>SUM(H215:I215)</f>
        <v>2500</v>
      </c>
      <c r="H215" s="52">
        <v>0</v>
      </c>
      <c r="I215" s="52">
        <v>2500</v>
      </c>
    </row>
    <row r="216" spans="1:9" ht="24" hidden="1" customHeight="1" x14ac:dyDescent="0.25">
      <c r="A216" s="54">
        <v>2452</v>
      </c>
      <c r="B216" s="55" t="s">
        <v>645</v>
      </c>
      <c r="C216" s="56">
        <v>5</v>
      </c>
      <c r="D216" s="56">
        <v>2</v>
      </c>
      <c r="E216" s="56"/>
      <c r="F216" s="188" t="s">
        <v>919</v>
      </c>
      <c r="G216" s="52">
        <f t="shared" si="5"/>
        <v>0</v>
      </c>
      <c r="H216" s="52">
        <v>0</v>
      </c>
      <c r="I216" s="52">
        <v>0</v>
      </c>
    </row>
    <row r="217" spans="1:9" ht="40.15" hidden="1" customHeight="1" x14ac:dyDescent="0.25">
      <c r="A217" s="54"/>
      <c r="B217" s="55"/>
      <c r="C217" s="56"/>
      <c r="D217" s="56"/>
      <c r="E217" s="56"/>
      <c r="F217" s="188" t="s">
        <v>559</v>
      </c>
      <c r="G217" s="52"/>
      <c r="H217" s="52"/>
      <c r="I217" s="52"/>
    </row>
    <row r="218" spans="1:9" ht="25.15" hidden="1" customHeight="1" x14ac:dyDescent="0.25">
      <c r="A218" s="54">
        <v>2453</v>
      </c>
      <c r="B218" s="55" t="s">
        <v>645</v>
      </c>
      <c r="C218" s="56">
        <v>5</v>
      </c>
      <c r="D218" s="56">
        <v>3</v>
      </c>
      <c r="E218" s="56"/>
      <c r="F218" s="188" t="s">
        <v>921</v>
      </c>
      <c r="G218" s="52">
        <f t="shared" si="5"/>
        <v>0</v>
      </c>
      <c r="H218" s="52">
        <v>0</v>
      </c>
      <c r="I218" s="52">
        <v>0</v>
      </c>
    </row>
    <row r="219" spans="1:9" ht="39" hidden="1" customHeight="1" x14ac:dyDescent="0.25">
      <c r="A219" s="54"/>
      <c r="B219" s="55"/>
      <c r="C219" s="56"/>
      <c r="D219" s="56"/>
      <c r="E219" s="56"/>
      <c r="F219" s="188" t="s">
        <v>559</v>
      </c>
      <c r="G219" s="52"/>
      <c r="H219" s="52"/>
      <c r="I219" s="52"/>
    </row>
    <row r="220" spans="1:9" ht="24.6" hidden="1" customHeight="1" x14ac:dyDescent="0.25">
      <c r="A220" s="54">
        <v>2454</v>
      </c>
      <c r="B220" s="55" t="s">
        <v>645</v>
      </c>
      <c r="C220" s="56">
        <v>5</v>
      </c>
      <c r="D220" s="56">
        <v>4</v>
      </c>
      <c r="E220" s="56"/>
      <c r="F220" s="188" t="s">
        <v>923</v>
      </c>
      <c r="G220" s="52">
        <f t="shared" si="5"/>
        <v>0</v>
      </c>
      <c r="H220" s="52">
        <v>0</v>
      </c>
      <c r="I220" s="52">
        <v>0</v>
      </c>
    </row>
    <row r="221" spans="1:9" ht="55.9" hidden="1" customHeight="1" x14ac:dyDescent="0.25">
      <c r="A221" s="54"/>
      <c r="B221" s="55"/>
      <c r="C221" s="56"/>
      <c r="D221" s="56"/>
      <c r="E221" s="56"/>
      <c r="F221" s="188" t="s">
        <v>559</v>
      </c>
      <c r="G221" s="52"/>
      <c r="H221" s="52"/>
      <c r="I221" s="52"/>
    </row>
    <row r="222" spans="1:9" ht="27" hidden="1" customHeight="1" x14ac:dyDescent="0.25">
      <c r="A222" s="54">
        <v>2455</v>
      </c>
      <c r="B222" s="55" t="s">
        <v>645</v>
      </c>
      <c r="C222" s="56">
        <v>5</v>
      </c>
      <c r="D222" s="56">
        <v>5</v>
      </c>
      <c r="E222" s="56"/>
      <c r="F222" s="188" t="s">
        <v>925</v>
      </c>
      <c r="G222" s="52">
        <f t="shared" si="5"/>
        <v>0</v>
      </c>
      <c r="H222" s="52">
        <v>0</v>
      </c>
      <c r="I222" s="52">
        <v>0</v>
      </c>
    </row>
    <row r="223" spans="1:9" ht="38.450000000000003" hidden="1" customHeight="1" x14ac:dyDescent="0.25">
      <c r="A223" s="54"/>
      <c r="B223" s="55"/>
      <c r="C223" s="56"/>
      <c r="D223" s="56"/>
      <c r="E223" s="56"/>
      <c r="F223" s="188" t="s">
        <v>559</v>
      </c>
      <c r="G223" s="52"/>
      <c r="H223" s="52"/>
      <c r="I223" s="52"/>
    </row>
    <row r="224" spans="1:9" ht="23.45" hidden="1" customHeight="1" x14ac:dyDescent="0.25">
      <c r="A224" s="54">
        <v>2460</v>
      </c>
      <c r="B224" s="55" t="s">
        <v>645</v>
      </c>
      <c r="C224" s="56">
        <v>6</v>
      </c>
      <c r="D224" s="56">
        <v>0</v>
      </c>
      <c r="E224" s="56"/>
      <c r="F224" s="188" t="s">
        <v>318</v>
      </c>
      <c r="G224" s="52">
        <f t="shared" si="5"/>
        <v>0</v>
      </c>
      <c r="H224" s="52">
        <f>SUM(H225)</f>
        <v>0</v>
      </c>
      <c r="I224" s="52">
        <f>SUM(I225)</f>
        <v>0</v>
      </c>
    </row>
    <row r="225" spans="1:9" ht="24" hidden="1" customHeight="1" x14ac:dyDescent="0.25">
      <c r="A225" s="54">
        <v>2461</v>
      </c>
      <c r="B225" s="55" t="s">
        <v>645</v>
      </c>
      <c r="C225" s="56">
        <v>6</v>
      </c>
      <c r="D225" s="56">
        <v>1</v>
      </c>
      <c r="E225" s="56"/>
      <c r="F225" s="188" t="s">
        <v>1</v>
      </c>
      <c r="G225" s="52">
        <f t="shared" si="5"/>
        <v>0</v>
      </c>
      <c r="H225" s="52">
        <v>0</v>
      </c>
      <c r="I225" s="52">
        <v>0</v>
      </c>
    </row>
    <row r="226" spans="1:9" ht="37.9" hidden="1" customHeight="1" x14ac:dyDescent="0.25">
      <c r="A226" s="54"/>
      <c r="B226" s="55"/>
      <c r="C226" s="56"/>
      <c r="D226" s="56"/>
      <c r="E226" s="56"/>
      <c r="F226" s="188" t="s">
        <v>559</v>
      </c>
      <c r="G226" s="52"/>
      <c r="H226" s="52"/>
      <c r="I226" s="52"/>
    </row>
    <row r="227" spans="1:9" ht="23.45" hidden="1" customHeight="1" x14ac:dyDescent="0.25">
      <c r="A227" s="54">
        <v>2470</v>
      </c>
      <c r="B227" s="55" t="s">
        <v>645</v>
      </c>
      <c r="C227" s="56">
        <v>7</v>
      </c>
      <c r="D227" s="56">
        <v>0</v>
      </c>
      <c r="E227" s="56"/>
      <c r="F227" s="227" t="s">
        <v>319</v>
      </c>
      <c r="G227" s="52">
        <f t="shared" si="5"/>
        <v>0</v>
      </c>
      <c r="H227" s="52">
        <f>SUM(H228,H230,H232,H234)</f>
        <v>0</v>
      </c>
      <c r="I227" s="52">
        <f>SUM(I228,I230,I232,I234)</f>
        <v>0</v>
      </c>
    </row>
    <row r="228" spans="1:9" ht="18" hidden="1" customHeight="1" x14ac:dyDescent="0.25">
      <c r="A228" s="54">
        <v>2471</v>
      </c>
      <c r="B228" s="55" t="s">
        <v>645</v>
      </c>
      <c r="C228" s="56">
        <v>7</v>
      </c>
      <c r="D228" s="56">
        <v>1</v>
      </c>
      <c r="E228" s="56"/>
      <c r="F228" s="188" t="s">
        <v>3</v>
      </c>
      <c r="G228" s="52">
        <f t="shared" si="5"/>
        <v>0</v>
      </c>
      <c r="H228" s="52">
        <v>0</v>
      </c>
      <c r="I228" s="52">
        <v>0</v>
      </c>
    </row>
    <row r="229" spans="1:9" ht="19.149999999999999" hidden="1" customHeight="1" x14ac:dyDescent="0.25">
      <c r="A229" s="54"/>
      <c r="B229" s="55"/>
      <c r="C229" s="56"/>
      <c r="D229" s="56"/>
      <c r="E229" s="56"/>
      <c r="F229" s="188" t="s">
        <v>559</v>
      </c>
      <c r="G229" s="52"/>
      <c r="H229" s="52"/>
      <c r="I229" s="52"/>
    </row>
    <row r="230" spans="1:9" ht="37.15" hidden="1" customHeight="1" x14ac:dyDescent="0.25">
      <c r="A230" s="54">
        <v>2472</v>
      </c>
      <c r="B230" s="55" t="s">
        <v>645</v>
      </c>
      <c r="C230" s="56">
        <v>7</v>
      </c>
      <c r="D230" s="56">
        <v>2</v>
      </c>
      <c r="E230" s="56"/>
      <c r="F230" s="188" t="s">
        <v>5</v>
      </c>
      <c r="G230" s="52">
        <f t="shared" si="5"/>
        <v>0</v>
      </c>
      <c r="H230" s="52">
        <v>0</v>
      </c>
      <c r="I230" s="52">
        <v>0</v>
      </c>
    </row>
    <row r="231" spans="1:9" ht="38.450000000000003" hidden="1" customHeight="1" x14ac:dyDescent="0.25">
      <c r="A231" s="54"/>
      <c r="B231" s="55"/>
      <c r="C231" s="56"/>
      <c r="D231" s="56"/>
      <c r="E231" s="56"/>
      <c r="F231" s="188" t="s">
        <v>559</v>
      </c>
      <c r="G231" s="52"/>
      <c r="H231" s="52"/>
      <c r="I231" s="52"/>
    </row>
    <row r="232" spans="1:9" ht="24.6" hidden="1" customHeight="1" x14ac:dyDescent="0.25">
      <c r="A232" s="54">
        <v>2473</v>
      </c>
      <c r="B232" s="55" t="s">
        <v>645</v>
      </c>
      <c r="C232" s="56">
        <v>7</v>
      </c>
      <c r="D232" s="56">
        <v>3</v>
      </c>
      <c r="E232" s="56"/>
      <c r="F232" s="188" t="s">
        <v>7</v>
      </c>
      <c r="G232" s="52">
        <f t="shared" ref="G232:G291" si="6">SUM(H232:I232)</f>
        <v>0</v>
      </c>
      <c r="H232" s="52">
        <v>0</v>
      </c>
      <c r="I232" s="52">
        <v>0</v>
      </c>
    </row>
    <row r="233" spans="1:9" ht="55.9" hidden="1" customHeight="1" x14ac:dyDescent="0.25">
      <c r="A233" s="54"/>
      <c r="B233" s="55"/>
      <c r="C233" s="56"/>
      <c r="D233" s="56"/>
      <c r="E233" s="56"/>
      <c r="F233" s="188" t="s">
        <v>559</v>
      </c>
      <c r="G233" s="52"/>
      <c r="H233" s="52"/>
      <c r="I233" s="52"/>
    </row>
    <row r="234" spans="1:9" ht="28.15" hidden="1" customHeight="1" x14ac:dyDescent="0.25">
      <c r="A234" s="54">
        <v>2474</v>
      </c>
      <c r="B234" s="55" t="s">
        <v>645</v>
      </c>
      <c r="C234" s="56">
        <v>7</v>
      </c>
      <c r="D234" s="56">
        <v>4</v>
      </c>
      <c r="E234" s="56"/>
      <c r="F234" s="188" t="s">
        <v>9</v>
      </c>
      <c r="G234" s="52">
        <f t="shared" si="6"/>
        <v>0</v>
      </c>
      <c r="H234" s="52">
        <v>0</v>
      </c>
      <c r="I234" s="52">
        <v>0</v>
      </c>
    </row>
    <row r="235" spans="1:9" ht="39.6" hidden="1" customHeight="1" x14ac:dyDescent="0.25">
      <c r="A235" s="54"/>
      <c r="B235" s="55"/>
      <c r="C235" s="56"/>
      <c r="D235" s="56"/>
      <c r="E235" s="56"/>
      <c r="F235" s="188" t="s">
        <v>559</v>
      </c>
      <c r="G235" s="52"/>
      <c r="H235" s="52"/>
      <c r="I235" s="52"/>
    </row>
    <row r="236" spans="1:9" ht="39" hidden="1" customHeight="1" x14ac:dyDescent="0.25">
      <c r="A236" s="54">
        <v>2480</v>
      </c>
      <c r="B236" s="55" t="s">
        <v>645</v>
      </c>
      <c r="C236" s="56">
        <v>8</v>
      </c>
      <c r="D236" s="56">
        <v>0</v>
      </c>
      <c r="E236" s="56"/>
      <c r="F236" s="227" t="s">
        <v>320</v>
      </c>
      <c r="G236" s="52">
        <f t="shared" si="6"/>
        <v>0</v>
      </c>
      <c r="H236" s="52">
        <f>SUM(H237,H239,H241,H243)</f>
        <v>0</v>
      </c>
      <c r="I236" s="52">
        <f>SUM(I237,I239,I241,I243)</f>
        <v>0</v>
      </c>
    </row>
    <row r="237" spans="1:9" ht="38.450000000000003" hidden="1" customHeight="1" x14ac:dyDescent="0.25">
      <c r="A237" s="54">
        <v>2481</v>
      </c>
      <c r="B237" s="55" t="s">
        <v>645</v>
      </c>
      <c r="C237" s="56">
        <v>8</v>
      </c>
      <c r="D237" s="56">
        <v>1</v>
      </c>
      <c r="E237" s="56"/>
      <c r="F237" s="188" t="s">
        <v>12</v>
      </c>
      <c r="G237" s="52">
        <f t="shared" si="6"/>
        <v>0</v>
      </c>
      <c r="H237" s="52">
        <v>0</v>
      </c>
      <c r="I237" s="52">
        <v>0</v>
      </c>
    </row>
    <row r="238" spans="1:9" ht="37.15" hidden="1" customHeight="1" x14ac:dyDescent="0.25">
      <c r="A238" s="54"/>
      <c r="B238" s="55"/>
      <c r="C238" s="56"/>
      <c r="D238" s="56"/>
      <c r="E238" s="56"/>
      <c r="F238" s="188" t="s">
        <v>559</v>
      </c>
      <c r="G238" s="52"/>
      <c r="H238" s="52"/>
      <c r="I238" s="52"/>
    </row>
    <row r="239" spans="1:9" ht="39.6" hidden="1" customHeight="1" x14ac:dyDescent="0.25">
      <c r="A239" s="54">
        <v>2482</v>
      </c>
      <c r="B239" s="55" t="s">
        <v>645</v>
      </c>
      <c r="C239" s="56">
        <v>8</v>
      </c>
      <c r="D239" s="56">
        <v>2</v>
      </c>
      <c r="E239" s="56"/>
      <c r="F239" s="188" t="s">
        <v>14</v>
      </c>
      <c r="G239" s="52">
        <f t="shared" si="6"/>
        <v>0</v>
      </c>
      <c r="H239" s="52">
        <v>0</v>
      </c>
      <c r="I239" s="52">
        <v>0</v>
      </c>
    </row>
    <row r="240" spans="1:9" ht="37.15" hidden="1" customHeight="1" x14ac:dyDescent="0.25">
      <c r="A240" s="54"/>
      <c r="B240" s="55"/>
      <c r="C240" s="56"/>
      <c r="D240" s="56"/>
      <c r="E240" s="56"/>
      <c r="F240" s="188" t="s">
        <v>559</v>
      </c>
      <c r="G240" s="52"/>
      <c r="H240" s="52"/>
      <c r="I240" s="52"/>
    </row>
    <row r="241" spans="1:9" ht="37.15" hidden="1" customHeight="1" x14ac:dyDescent="0.25">
      <c r="A241" s="54">
        <v>2483</v>
      </c>
      <c r="B241" s="55" t="s">
        <v>645</v>
      </c>
      <c r="C241" s="56">
        <v>8</v>
      </c>
      <c r="D241" s="56">
        <v>3</v>
      </c>
      <c r="E241" s="56"/>
      <c r="F241" s="188" t="s">
        <v>16</v>
      </c>
      <c r="G241" s="52">
        <f t="shared" si="6"/>
        <v>0</v>
      </c>
      <c r="H241" s="52">
        <v>0</v>
      </c>
      <c r="I241" s="52">
        <v>0</v>
      </c>
    </row>
    <row r="242" spans="1:9" ht="36" hidden="1" customHeight="1" x14ac:dyDescent="0.25">
      <c r="A242" s="54"/>
      <c r="B242" s="55"/>
      <c r="C242" s="56"/>
      <c r="D242" s="56"/>
      <c r="E242" s="56"/>
      <c r="F242" s="188" t="s">
        <v>559</v>
      </c>
      <c r="G242" s="52"/>
      <c r="H242" s="52"/>
      <c r="I242" s="52"/>
    </row>
    <row r="243" spans="1:9" ht="37.15" hidden="1" customHeight="1" x14ac:dyDescent="0.25">
      <c r="A243" s="54">
        <v>2484</v>
      </c>
      <c r="B243" s="55" t="s">
        <v>645</v>
      </c>
      <c r="C243" s="56">
        <v>8</v>
      </c>
      <c r="D243" s="56">
        <v>4</v>
      </c>
      <c r="E243" s="56"/>
      <c r="F243" s="188" t="s">
        <v>18</v>
      </c>
      <c r="G243" s="52">
        <f t="shared" si="6"/>
        <v>0</v>
      </c>
      <c r="H243" s="52">
        <v>0</v>
      </c>
      <c r="I243" s="52">
        <v>0</v>
      </c>
    </row>
    <row r="244" spans="1:9" ht="54" hidden="1" customHeight="1" x14ac:dyDescent="0.25">
      <c r="A244" s="54"/>
      <c r="B244" s="55"/>
      <c r="C244" s="56"/>
      <c r="D244" s="56"/>
      <c r="E244" s="56"/>
      <c r="F244" s="188" t="s">
        <v>559</v>
      </c>
      <c r="G244" s="52"/>
      <c r="H244" s="52"/>
      <c r="I244" s="52"/>
    </row>
    <row r="245" spans="1:9" ht="38.450000000000003" customHeight="1" x14ac:dyDescent="0.25">
      <c r="A245" s="54">
        <v>2490</v>
      </c>
      <c r="B245" s="55" t="s">
        <v>645</v>
      </c>
      <c r="C245" s="56">
        <v>9</v>
      </c>
      <c r="D245" s="56">
        <v>0</v>
      </c>
      <c r="E245" s="56"/>
      <c r="F245" s="188" t="s">
        <v>321</v>
      </c>
      <c r="G245" s="52">
        <f>SUM(I245)</f>
        <v>-917812.5</v>
      </c>
      <c r="H245" s="52">
        <v>0</v>
      </c>
      <c r="I245" s="52">
        <f>SUM(I246)</f>
        <v>-917812.5</v>
      </c>
    </row>
    <row r="246" spans="1:9" ht="37.5" customHeight="1" x14ac:dyDescent="0.25">
      <c r="A246" s="54">
        <v>2491</v>
      </c>
      <c r="B246" s="55" t="s">
        <v>645</v>
      </c>
      <c r="C246" s="56">
        <v>9</v>
      </c>
      <c r="D246" s="56">
        <v>1</v>
      </c>
      <c r="E246" s="56"/>
      <c r="F246" s="188" t="s">
        <v>26</v>
      </c>
      <c r="G246" s="52">
        <f>SUM(H246:I246)</f>
        <v>-917812.5</v>
      </c>
      <c r="H246" s="52">
        <v>0</v>
      </c>
      <c r="I246" s="52">
        <f>SUM(I248+I251)</f>
        <v>-917812.5</v>
      </c>
    </row>
    <row r="247" spans="1:9" ht="39" customHeight="1" x14ac:dyDescent="0.25">
      <c r="A247" s="54"/>
      <c r="B247" s="55"/>
      <c r="C247" s="56"/>
      <c r="D247" s="56"/>
      <c r="E247" s="56"/>
      <c r="F247" s="188" t="s">
        <v>559</v>
      </c>
      <c r="G247" s="52"/>
      <c r="H247" s="52"/>
      <c r="I247" s="52"/>
    </row>
    <row r="248" spans="1:9" ht="38.25" customHeight="1" x14ac:dyDescent="0.25">
      <c r="A248" s="54"/>
      <c r="B248" s="55"/>
      <c r="C248" s="56"/>
      <c r="D248" s="56"/>
      <c r="E248" s="54"/>
      <c r="F248" s="189" t="s">
        <v>626</v>
      </c>
      <c r="G248" s="80">
        <v>0</v>
      </c>
      <c r="H248" s="80">
        <v>0</v>
      </c>
      <c r="I248" s="80">
        <v>0</v>
      </c>
    </row>
    <row r="249" spans="1:9" ht="25.5" customHeight="1" x14ac:dyDescent="0.25">
      <c r="A249" s="54"/>
      <c r="B249" s="55"/>
      <c r="C249" s="56"/>
      <c r="D249" s="56"/>
      <c r="E249" s="54">
        <v>8111</v>
      </c>
      <c r="F249" s="189" t="s">
        <v>627</v>
      </c>
      <c r="G249" s="80">
        <v>0</v>
      </c>
      <c r="H249" s="80">
        <v>0</v>
      </c>
      <c r="I249" s="80">
        <v>0</v>
      </c>
    </row>
    <row r="250" spans="1:9" ht="27.6" customHeight="1" x14ac:dyDescent="0.25">
      <c r="A250" s="54"/>
      <c r="B250" s="55"/>
      <c r="C250" s="56"/>
      <c r="D250" s="56"/>
      <c r="E250" s="54">
        <v>8121</v>
      </c>
      <c r="F250" s="189" t="s">
        <v>941</v>
      </c>
      <c r="G250" s="80">
        <v>0</v>
      </c>
      <c r="H250" s="80">
        <v>0</v>
      </c>
      <c r="I250" s="80">
        <v>0</v>
      </c>
    </row>
    <row r="251" spans="1:9" ht="39" customHeight="1" x14ac:dyDescent="0.25">
      <c r="A251" s="54"/>
      <c r="B251" s="55"/>
      <c r="C251" s="56"/>
      <c r="D251" s="56"/>
      <c r="E251" s="54"/>
      <c r="F251" s="189" t="s">
        <v>302</v>
      </c>
      <c r="G251" s="80">
        <f t="shared" si="6"/>
        <v>-917812.5</v>
      </c>
      <c r="H251" s="80">
        <v>0</v>
      </c>
      <c r="I251" s="80">
        <f>SUM(I252)</f>
        <v>-917812.5</v>
      </c>
    </row>
    <row r="252" spans="1:9" ht="25.5" customHeight="1" x14ac:dyDescent="0.25">
      <c r="A252" s="54"/>
      <c r="B252" s="55"/>
      <c r="C252" s="56"/>
      <c r="D252" s="56"/>
      <c r="E252" s="54">
        <v>8411</v>
      </c>
      <c r="F252" s="189" t="s">
        <v>303</v>
      </c>
      <c r="G252" s="80">
        <f t="shared" si="6"/>
        <v>-917812.5</v>
      </c>
      <c r="H252" s="80">
        <v>0</v>
      </c>
      <c r="I252" s="80">
        <v>-917812.5</v>
      </c>
    </row>
    <row r="253" spans="1:9" ht="96" customHeight="1" x14ac:dyDescent="0.25">
      <c r="A253" s="46">
        <v>2500</v>
      </c>
      <c r="B253" s="55" t="s">
        <v>647</v>
      </c>
      <c r="C253" s="56">
        <v>0</v>
      </c>
      <c r="D253" s="56">
        <v>0</v>
      </c>
      <c r="E253" s="56"/>
      <c r="F253" s="189" t="s">
        <v>973</v>
      </c>
      <c r="G253" s="52">
        <f>SUM(H253:I253)</f>
        <v>164200</v>
      </c>
      <c r="H253" s="52">
        <f>SUM(H254+H266+H259)</f>
        <v>98000</v>
      </c>
      <c r="I253" s="52">
        <f>SUM(I254+I266+I259)</f>
        <v>66200</v>
      </c>
    </row>
    <row r="254" spans="1:9" s="53" customFormat="1" ht="24" customHeight="1" x14ac:dyDescent="0.2">
      <c r="A254" s="54">
        <v>2510</v>
      </c>
      <c r="B254" s="55" t="s">
        <v>647</v>
      </c>
      <c r="C254" s="56">
        <v>1</v>
      </c>
      <c r="D254" s="56">
        <v>0</v>
      </c>
      <c r="E254" s="56"/>
      <c r="F254" s="227" t="s">
        <v>322</v>
      </c>
      <c r="G254" s="52">
        <f>SUM(H254:I254)</f>
        <v>90500</v>
      </c>
      <c r="H254" s="52">
        <f>SUM(H255)</f>
        <v>90500</v>
      </c>
      <c r="I254" s="52">
        <f>SUM(I255)</f>
        <v>0</v>
      </c>
    </row>
    <row r="255" spans="1:9" ht="23.25" customHeight="1" x14ac:dyDescent="0.25">
      <c r="A255" s="54">
        <v>2511</v>
      </c>
      <c r="B255" s="55" t="s">
        <v>647</v>
      </c>
      <c r="C255" s="56">
        <v>1</v>
      </c>
      <c r="D255" s="56">
        <v>1</v>
      </c>
      <c r="E255" s="56"/>
      <c r="F255" s="188" t="s">
        <v>30</v>
      </c>
      <c r="G255" s="52">
        <f t="shared" si="6"/>
        <v>90500</v>
      </c>
      <c r="H255" s="52">
        <f>SUM(H257:H258)</f>
        <v>90500</v>
      </c>
      <c r="I255" s="52">
        <f>SUM(I257:I258)</f>
        <v>0</v>
      </c>
    </row>
    <row r="256" spans="1:9" ht="54" customHeight="1" x14ac:dyDescent="0.25">
      <c r="A256" s="54"/>
      <c r="B256" s="55"/>
      <c r="C256" s="56"/>
      <c r="D256" s="56"/>
      <c r="E256" s="56"/>
      <c r="F256" s="188" t="s">
        <v>559</v>
      </c>
      <c r="G256" s="52">
        <f t="shared" si="6"/>
        <v>0</v>
      </c>
      <c r="H256" s="52">
        <v>0</v>
      </c>
      <c r="I256" s="52">
        <v>0</v>
      </c>
    </row>
    <row r="257" spans="1:10" ht="60" customHeight="1" x14ac:dyDescent="0.25">
      <c r="A257" s="54"/>
      <c r="B257" s="55"/>
      <c r="C257" s="56"/>
      <c r="D257" s="56"/>
      <c r="E257" s="56">
        <v>4637</v>
      </c>
      <c r="F257" s="223" t="s">
        <v>537</v>
      </c>
      <c r="G257" s="52">
        <f t="shared" si="6"/>
        <v>90500</v>
      </c>
      <c r="H257" s="52">
        <v>90500</v>
      </c>
      <c r="I257" s="52">
        <v>0</v>
      </c>
      <c r="J257" s="47">
        <v>86500</v>
      </c>
    </row>
    <row r="258" spans="1:10" ht="24.75" customHeight="1" x14ac:dyDescent="0.25">
      <c r="A258" s="54"/>
      <c r="B258" s="55"/>
      <c r="C258" s="56"/>
      <c r="D258" s="56"/>
      <c r="E258" s="59">
        <v>5121</v>
      </c>
      <c r="F258" s="223" t="s">
        <v>542</v>
      </c>
      <c r="G258" s="52">
        <f t="shared" si="6"/>
        <v>0</v>
      </c>
      <c r="H258" s="52">
        <v>0</v>
      </c>
      <c r="I258" s="52">
        <v>0</v>
      </c>
    </row>
    <row r="259" spans="1:10" s="53" customFormat="1" ht="24" customHeight="1" x14ac:dyDescent="0.2">
      <c r="A259" s="54">
        <v>2510</v>
      </c>
      <c r="B259" s="55" t="s">
        <v>647</v>
      </c>
      <c r="C259" s="56">
        <v>2</v>
      </c>
      <c r="D259" s="56">
        <v>0</v>
      </c>
      <c r="E259" s="56"/>
      <c r="F259" s="227" t="s">
        <v>1034</v>
      </c>
      <c r="G259" s="52">
        <f>SUM(H259:I259)</f>
        <v>68700</v>
      </c>
      <c r="H259" s="52">
        <f>SUM(H260)</f>
        <v>2500</v>
      </c>
      <c r="I259" s="52">
        <f>SUM(I260)</f>
        <v>66200</v>
      </c>
    </row>
    <row r="260" spans="1:10" ht="23.25" customHeight="1" x14ac:dyDescent="0.25">
      <c r="A260" s="54">
        <v>2511</v>
      </c>
      <c r="B260" s="55" t="s">
        <v>647</v>
      </c>
      <c r="C260" s="56">
        <v>2</v>
      </c>
      <c r="D260" s="56">
        <v>1</v>
      </c>
      <c r="E260" s="56"/>
      <c r="F260" s="57" t="s">
        <v>984</v>
      </c>
      <c r="G260" s="52">
        <f t="shared" ref="G260:G265" si="7">SUM(H260:I260)</f>
        <v>68700</v>
      </c>
      <c r="H260" s="52">
        <f>SUM(H262)</f>
        <v>2500</v>
      </c>
      <c r="I260" s="52">
        <f>SUM(I263:I265)</f>
        <v>66200</v>
      </c>
    </row>
    <row r="261" spans="1:10" ht="54.6" customHeight="1" x14ac:dyDescent="0.25">
      <c r="A261" s="54"/>
      <c r="B261" s="55"/>
      <c r="C261" s="56"/>
      <c r="D261" s="56"/>
      <c r="E261" s="56"/>
      <c r="F261" s="188" t="s">
        <v>559</v>
      </c>
      <c r="G261" s="52">
        <f t="shared" si="7"/>
        <v>0</v>
      </c>
      <c r="H261" s="52">
        <v>0</v>
      </c>
      <c r="I261" s="52">
        <v>0</v>
      </c>
    </row>
    <row r="262" spans="1:10" ht="21.75" customHeight="1" x14ac:dyDescent="0.25">
      <c r="A262" s="54"/>
      <c r="B262" s="55"/>
      <c r="C262" s="56"/>
      <c r="D262" s="56"/>
      <c r="E262" s="56">
        <v>4251</v>
      </c>
      <c r="F262" s="221" t="s">
        <v>437</v>
      </c>
      <c r="G262" s="52">
        <f t="shared" si="7"/>
        <v>2500</v>
      </c>
      <c r="H262" s="52">
        <v>2500</v>
      </c>
      <c r="I262" s="52">
        <v>0</v>
      </c>
    </row>
    <row r="263" spans="1:10" ht="24" customHeight="1" x14ac:dyDescent="0.25">
      <c r="A263" s="54"/>
      <c r="B263" s="55"/>
      <c r="C263" s="56"/>
      <c r="D263" s="56"/>
      <c r="E263" s="56">
        <v>5112</v>
      </c>
      <c r="F263" s="189" t="s">
        <v>958</v>
      </c>
      <c r="G263" s="52">
        <f t="shared" si="7"/>
        <v>66000</v>
      </c>
      <c r="H263" s="52">
        <v>0</v>
      </c>
      <c r="I263" s="52">
        <v>66000</v>
      </c>
    </row>
    <row r="264" spans="1:10" ht="36.75" customHeight="1" x14ac:dyDescent="0.25">
      <c r="A264" s="54"/>
      <c r="B264" s="55"/>
      <c r="C264" s="56"/>
      <c r="D264" s="56"/>
      <c r="E264" s="59">
        <v>5113</v>
      </c>
      <c r="F264" s="188" t="s">
        <v>547</v>
      </c>
      <c r="G264" s="52">
        <f t="shared" si="7"/>
        <v>0</v>
      </c>
      <c r="H264" s="52">
        <v>0</v>
      </c>
      <c r="I264" s="52">
        <v>0</v>
      </c>
    </row>
    <row r="265" spans="1:10" ht="24.75" customHeight="1" x14ac:dyDescent="0.25">
      <c r="A265" s="54"/>
      <c r="B265" s="55"/>
      <c r="C265" s="56"/>
      <c r="D265" s="56"/>
      <c r="E265" s="59">
        <v>5134</v>
      </c>
      <c r="F265" s="189" t="s">
        <v>541</v>
      </c>
      <c r="G265" s="52">
        <f t="shared" si="7"/>
        <v>200</v>
      </c>
      <c r="H265" s="52">
        <v>0</v>
      </c>
      <c r="I265" s="52">
        <v>200</v>
      </c>
    </row>
    <row r="266" spans="1:10" ht="43.15" customHeight="1" x14ac:dyDescent="0.25">
      <c r="A266" s="54">
        <v>2560</v>
      </c>
      <c r="B266" s="55" t="s">
        <v>647</v>
      </c>
      <c r="C266" s="56">
        <v>3</v>
      </c>
      <c r="D266" s="56">
        <v>0</v>
      </c>
      <c r="E266" s="59"/>
      <c r="F266" s="77" t="s">
        <v>950</v>
      </c>
      <c r="G266" s="52">
        <f>SUM(H266:I266)</f>
        <v>5000</v>
      </c>
      <c r="H266" s="52">
        <f>SUM(H268)</f>
        <v>5000</v>
      </c>
      <c r="I266" s="52">
        <f>SUM(I268)</f>
        <v>0</v>
      </c>
    </row>
    <row r="267" spans="1:10" ht="25.5" customHeight="1" x14ac:dyDescent="0.25">
      <c r="A267" s="54"/>
      <c r="B267" s="55"/>
      <c r="C267" s="56"/>
      <c r="D267" s="56"/>
      <c r="E267" s="58">
        <v>5121</v>
      </c>
      <c r="F267" s="271" t="s">
        <v>258</v>
      </c>
      <c r="G267" s="52">
        <v>0</v>
      </c>
      <c r="H267" s="52">
        <v>0</v>
      </c>
      <c r="I267" s="52">
        <v>0</v>
      </c>
    </row>
    <row r="268" spans="1:10" ht="43.5" customHeight="1" x14ac:dyDescent="0.25">
      <c r="A268" s="54">
        <v>2561</v>
      </c>
      <c r="B268" s="55" t="s">
        <v>647</v>
      </c>
      <c r="C268" s="56">
        <v>3</v>
      </c>
      <c r="D268" s="56">
        <v>1</v>
      </c>
      <c r="E268" s="58"/>
      <c r="F268" s="77" t="s">
        <v>949</v>
      </c>
      <c r="G268" s="52">
        <f>SUM(H268:I268)</f>
        <v>5000</v>
      </c>
      <c r="H268" s="52">
        <f>SUM(H270:H271)</f>
        <v>5000</v>
      </c>
      <c r="I268" s="52">
        <f>SUM(I270:I271)</f>
        <v>0</v>
      </c>
    </row>
    <row r="269" spans="1:10" ht="56.25" customHeight="1" x14ac:dyDescent="0.25">
      <c r="A269" s="54"/>
      <c r="B269" s="55"/>
      <c r="C269" s="56"/>
      <c r="D269" s="56"/>
      <c r="E269" s="58"/>
      <c r="F269" s="188" t="s">
        <v>559</v>
      </c>
      <c r="G269" s="52"/>
      <c r="H269" s="52"/>
      <c r="I269" s="52"/>
    </row>
    <row r="270" spans="1:10" ht="24.75" customHeight="1" x14ac:dyDescent="0.25">
      <c r="A270" s="54"/>
      <c r="B270" s="55"/>
      <c r="C270" s="56"/>
      <c r="D270" s="56"/>
      <c r="E270" s="58">
        <v>4241</v>
      </c>
      <c r="F270" s="225" t="s">
        <v>621</v>
      </c>
      <c r="G270" s="52">
        <v>0</v>
      </c>
      <c r="H270" s="52">
        <v>0</v>
      </c>
      <c r="I270" s="52">
        <v>0</v>
      </c>
    </row>
    <row r="271" spans="1:10" ht="29.25" customHeight="1" x14ac:dyDescent="0.25">
      <c r="A271" s="54"/>
      <c r="B271" s="55"/>
      <c r="C271" s="56"/>
      <c r="D271" s="56"/>
      <c r="E271" s="58">
        <v>4239</v>
      </c>
      <c r="F271" s="226" t="s">
        <v>620</v>
      </c>
      <c r="G271" s="52">
        <v>0</v>
      </c>
      <c r="H271" s="52">
        <v>5000</v>
      </c>
      <c r="I271" s="52">
        <v>0</v>
      </c>
    </row>
    <row r="272" spans="1:10" ht="94.5" customHeight="1" x14ac:dyDescent="0.25">
      <c r="A272" s="54"/>
      <c r="B272" s="56">
        <v>6</v>
      </c>
      <c r="C272" s="56">
        <v>0</v>
      </c>
      <c r="D272" s="56">
        <v>0</v>
      </c>
      <c r="E272" s="56"/>
      <c r="F272" s="314" t="s">
        <v>976</v>
      </c>
      <c r="G272" s="52">
        <f>SUM(G398+G406+G413+G421)</f>
        <v>572480</v>
      </c>
      <c r="H272" s="52">
        <f>SUM(H398+H406+H413+H421)</f>
        <v>291000</v>
      </c>
      <c r="I272" s="52">
        <f>SUM(I398+I406+I413+I421)</f>
        <v>281480</v>
      </c>
    </row>
    <row r="273" spans="1:9" ht="264" hidden="1" customHeight="1" x14ac:dyDescent="0.25">
      <c r="A273" s="55" t="s">
        <v>257</v>
      </c>
      <c r="B273" s="55" t="s">
        <v>647</v>
      </c>
      <c r="C273" s="56">
        <v>2</v>
      </c>
      <c r="D273" s="56">
        <v>0</v>
      </c>
      <c r="E273" s="56"/>
      <c r="F273" s="227" t="s">
        <v>323</v>
      </c>
      <c r="G273" s="52">
        <f t="shared" si="6"/>
        <v>0</v>
      </c>
      <c r="H273" s="52">
        <f>SUM(H274)</f>
        <v>0</v>
      </c>
      <c r="I273" s="52">
        <f>SUM(I274)</f>
        <v>0</v>
      </c>
    </row>
    <row r="274" spans="1:9" ht="264" hidden="1" customHeight="1" x14ac:dyDescent="0.25">
      <c r="A274" s="54">
        <v>2521</v>
      </c>
      <c r="B274" s="55" t="s">
        <v>647</v>
      </c>
      <c r="C274" s="56">
        <v>2</v>
      </c>
      <c r="D274" s="56">
        <v>1</v>
      </c>
      <c r="E274" s="56"/>
      <c r="F274" s="188" t="s">
        <v>34</v>
      </c>
      <c r="G274" s="52">
        <f t="shared" si="6"/>
        <v>0</v>
      </c>
      <c r="H274" s="52">
        <f>SUM(H276:H277)</f>
        <v>0</v>
      </c>
      <c r="I274" s="52">
        <f>SUM(I276:I277)</f>
        <v>0</v>
      </c>
    </row>
    <row r="275" spans="1:9" ht="36" hidden="1" customHeight="1" x14ac:dyDescent="0.25">
      <c r="A275" s="54"/>
      <c r="B275" s="55"/>
      <c r="C275" s="56"/>
      <c r="D275" s="56"/>
      <c r="E275" s="56"/>
      <c r="F275" s="188" t="s">
        <v>559</v>
      </c>
      <c r="G275" s="52">
        <f t="shared" si="6"/>
        <v>0</v>
      </c>
      <c r="H275" s="52"/>
      <c r="I275" s="52"/>
    </row>
    <row r="276" spans="1:9" ht="15" hidden="1" customHeight="1" x14ac:dyDescent="0.25">
      <c r="A276" s="54"/>
      <c r="B276" s="55"/>
      <c r="C276" s="56"/>
      <c r="D276" s="56"/>
      <c r="E276" s="56"/>
      <c r="F276" s="188" t="s">
        <v>560</v>
      </c>
      <c r="G276" s="52">
        <f t="shared" si="6"/>
        <v>0</v>
      </c>
      <c r="H276" s="52"/>
      <c r="I276" s="52"/>
    </row>
    <row r="277" spans="1:9" ht="15" hidden="1" customHeight="1" x14ac:dyDescent="0.25">
      <c r="A277" s="54"/>
      <c r="B277" s="55"/>
      <c r="C277" s="56"/>
      <c r="D277" s="56"/>
      <c r="E277" s="56"/>
      <c r="F277" s="188" t="s">
        <v>560</v>
      </c>
      <c r="G277" s="52">
        <f t="shared" si="6"/>
        <v>0</v>
      </c>
      <c r="H277" s="52"/>
      <c r="I277" s="52"/>
    </row>
    <row r="278" spans="1:9" ht="228" hidden="1" customHeight="1" x14ac:dyDescent="0.25">
      <c r="A278" s="54">
        <v>2530</v>
      </c>
      <c r="B278" s="55" t="s">
        <v>647</v>
      </c>
      <c r="C278" s="56">
        <v>3</v>
      </c>
      <c r="D278" s="56">
        <v>0</v>
      </c>
      <c r="E278" s="56"/>
      <c r="F278" s="227" t="s">
        <v>324</v>
      </c>
      <c r="G278" s="52">
        <f t="shared" si="6"/>
        <v>0</v>
      </c>
      <c r="H278" s="52">
        <f>SUM(H279)</f>
        <v>0</v>
      </c>
      <c r="I278" s="52">
        <f>SUM(I279)</f>
        <v>0</v>
      </c>
    </row>
    <row r="279" spans="1:9" ht="228" hidden="1" customHeight="1" x14ac:dyDescent="0.25">
      <c r="A279" s="54">
        <v>3531</v>
      </c>
      <c r="B279" s="55" t="s">
        <v>647</v>
      </c>
      <c r="C279" s="56">
        <v>3</v>
      </c>
      <c r="D279" s="56">
        <v>1</v>
      </c>
      <c r="E279" s="56"/>
      <c r="F279" s="188" t="s">
        <v>36</v>
      </c>
      <c r="G279" s="52">
        <f t="shared" si="6"/>
        <v>0</v>
      </c>
      <c r="H279" s="52">
        <f>SUM(H281:H282)</f>
        <v>0</v>
      </c>
      <c r="I279" s="52">
        <f>SUM(I281:I282)</f>
        <v>0</v>
      </c>
    </row>
    <row r="280" spans="1:9" ht="36" hidden="1" customHeight="1" x14ac:dyDescent="0.25">
      <c r="A280" s="54"/>
      <c r="B280" s="55"/>
      <c r="C280" s="56"/>
      <c r="D280" s="56"/>
      <c r="E280" s="56"/>
      <c r="F280" s="188" t="s">
        <v>559</v>
      </c>
      <c r="G280" s="52">
        <f t="shared" si="6"/>
        <v>0</v>
      </c>
      <c r="H280" s="52"/>
      <c r="I280" s="52"/>
    </row>
    <row r="281" spans="1:9" ht="15" hidden="1" customHeight="1" x14ac:dyDescent="0.25">
      <c r="A281" s="54"/>
      <c r="B281" s="55"/>
      <c r="C281" s="56"/>
      <c r="D281" s="56"/>
      <c r="E281" s="56"/>
      <c r="F281" s="188" t="s">
        <v>560</v>
      </c>
      <c r="G281" s="52">
        <f t="shared" si="6"/>
        <v>0</v>
      </c>
      <c r="H281" s="52"/>
      <c r="I281" s="52"/>
    </row>
    <row r="282" spans="1:9" ht="15" hidden="1" customHeight="1" x14ac:dyDescent="0.25">
      <c r="A282" s="54"/>
      <c r="B282" s="55"/>
      <c r="C282" s="56"/>
      <c r="D282" s="56"/>
      <c r="E282" s="56"/>
      <c r="F282" s="188" t="s">
        <v>560</v>
      </c>
      <c r="G282" s="52">
        <f t="shared" si="6"/>
        <v>0</v>
      </c>
      <c r="H282" s="52"/>
      <c r="I282" s="52"/>
    </row>
    <row r="283" spans="1:9" ht="409.5" hidden="1" customHeight="1" x14ac:dyDescent="0.25">
      <c r="A283" s="54">
        <v>2540</v>
      </c>
      <c r="B283" s="55" t="s">
        <v>647</v>
      </c>
      <c r="C283" s="56">
        <v>4</v>
      </c>
      <c r="D283" s="56">
        <v>0</v>
      </c>
      <c r="E283" s="56"/>
      <c r="F283" s="227" t="s">
        <v>325</v>
      </c>
      <c r="G283" s="52">
        <f t="shared" si="6"/>
        <v>0</v>
      </c>
      <c r="H283" s="52">
        <f>SUM(H284)</f>
        <v>0</v>
      </c>
      <c r="I283" s="52">
        <f>SUM(I284)</f>
        <v>0</v>
      </c>
    </row>
    <row r="284" spans="1:9" ht="409.5" hidden="1" customHeight="1" x14ac:dyDescent="0.25">
      <c r="A284" s="54">
        <v>2541</v>
      </c>
      <c r="B284" s="55" t="s">
        <v>647</v>
      </c>
      <c r="C284" s="56">
        <v>4</v>
      </c>
      <c r="D284" s="56">
        <v>1</v>
      </c>
      <c r="E284" s="56"/>
      <c r="F284" s="188" t="s">
        <v>39</v>
      </c>
      <c r="G284" s="52">
        <f t="shared" si="6"/>
        <v>0</v>
      </c>
      <c r="H284" s="52">
        <f>SUM(H286:H287)</f>
        <v>0</v>
      </c>
      <c r="I284" s="52">
        <f>SUM(I286:I287)</f>
        <v>0</v>
      </c>
    </row>
    <row r="285" spans="1:9" ht="24" hidden="1" customHeight="1" x14ac:dyDescent="0.25">
      <c r="A285" s="54"/>
      <c r="B285" s="55"/>
      <c r="C285" s="56"/>
      <c r="D285" s="56"/>
      <c r="E285" s="56"/>
      <c r="F285" s="188" t="s">
        <v>559</v>
      </c>
      <c r="G285" s="52">
        <f t="shared" si="6"/>
        <v>0</v>
      </c>
      <c r="H285" s="52"/>
      <c r="I285" s="52"/>
    </row>
    <row r="286" spans="1:9" ht="15" hidden="1" customHeight="1" x14ac:dyDescent="0.25">
      <c r="A286" s="54"/>
      <c r="B286" s="55"/>
      <c r="C286" s="56"/>
      <c r="D286" s="56"/>
      <c r="E286" s="56"/>
      <c r="F286" s="188" t="s">
        <v>560</v>
      </c>
      <c r="G286" s="52">
        <f t="shared" si="6"/>
        <v>0</v>
      </c>
      <c r="H286" s="52"/>
      <c r="I286" s="52"/>
    </row>
    <row r="287" spans="1:9" ht="15" hidden="1" customHeight="1" x14ac:dyDescent="0.25">
      <c r="A287" s="54"/>
      <c r="B287" s="55"/>
      <c r="C287" s="56"/>
      <c r="D287" s="56"/>
      <c r="E287" s="56"/>
      <c r="F287" s="188" t="s">
        <v>560</v>
      </c>
      <c r="G287" s="52">
        <f t="shared" si="6"/>
        <v>0</v>
      </c>
      <c r="H287" s="52"/>
      <c r="I287" s="52"/>
    </row>
    <row r="288" spans="1:9" ht="336" hidden="1" customHeight="1" x14ac:dyDescent="0.25">
      <c r="A288" s="54">
        <v>2550</v>
      </c>
      <c r="B288" s="55" t="s">
        <v>647</v>
      </c>
      <c r="C288" s="56">
        <v>5</v>
      </c>
      <c r="D288" s="56">
        <v>0</v>
      </c>
      <c r="E288" s="56"/>
      <c r="F288" s="227" t="s">
        <v>326</v>
      </c>
      <c r="G288" s="52">
        <f t="shared" si="6"/>
        <v>0</v>
      </c>
      <c r="H288" s="52">
        <f>SUM(H289)</f>
        <v>0</v>
      </c>
      <c r="I288" s="52">
        <f>SUM(I289)</f>
        <v>0</v>
      </c>
    </row>
    <row r="289" spans="1:9" ht="36" hidden="1" customHeight="1" x14ac:dyDescent="0.25">
      <c r="A289" s="54">
        <v>2551</v>
      </c>
      <c r="B289" s="55" t="s">
        <v>647</v>
      </c>
      <c r="C289" s="56">
        <v>5</v>
      </c>
      <c r="D289" s="56">
        <v>1</v>
      </c>
      <c r="E289" s="56"/>
      <c r="F289" s="188" t="s">
        <v>42</v>
      </c>
      <c r="G289" s="52">
        <f t="shared" si="6"/>
        <v>0</v>
      </c>
      <c r="H289" s="52">
        <f>SUM(H291:H292)</f>
        <v>0</v>
      </c>
      <c r="I289" s="52">
        <f>SUM(I291:I292)</f>
        <v>0</v>
      </c>
    </row>
    <row r="290" spans="1:9" ht="36" hidden="1" customHeight="1" x14ac:dyDescent="0.25">
      <c r="A290" s="54"/>
      <c r="B290" s="55"/>
      <c r="C290" s="56"/>
      <c r="D290" s="56"/>
      <c r="E290" s="56"/>
      <c r="F290" s="188" t="s">
        <v>559</v>
      </c>
      <c r="G290" s="52">
        <f t="shared" si="6"/>
        <v>0</v>
      </c>
      <c r="H290" s="52"/>
      <c r="I290" s="52"/>
    </row>
    <row r="291" spans="1:9" ht="15" hidden="1" customHeight="1" x14ac:dyDescent="0.25">
      <c r="A291" s="54"/>
      <c r="B291" s="55"/>
      <c r="C291" s="56"/>
      <c r="D291" s="56"/>
      <c r="E291" s="56"/>
      <c r="F291" s="188" t="s">
        <v>560</v>
      </c>
      <c r="G291" s="52">
        <f t="shared" si="6"/>
        <v>0</v>
      </c>
      <c r="H291" s="52"/>
      <c r="I291" s="52"/>
    </row>
    <row r="292" spans="1:9" ht="15" hidden="1" customHeight="1" x14ac:dyDescent="0.25">
      <c r="A292" s="54"/>
      <c r="B292" s="55"/>
      <c r="C292" s="56"/>
      <c r="D292" s="56"/>
      <c r="E292" s="56"/>
      <c r="F292" s="188" t="s">
        <v>560</v>
      </c>
      <c r="G292" s="52">
        <f t="shared" ref="G292:G344" si="8">SUM(H292:I292)</f>
        <v>0</v>
      </c>
      <c r="H292" s="52"/>
      <c r="I292" s="52"/>
    </row>
    <row r="293" spans="1:9" ht="409.5" hidden="1" customHeight="1" x14ac:dyDescent="0.25">
      <c r="A293" s="54">
        <v>2560</v>
      </c>
      <c r="B293" s="55" t="s">
        <v>647</v>
      </c>
      <c r="C293" s="56">
        <v>6</v>
      </c>
      <c r="D293" s="56">
        <v>0</v>
      </c>
      <c r="E293" s="56"/>
      <c r="F293" s="227" t="s">
        <v>327</v>
      </c>
      <c r="G293" s="52">
        <f t="shared" si="8"/>
        <v>0</v>
      </c>
      <c r="H293" s="52">
        <f>SUM(H294)</f>
        <v>0</v>
      </c>
      <c r="I293" s="52">
        <f>SUM(I294)</f>
        <v>0</v>
      </c>
    </row>
    <row r="294" spans="1:9" ht="409.5" hidden="1" customHeight="1" x14ac:dyDescent="0.25">
      <c r="A294" s="54">
        <v>2561</v>
      </c>
      <c r="B294" s="55" t="s">
        <v>647</v>
      </c>
      <c r="C294" s="56">
        <v>6</v>
      </c>
      <c r="D294" s="56">
        <v>1</v>
      </c>
      <c r="E294" s="56"/>
      <c r="F294" s="188" t="s">
        <v>45</v>
      </c>
      <c r="G294" s="52">
        <f t="shared" si="8"/>
        <v>0</v>
      </c>
      <c r="H294" s="52">
        <f>SUM(H296:H297)</f>
        <v>0</v>
      </c>
      <c r="I294" s="52">
        <f>SUM(I296:I297)</f>
        <v>0</v>
      </c>
    </row>
    <row r="295" spans="1:9" ht="36" hidden="1" customHeight="1" x14ac:dyDescent="0.25">
      <c r="A295" s="54"/>
      <c r="B295" s="55"/>
      <c r="C295" s="56"/>
      <c r="D295" s="56"/>
      <c r="E295" s="56"/>
      <c r="F295" s="188" t="s">
        <v>559</v>
      </c>
      <c r="G295" s="52">
        <f t="shared" si="8"/>
        <v>0</v>
      </c>
      <c r="H295" s="52"/>
      <c r="I295" s="52"/>
    </row>
    <row r="296" spans="1:9" ht="15" hidden="1" customHeight="1" x14ac:dyDescent="0.25">
      <c r="A296" s="54"/>
      <c r="B296" s="55"/>
      <c r="C296" s="56"/>
      <c r="D296" s="56"/>
      <c r="E296" s="56"/>
      <c r="F296" s="188" t="s">
        <v>560</v>
      </c>
      <c r="G296" s="52">
        <f t="shared" si="8"/>
        <v>0</v>
      </c>
      <c r="H296" s="52"/>
      <c r="I296" s="52"/>
    </row>
    <row r="297" spans="1:9" ht="15" hidden="1" customHeight="1" x14ac:dyDescent="0.25">
      <c r="A297" s="54"/>
      <c r="B297" s="55"/>
      <c r="C297" s="56"/>
      <c r="D297" s="56"/>
      <c r="E297" s="56"/>
      <c r="F297" s="188" t="s">
        <v>560</v>
      </c>
      <c r="G297" s="52">
        <f t="shared" si="8"/>
        <v>0</v>
      </c>
      <c r="H297" s="52"/>
      <c r="I297" s="52"/>
    </row>
    <row r="298" spans="1:9" ht="372" hidden="1" customHeight="1" x14ac:dyDescent="0.25">
      <c r="A298" s="46">
        <v>2600</v>
      </c>
      <c r="B298" s="55" t="s">
        <v>648</v>
      </c>
      <c r="C298" s="56">
        <v>0</v>
      </c>
      <c r="D298" s="56">
        <v>0</v>
      </c>
      <c r="E298" s="56"/>
      <c r="F298" s="228" t="s">
        <v>976</v>
      </c>
      <c r="G298" s="52">
        <f t="shared" si="8"/>
        <v>0</v>
      </c>
      <c r="H298" s="52">
        <f>SUM(H299+H304+H309+H314+H319+H324)</f>
        <v>0</v>
      </c>
      <c r="I298" s="52">
        <f>SUM(I299+I304+I309+I314+I319+I324)</f>
        <v>0</v>
      </c>
    </row>
    <row r="299" spans="1:9" s="53" customFormat="1" ht="24" hidden="1" customHeight="1" x14ac:dyDescent="0.2">
      <c r="A299" s="54">
        <v>2610</v>
      </c>
      <c r="B299" s="55" t="s">
        <v>648</v>
      </c>
      <c r="C299" s="56">
        <v>1</v>
      </c>
      <c r="D299" s="56">
        <v>0</v>
      </c>
      <c r="E299" s="56"/>
      <c r="F299" s="227" t="s">
        <v>328</v>
      </c>
      <c r="G299" s="52">
        <f t="shared" si="8"/>
        <v>0</v>
      </c>
      <c r="H299" s="52">
        <f>SUM(H300)</f>
        <v>0</v>
      </c>
      <c r="I299" s="52">
        <f>SUM(I300)</f>
        <v>0</v>
      </c>
    </row>
    <row r="300" spans="1:9" ht="228" hidden="1" customHeight="1" x14ac:dyDescent="0.25">
      <c r="A300" s="54">
        <v>2611</v>
      </c>
      <c r="B300" s="55" t="s">
        <v>648</v>
      </c>
      <c r="C300" s="56">
        <v>1</v>
      </c>
      <c r="D300" s="56">
        <v>1</v>
      </c>
      <c r="E300" s="56"/>
      <c r="F300" s="188" t="s">
        <v>50</v>
      </c>
      <c r="G300" s="52">
        <f t="shared" si="8"/>
        <v>0</v>
      </c>
      <c r="H300" s="52">
        <f>SUM(H302:H303)</f>
        <v>0</v>
      </c>
      <c r="I300" s="52">
        <f>SUM(I302:I303)</f>
        <v>0</v>
      </c>
    </row>
    <row r="301" spans="1:9" ht="36" hidden="1" customHeight="1" x14ac:dyDescent="0.25">
      <c r="A301" s="54"/>
      <c r="B301" s="55"/>
      <c r="C301" s="56"/>
      <c r="D301" s="56"/>
      <c r="E301" s="56"/>
      <c r="F301" s="188" t="s">
        <v>559</v>
      </c>
      <c r="G301" s="52">
        <f t="shared" si="8"/>
        <v>0</v>
      </c>
      <c r="H301" s="52"/>
      <c r="I301" s="52"/>
    </row>
    <row r="302" spans="1:9" ht="15" hidden="1" customHeight="1" x14ac:dyDescent="0.25">
      <c r="A302" s="54"/>
      <c r="B302" s="55"/>
      <c r="C302" s="56"/>
      <c r="D302" s="56"/>
      <c r="E302" s="56"/>
      <c r="F302" s="188" t="s">
        <v>560</v>
      </c>
      <c r="G302" s="52">
        <f t="shared" si="8"/>
        <v>0</v>
      </c>
      <c r="H302" s="52"/>
      <c r="I302" s="52"/>
    </row>
    <row r="303" spans="1:9" ht="15" hidden="1" customHeight="1" x14ac:dyDescent="0.25">
      <c r="A303" s="54"/>
      <c r="B303" s="55"/>
      <c r="C303" s="56"/>
      <c r="D303" s="56"/>
      <c r="E303" s="56"/>
      <c r="F303" s="188" t="s">
        <v>560</v>
      </c>
      <c r="G303" s="52">
        <f t="shared" si="8"/>
        <v>0</v>
      </c>
      <c r="H303" s="52"/>
      <c r="I303" s="52"/>
    </row>
    <row r="304" spans="1:9" ht="252" hidden="1" customHeight="1" x14ac:dyDescent="0.25">
      <c r="A304" s="54">
        <v>2620</v>
      </c>
      <c r="B304" s="55" t="s">
        <v>648</v>
      </c>
      <c r="C304" s="56">
        <v>2</v>
      </c>
      <c r="D304" s="56">
        <v>0</v>
      </c>
      <c r="E304" s="56"/>
      <c r="F304" s="227" t="s">
        <v>329</v>
      </c>
      <c r="G304" s="52">
        <f t="shared" si="8"/>
        <v>0</v>
      </c>
      <c r="H304" s="52">
        <f>SUM(H305)</f>
        <v>0</v>
      </c>
      <c r="I304" s="52">
        <f>SUM(I305)</f>
        <v>0</v>
      </c>
    </row>
    <row r="305" spans="1:9" ht="252" hidden="1" customHeight="1" x14ac:dyDescent="0.25">
      <c r="A305" s="54">
        <v>2621</v>
      </c>
      <c r="B305" s="55" t="s">
        <v>648</v>
      </c>
      <c r="C305" s="56">
        <v>2</v>
      </c>
      <c r="D305" s="56">
        <v>1</v>
      </c>
      <c r="E305" s="56"/>
      <c r="F305" s="188" t="s">
        <v>52</v>
      </c>
      <c r="G305" s="52">
        <f t="shared" si="8"/>
        <v>0</v>
      </c>
      <c r="H305" s="52">
        <f>SUM(H307:H308)</f>
        <v>0</v>
      </c>
      <c r="I305" s="52">
        <f>SUM(I307:I308)</f>
        <v>0</v>
      </c>
    </row>
    <row r="306" spans="1:9" ht="36" hidden="1" customHeight="1" x14ac:dyDescent="0.25">
      <c r="A306" s="54"/>
      <c r="B306" s="55"/>
      <c r="C306" s="56"/>
      <c r="D306" s="56"/>
      <c r="E306" s="56"/>
      <c r="F306" s="188" t="s">
        <v>559</v>
      </c>
      <c r="G306" s="52">
        <f t="shared" si="8"/>
        <v>0</v>
      </c>
      <c r="H306" s="52"/>
      <c r="I306" s="52"/>
    </row>
    <row r="307" spans="1:9" ht="15" hidden="1" customHeight="1" x14ac:dyDescent="0.25">
      <c r="A307" s="54"/>
      <c r="B307" s="55"/>
      <c r="C307" s="56"/>
      <c r="D307" s="56"/>
      <c r="E307" s="56"/>
      <c r="F307" s="188" t="s">
        <v>560</v>
      </c>
      <c r="G307" s="52">
        <f t="shared" si="8"/>
        <v>0</v>
      </c>
      <c r="H307" s="52"/>
      <c r="I307" s="52"/>
    </row>
    <row r="308" spans="1:9" ht="15" hidden="1" customHeight="1" x14ac:dyDescent="0.25">
      <c r="A308" s="54"/>
      <c r="B308" s="55"/>
      <c r="C308" s="56"/>
      <c r="D308" s="56"/>
      <c r="E308" s="56"/>
      <c r="F308" s="188" t="s">
        <v>560</v>
      </c>
      <c r="G308" s="52">
        <f t="shared" si="8"/>
        <v>0</v>
      </c>
      <c r="H308" s="52"/>
      <c r="I308" s="52"/>
    </row>
    <row r="309" spans="1:9" ht="144" hidden="1" customHeight="1" x14ac:dyDescent="0.25">
      <c r="A309" s="54">
        <v>2630</v>
      </c>
      <c r="B309" s="55" t="s">
        <v>648</v>
      </c>
      <c r="C309" s="56">
        <v>3</v>
      </c>
      <c r="D309" s="56">
        <v>0</v>
      </c>
      <c r="E309" s="56"/>
      <c r="F309" s="227" t="s">
        <v>330</v>
      </c>
      <c r="G309" s="52">
        <f t="shared" si="8"/>
        <v>0</v>
      </c>
      <c r="H309" s="52">
        <f>SUM(H310)</f>
        <v>0</v>
      </c>
      <c r="I309" s="52">
        <f>SUM(I310)</f>
        <v>0</v>
      </c>
    </row>
    <row r="310" spans="1:9" ht="144" hidden="1" customHeight="1" x14ac:dyDescent="0.25">
      <c r="A310" s="54">
        <v>2631</v>
      </c>
      <c r="B310" s="55" t="s">
        <v>648</v>
      </c>
      <c r="C310" s="56">
        <v>3</v>
      </c>
      <c r="D310" s="56">
        <v>1</v>
      </c>
      <c r="E310" s="56"/>
      <c r="F310" s="188" t="s">
        <v>56</v>
      </c>
      <c r="G310" s="52">
        <f t="shared" si="8"/>
        <v>0</v>
      </c>
      <c r="H310" s="52">
        <f>SUM(H312:H313)</f>
        <v>0</v>
      </c>
      <c r="I310" s="52">
        <f>SUM(I312:I313)</f>
        <v>0</v>
      </c>
    </row>
    <row r="311" spans="1:9" ht="36" hidden="1" customHeight="1" x14ac:dyDescent="0.25">
      <c r="A311" s="54"/>
      <c r="B311" s="55"/>
      <c r="C311" s="56"/>
      <c r="D311" s="56"/>
      <c r="E311" s="56"/>
      <c r="F311" s="188" t="s">
        <v>559</v>
      </c>
      <c r="G311" s="52">
        <f t="shared" si="8"/>
        <v>0</v>
      </c>
      <c r="H311" s="52"/>
      <c r="I311" s="52"/>
    </row>
    <row r="312" spans="1:9" ht="24" hidden="1" customHeight="1" x14ac:dyDescent="0.25">
      <c r="A312" s="54"/>
      <c r="B312" s="55"/>
      <c r="C312" s="56"/>
      <c r="D312" s="56"/>
      <c r="E312" s="54">
        <v>5113</v>
      </c>
      <c r="F312" s="188" t="s">
        <v>146</v>
      </c>
      <c r="G312" s="52">
        <f t="shared" si="8"/>
        <v>0</v>
      </c>
      <c r="H312" s="52"/>
      <c r="I312" s="52"/>
    </row>
    <row r="313" spans="1:9" ht="15" hidden="1" customHeight="1" x14ac:dyDescent="0.25">
      <c r="A313" s="54"/>
      <c r="B313" s="55"/>
      <c r="C313" s="56"/>
      <c r="D313" s="56"/>
      <c r="E313" s="54">
        <v>5134</v>
      </c>
      <c r="F313" s="222" t="s">
        <v>541</v>
      </c>
      <c r="G313" s="52">
        <f t="shared" si="8"/>
        <v>0</v>
      </c>
      <c r="H313" s="52"/>
      <c r="I313" s="52"/>
    </row>
    <row r="314" spans="1:9" ht="180" hidden="1" customHeight="1" x14ac:dyDescent="0.25">
      <c r="A314" s="54">
        <v>2640</v>
      </c>
      <c r="B314" s="55" t="s">
        <v>648</v>
      </c>
      <c r="C314" s="56">
        <v>4</v>
      </c>
      <c r="D314" s="56">
        <v>0</v>
      </c>
      <c r="E314" s="56"/>
      <c r="F314" s="227" t="s">
        <v>331</v>
      </c>
      <c r="G314" s="52">
        <f t="shared" si="8"/>
        <v>0</v>
      </c>
      <c r="H314" s="52">
        <f>SUM(H315)</f>
        <v>0</v>
      </c>
      <c r="I314" s="52">
        <f>SUM(I315)</f>
        <v>0</v>
      </c>
    </row>
    <row r="315" spans="1:9" ht="180" hidden="1" customHeight="1" x14ac:dyDescent="0.25">
      <c r="A315" s="54">
        <v>2641</v>
      </c>
      <c r="B315" s="55" t="s">
        <v>648</v>
      </c>
      <c r="C315" s="56">
        <v>4</v>
      </c>
      <c r="D315" s="56">
        <v>1</v>
      </c>
      <c r="E315" s="56"/>
      <c r="F315" s="188" t="s">
        <v>59</v>
      </c>
      <c r="G315" s="52">
        <f t="shared" si="8"/>
        <v>0</v>
      </c>
      <c r="H315" s="52">
        <f>SUM(H317:H318)</f>
        <v>0</v>
      </c>
      <c r="I315" s="52">
        <f>SUM(I317:I318)</f>
        <v>0</v>
      </c>
    </row>
    <row r="316" spans="1:9" ht="36" hidden="1" customHeight="1" x14ac:dyDescent="0.25">
      <c r="A316" s="54"/>
      <c r="B316" s="55"/>
      <c r="C316" s="56"/>
      <c r="D316" s="56"/>
      <c r="E316" s="56"/>
      <c r="F316" s="188" t="s">
        <v>559</v>
      </c>
      <c r="G316" s="52">
        <f t="shared" si="8"/>
        <v>0</v>
      </c>
      <c r="H316" s="52"/>
      <c r="I316" s="52"/>
    </row>
    <row r="317" spans="1:9" ht="15" hidden="1" customHeight="1" x14ac:dyDescent="0.25">
      <c r="A317" s="54">
        <v>5113</v>
      </c>
      <c r="B317" s="55"/>
      <c r="C317" s="56"/>
      <c r="D317" s="56"/>
      <c r="E317" s="56"/>
      <c r="F317" s="188"/>
      <c r="G317" s="52">
        <f t="shared" si="8"/>
        <v>0</v>
      </c>
      <c r="H317" s="52"/>
      <c r="I317" s="52"/>
    </row>
    <row r="318" spans="1:9" ht="15" hidden="1" customHeight="1" x14ac:dyDescent="0.25">
      <c r="A318" s="54">
        <v>5134</v>
      </c>
      <c r="B318" s="55"/>
      <c r="C318" s="56"/>
      <c r="D318" s="56"/>
      <c r="E318" s="56"/>
      <c r="F318" s="222"/>
      <c r="G318" s="52">
        <f t="shared" si="8"/>
        <v>0</v>
      </c>
      <c r="H318" s="52"/>
      <c r="I318" s="52"/>
    </row>
    <row r="319" spans="1:9" ht="409.5" hidden="1" customHeight="1" x14ac:dyDescent="0.25">
      <c r="A319" s="54">
        <v>2650</v>
      </c>
      <c r="B319" s="55" t="s">
        <v>648</v>
      </c>
      <c r="C319" s="56">
        <v>5</v>
      </c>
      <c r="D319" s="56">
        <v>0</v>
      </c>
      <c r="E319" s="56"/>
      <c r="F319" s="227" t="s">
        <v>152</v>
      </c>
      <c r="G319" s="52">
        <f t="shared" si="8"/>
        <v>0</v>
      </c>
      <c r="H319" s="52">
        <f>SUM(H320)</f>
        <v>0</v>
      </c>
      <c r="I319" s="52">
        <f>SUM(I320)</f>
        <v>0</v>
      </c>
    </row>
    <row r="320" spans="1:9" ht="38.25" hidden="1" customHeight="1" x14ac:dyDescent="0.25">
      <c r="A320" s="54">
        <v>2651</v>
      </c>
      <c r="B320" s="55" t="s">
        <v>648</v>
      </c>
      <c r="C320" s="56">
        <v>5</v>
      </c>
      <c r="D320" s="56">
        <v>1</v>
      </c>
      <c r="E320" s="56"/>
      <c r="F320" s="188" t="s">
        <v>66</v>
      </c>
      <c r="G320" s="52">
        <f t="shared" si="8"/>
        <v>0</v>
      </c>
      <c r="H320" s="52">
        <f>SUM(H322:H323)</f>
        <v>0</v>
      </c>
      <c r="I320" s="52">
        <f>SUM(I322:I323)</f>
        <v>0</v>
      </c>
    </row>
    <row r="321" spans="1:9" ht="36" hidden="1" customHeight="1" x14ac:dyDescent="0.25">
      <c r="A321" s="54"/>
      <c r="B321" s="55"/>
      <c r="C321" s="56"/>
      <c r="D321" s="56"/>
      <c r="E321" s="56"/>
      <c r="F321" s="188" t="s">
        <v>559</v>
      </c>
      <c r="G321" s="52">
        <f t="shared" si="8"/>
        <v>0</v>
      </c>
      <c r="H321" s="52"/>
      <c r="I321" s="52"/>
    </row>
    <row r="322" spans="1:9" ht="15" hidden="1" customHeight="1" x14ac:dyDescent="0.25">
      <c r="A322" s="54"/>
      <c r="B322" s="55"/>
      <c r="C322" s="56"/>
      <c r="D322" s="56"/>
      <c r="E322" s="56"/>
      <c r="F322" s="188" t="s">
        <v>560</v>
      </c>
      <c r="G322" s="52">
        <f t="shared" si="8"/>
        <v>0</v>
      </c>
      <c r="H322" s="52"/>
      <c r="I322" s="52"/>
    </row>
    <row r="323" spans="1:9" ht="15" hidden="1" customHeight="1" x14ac:dyDescent="0.25">
      <c r="A323" s="54"/>
      <c r="B323" s="55"/>
      <c r="C323" s="56"/>
      <c r="D323" s="56"/>
      <c r="E323" s="56"/>
      <c r="F323" s="188" t="s">
        <v>560</v>
      </c>
      <c r="G323" s="52">
        <f t="shared" si="8"/>
        <v>0</v>
      </c>
      <c r="H323" s="52"/>
      <c r="I323" s="52"/>
    </row>
    <row r="324" spans="1:9" ht="409.5" hidden="1" customHeight="1" x14ac:dyDescent="0.25">
      <c r="A324" s="54">
        <v>2660</v>
      </c>
      <c r="B324" s="55" t="s">
        <v>648</v>
      </c>
      <c r="C324" s="56">
        <v>6</v>
      </c>
      <c r="D324" s="56">
        <v>0</v>
      </c>
      <c r="E324" s="56"/>
      <c r="F324" s="227" t="s">
        <v>333</v>
      </c>
      <c r="G324" s="52">
        <f t="shared" si="8"/>
        <v>0</v>
      </c>
      <c r="H324" s="52">
        <f>SUM(H325)</f>
        <v>0</v>
      </c>
      <c r="I324" s="52">
        <f>SUM(I325)</f>
        <v>0</v>
      </c>
    </row>
    <row r="325" spans="1:9" ht="409.5" hidden="1" customHeight="1" x14ac:dyDescent="0.25">
      <c r="A325" s="54">
        <v>2661</v>
      </c>
      <c r="B325" s="55" t="s">
        <v>648</v>
      </c>
      <c r="C325" s="56">
        <v>6</v>
      </c>
      <c r="D325" s="56">
        <v>1</v>
      </c>
      <c r="E325" s="56"/>
      <c r="F325" s="188" t="s">
        <v>69</v>
      </c>
      <c r="G325" s="52">
        <f t="shared" si="8"/>
        <v>0</v>
      </c>
      <c r="H325" s="52">
        <f>SUM(H327:H328)</f>
        <v>0</v>
      </c>
      <c r="I325" s="52">
        <f>SUM(I327:I328)</f>
        <v>0</v>
      </c>
    </row>
    <row r="326" spans="1:9" ht="36" hidden="1" customHeight="1" x14ac:dyDescent="0.25">
      <c r="A326" s="54"/>
      <c r="B326" s="55"/>
      <c r="C326" s="56"/>
      <c r="D326" s="56"/>
      <c r="E326" s="56"/>
      <c r="F326" s="188" t="s">
        <v>559</v>
      </c>
      <c r="G326" s="52">
        <f t="shared" si="8"/>
        <v>0</v>
      </c>
      <c r="H326" s="52"/>
      <c r="I326" s="52"/>
    </row>
    <row r="327" spans="1:9" ht="15" hidden="1" customHeight="1" x14ac:dyDescent="0.25">
      <c r="A327" s="54"/>
      <c r="B327" s="55"/>
      <c r="C327" s="56"/>
      <c r="D327" s="56"/>
      <c r="E327" s="56"/>
      <c r="F327" s="188" t="s">
        <v>560</v>
      </c>
      <c r="G327" s="52">
        <f t="shared" si="8"/>
        <v>0</v>
      </c>
      <c r="H327" s="52"/>
      <c r="I327" s="52"/>
    </row>
    <row r="328" spans="1:9" ht="15" hidden="1" customHeight="1" x14ac:dyDescent="0.25">
      <c r="A328" s="54"/>
      <c r="B328" s="55"/>
      <c r="C328" s="56"/>
      <c r="D328" s="56"/>
      <c r="E328" s="56"/>
      <c r="F328" s="188" t="s">
        <v>560</v>
      </c>
      <c r="G328" s="52">
        <f t="shared" si="8"/>
        <v>0</v>
      </c>
      <c r="H328" s="52"/>
      <c r="I328" s="52"/>
    </row>
    <row r="329" spans="1:9" ht="72" hidden="1" customHeight="1" x14ac:dyDescent="0.25">
      <c r="A329" s="46">
        <v>2700</v>
      </c>
      <c r="B329" s="55" t="s">
        <v>649</v>
      </c>
      <c r="C329" s="56">
        <v>0</v>
      </c>
      <c r="D329" s="56">
        <v>0</v>
      </c>
      <c r="E329" s="56"/>
      <c r="F329" s="228" t="s">
        <v>977</v>
      </c>
      <c r="G329" s="52">
        <f t="shared" si="8"/>
        <v>0</v>
      </c>
      <c r="H329" s="52">
        <f>SUM(H330+H343+H360+H377+H382+H387)</f>
        <v>0</v>
      </c>
      <c r="I329" s="52">
        <f>SUM(I330+I343+I360+I377+I382+I387)</f>
        <v>0</v>
      </c>
    </row>
    <row r="330" spans="1:9" s="53" customFormat="1" ht="15" hidden="1" customHeight="1" x14ac:dyDescent="0.2">
      <c r="A330" s="54">
        <v>2710</v>
      </c>
      <c r="B330" s="55" t="s">
        <v>649</v>
      </c>
      <c r="C330" s="56">
        <v>1</v>
      </c>
      <c r="D330" s="56">
        <v>0</v>
      </c>
      <c r="E330" s="56"/>
      <c r="F330" s="227" t="s">
        <v>334</v>
      </c>
      <c r="G330" s="52">
        <f t="shared" si="8"/>
        <v>0</v>
      </c>
      <c r="H330" s="52">
        <f>SUM(H331+H335+H339)</f>
        <v>0</v>
      </c>
      <c r="I330" s="52">
        <f>SUM(I331+I335+I339)</f>
        <v>0</v>
      </c>
    </row>
    <row r="331" spans="1:9" ht="276" hidden="1" customHeight="1" x14ac:dyDescent="0.25">
      <c r="A331" s="54">
        <v>2711</v>
      </c>
      <c r="B331" s="55" t="s">
        <v>649</v>
      </c>
      <c r="C331" s="56">
        <v>1</v>
      </c>
      <c r="D331" s="56">
        <v>1</v>
      </c>
      <c r="E331" s="56"/>
      <c r="F331" s="188" t="s">
        <v>85</v>
      </c>
      <c r="G331" s="52">
        <f t="shared" si="8"/>
        <v>0</v>
      </c>
      <c r="H331" s="52">
        <f>SUM(H333:H334)</f>
        <v>0</v>
      </c>
      <c r="I331" s="52">
        <f>SUM(I333:I334)</f>
        <v>0</v>
      </c>
    </row>
    <row r="332" spans="1:9" ht="36" hidden="1" customHeight="1" x14ac:dyDescent="0.25">
      <c r="A332" s="54"/>
      <c r="B332" s="55"/>
      <c r="C332" s="56"/>
      <c r="D332" s="56"/>
      <c r="E332" s="56"/>
      <c r="F332" s="188" t="s">
        <v>559</v>
      </c>
      <c r="G332" s="52">
        <f t="shared" si="8"/>
        <v>0</v>
      </c>
      <c r="H332" s="52"/>
      <c r="I332" s="52"/>
    </row>
    <row r="333" spans="1:9" ht="15" hidden="1" customHeight="1" x14ac:dyDescent="0.25">
      <c r="A333" s="54"/>
      <c r="B333" s="55"/>
      <c r="C333" s="56"/>
      <c r="D333" s="56"/>
      <c r="E333" s="56"/>
      <c r="F333" s="188" t="s">
        <v>560</v>
      </c>
      <c r="G333" s="52">
        <f t="shared" si="8"/>
        <v>0</v>
      </c>
      <c r="H333" s="52"/>
      <c r="I333" s="52"/>
    </row>
    <row r="334" spans="1:9" ht="15" hidden="1" customHeight="1" x14ac:dyDescent="0.25">
      <c r="A334" s="54"/>
      <c r="B334" s="55"/>
      <c r="C334" s="56"/>
      <c r="D334" s="56"/>
      <c r="E334" s="56"/>
      <c r="F334" s="188" t="s">
        <v>560</v>
      </c>
      <c r="G334" s="52">
        <f t="shared" si="8"/>
        <v>0</v>
      </c>
      <c r="H334" s="52"/>
      <c r="I334" s="52"/>
    </row>
    <row r="335" spans="1:9" ht="264" hidden="1" customHeight="1" x14ac:dyDescent="0.25">
      <c r="A335" s="54">
        <v>2712</v>
      </c>
      <c r="B335" s="55" t="s">
        <v>649</v>
      </c>
      <c r="C335" s="56">
        <v>1</v>
      </c>
      <c r="D335" s="56">
        <v>2</v>
      </c>
      <c r="E335" s="56"/>
      <c r="F335" s="188" t="s">
        <v>87</v>
      </c>
      <c r="G335" s="52">
        <f t="shared" si="8"/>
        <v>0</v>
      </c>
      <c r="H335" s="52">
        <f>SUM(H337:H338)</f>
        <v>0</v>
      </c>
      <c r="I335" s="52">
        <f>SUM(I337:I338)</f>
        <v>0</v>
      </c>
    </row>
    <row r="336" spans="1:9" ht="36" hidden="1" customHeight="1" x14ac:dyDescent="0.25">
      <c r="A336" s="54"/>
      <c r="B336" s="55"/>
      <c r="C336" s="56"/>
      <c r="D336" s="56"/>
      <c r="E336" s="56"/>
      <c r="F336" s="188" t="s">
        <v>559</v>
      </c>
      <c r="G336" s="52">
        <f t="shared" si="8"/>
        <v>0</v>
      </c>
      <c r="H336" s="52"/>
      <c r="I336" s="52"/>
    </row>
    <row r="337" spans="1:9" ht="15" hidden="1" customHeight="1" x14ac:dyDescent="0.25">
      <c r="A337" s="54"/>
      <c r="B337" s="55"/>
      <c r="C337" s="56"/>
      <c r="D337" s="56"/>
      <c r="E337" s="56"/>
      <c r="F337" s="188" t="s">
        <v>560</v>
      </c>
      <c r="G337" s="52">
        <f t="shared" si="8"/>
        <v>0</v>
      </c>
      <c r="H337" s="52"/>
      <c r="I337" s="52"/>
    </row>
    <row r="338" spans="1:9" ht="15" hidden="1" customHeight="1" x14ac:dyDescent="0.25">
      <c r="A338" s="54"/>
      <c r="B338" s="55"/>
      <c r="C338" s="56"/>
      <c r="D338" s="56"/>
      <c r="E338" s="56"/>
      <c r="F338" s="188" t="s">
        <v>560</v>
      </c>
      <c r="G338" s="52">
        <f t="shared" si="8"/>
        <v>0</v>
      </c>
      <c r="H338" s="52"/>
      <c r="I338" s="52"/>
    </row>
    <row r="339" spans="1:9" ht="409.5" hidden="1" customHeight="1" x14ac:dyDescent="0.25">
      <c r="A339" s="54">
        <v>2713</v>
      </c>
      <c r="B339" s="55" t="s">
        <v>649</v>
      </c>
      <c r="C339" s="56">
        <v>1</v>
      </c>
      <c r="D339" s="56">
        <v>3</v>
      </c>
      <c r="E339" s="56"/>
      <c r="F339" s="188" t="s">
        <v>408</v>
      </c>
      <c r="G339" s="52">
        <f t="shared" si="8"/>
        <v>0</v>
      </c>
      <c r="H339" s="52">
        <f>SUM(H341:H342)</f>
        <v>0</v>
      </c>
      <c r="I339" s="52">
        <f>SUM(I341:I342)</f>
        <v>0</v>
      </c>
    </row>
    <row r="340" spans="1:9" ht="36" hidden="1" customHeight="1" x14ac:dyDescent="0.25">
      <c r="A340" s="54"/>
      <c r="B340" s="55"/>
      <c r="C340" s="56"/>
      <c r="D340" s="56"/>
      <c r="E340" s="56"/>
      <c r="F340" s="188" t="s">
        <v>559</v>
      </c>
      <c r="G340" s="52">
        <f t="shared" si="8"/>
        <v>0</v>
      </c>
      <c r="H340" s="52"/>
      <c r="I340" s="52"/>
    </row>
    <row r="341" spans="1:9" ht="15" hidden="1" customHeight="1" x14ac:dyDescent="0.25">
      <c r="A341" s="54"/>
      <c r="B341" s="55"/>
      <c r="C341" s="56"/>
      <c r="D341" s="56"/>
      <c r="E341" s="56"/>
      <c r="F341" s="188" t="s">
        <v>560</v>
      </c>
      <c r="G341" s="52">
        <f t="shared" si="8"/>
        <v>0</v>
      </c>
      <c r="H341" s="52"/>
      <c r="I341" s="52"/>
    </row>
    <row r="342" spans="1:9" ht="15" hidden="1" customHeight="1" x14ac:dyDescent="0.25">
      <c r="A342" s="54"/>
      <c r="B342" s="55"/>
      <c r="C342" s="56"/>
      <c r="D342" s="56"/>
      <c r="E342" s="56"/>
      <c r="F342" s="188" t="s">
        <v>560</v>
      </c>
      <c r="G342" s="52">
        <f t="shared" si="8"/>
        <v>0</v>
      </c>
      <c r="H342" s="52"/>
      <c r="I342" s="52"/>
    </row>
    <row r="343" spans="1:9" ht="228" hidden="1" customHeight="1" x14ac:dyDescent="0.25">
      <c r="A343" s="54">
        <v>2720</v>
      </c>
      <c r="B343" s="55" t="s">
        <v>649</v>
      </c>
      <c r="C343" s="56">
        <v>2</v>
      </c>
      <c r="D343" s="56">
        <v>0</v>
      </c>
      <c r="E343" s="56"/>
      <c r="F343" s="227" t="s">
        <v>335</v>
      </c>
      <c r="G343" s="52">
        <f t="shared" si="8"/>
        <v>0</v>
      </c>
      <c r="H343" s="52">
        <f>SUM(H344,H348,H352,H356)</f>
        <v>0</v>
      </c>
      <c r="I343" s="52">
        <f>SUM(I344,I348,I352,I356)</f>
        <v>0</v>
      </c>
    </row>
    <row r="344" spans="1:9" ht="288" hidden="1" customHeight="1" x14ac:dyDescent="0.25">
      <c r="A344" s="54">
        <v>2721</v>
      </c>
      <c r="B344" s="55" t="s">
        <v>649</v>
      </c>
      <c r="C344" s="56">
        <v>2</v>
      </c>
      <c r="D344" s="56">
        <v>1</v>
      </c>
      <c r="E344" s="56"/>
      <c r="F344" s="188" t="s">
        <v>91</v>
      </c>
      <c r="G344" s="52">
        <f t="shared" si="8"/>
        <v>0</v>
      </c>
      <c r="H344" s="52">
        <f>SUM(H346:H347)</f>
        <v>0</v>
      </c>
      <c r="I344" s="52">
        <f>SUM(I346:I347)</f>
        <v>0</v>
      </c>
    </row>
    <row r="345" spans="1:9" ht="36" hidden="1" customHeight="1" x14ac:dyDescent="0.25">
      <c r="A345" s="54"/>
      <c r="B345" s="55"/>
      <c r="C345" s="56"/>
      <c r="D345" s="56"/>
      <c r="E345" s="56"/>
      <c r="F345" s="188" t="s">
        <v>559</v>
      </c>
      <c r="G345" s="52">
        <f t="shared" ref="G345:G436" si="9">SUM(H345:I345)</f>
        <v>0</v>
      </c>
      <c r="H345" s="52"/>
      <c r="I345" s="52"/>
    </row>
    <row r="346" spans="1:9" ht="15" hidden="1" customHeight="1" x14ac:dyDescent="0.25">
      <c r="A346" s="54"/>
      <c r="B346" s="55"/>
      <c r="C346" s="56"/>
      <c r="D346" s="56"/>
      <c r="E346" s="56"/>
      <c r="F346" s="188" t="s">
        <v>560</v>
      </c>
      <c r="G346" s="52">
        <f t="shared" si="9"/>
        <v>0</v>
      </c>
      <c r="H346" s="52"/>
      <c r="I346" s="52"/>
    </row>
    <row r="347" spans="1:9" ht="15" hidden="1" customHeight="1" x14ac:dyDescent="0.25">
      <c r="A347" s="54"/>
      <c r="B347" s="55"/>
      <c r="C347" s="56"/>
      <c r="D347" s="56"/>
      <c r="E347" s="56"/>
      <c r="F347" s="188" t="s">
        <v>560</v>
      </c>
      <c r="G347" s="52">
        <f t="shared" si="9"/>
        <v>0</v>
      </c>
      <c r="H347" s="52"/>
      <c r="I347" s="52"/>
    </row>
    <row r="348" spans="1:9" ht="336" hidden="1" customHeight="1" x14ac:dyDescent="0.25">
      <c r="A348" s="54">
        <v>2722</v>
      </c>
      <c r="B348" s="55" t="s">
        <v>649</v>
      </c>
      <c r="C348" s="56">
        <v>2</v>
      </c>
      <c r="D348" s="56">
        <v>2</v>
      </c>
      <c r="E348" s="56"/>
      <c r="F348" s="188" t="s">
        <v>93</v>
      </c>
      <c r="G348" s="52">
        <f t="shared" si="9"/>
        <v>0</v>
      </c>
      <c r="H348" s="52">
        <f>SUM(H350:H351)</f>
        <v>0</v>
      </c>
      <c r="I348" s="52">
        <f>SUM(I350:I351)</f>
        <v>0</v>
      </c>
    </row>
    <row r="349" spans="1:9" ht="20.25" hidden="1" customHeight="1" x14ac:dyDescent="0.25">
      <c r="A349" s="54"/>
      <c r="B349" s="55"/>
      <c r="C349" s="56"/>
      <c r="D349" s="56"/>
      <c r="E349" s="56"/>
      <c r="F349" s="188" t="s">
        <v>559</v>
      </c>
      <c r="G349" s="52">
        <f t="shared" si="9"/>
        <v>0</v>
      </c>
      <c r="H349" s="52"/>
      <c r="I349" s="52"/>
    </row>
    <row r="350" spans="1:9" ht="15" hidden="1" customHeight="1" x14ac:dyDescent="0.25">
      <c r="A350" s="54"/>
      <c r="B350" s="55"/>
      <c r="C350" s="56"/>
      <c r="D350" s="56"/>
      <c r="E350" s="56"/>
      <c r="F350" s="188" t="s">
        <v>560</v>
      </c>
      <c r="G350" s="52">
        <f t="shared" si="9"/>
        <v>0</v>
      </c>
      <c r="H350" s="52"/>
      <c r="I350" s="52"/>
    </row>
    <row r="351" spans="1:9" ht="15" hidden="1" customHeight="1" x14ac:dyDescent="0.25">
      <c r="A351" s="54"/>
      <c r="B351" s="55"/>
      <c r="C351" s="56"/>
      <c r="D351" s="56"/>
      <c r="E351" s="56"/>
      <c r="F351" s="188" t="s">
        <v>560</v>
      </c>
      <c r="G351" s="52">
        <f t="shared" si="9"/>
        <v>0</v>
      </c>
      <c r="H351" s="52"/>
      <c r="I351" s="52"/>
    </row>
    <row r="352" spans="1:9" ht="180" hidden="1" customHeight="1" x14ac:dyDescent="0.25">
      <c r="A352" s="54">
        <v>2723</v>
      </c>
      <c r="B352" s="55" t="s">
        <v>649</v>
      </c>
      <c r="C352" s="56">
        <v>2</v>
      </c>
      <c r="D352" s="56">
        <v>3</v>
      </c>
      <c r="E352" s="56"/>
      <c r="F352" s="188" t="s">
        <v>409</v>
      </c>
      <c r="G352" s="52">
        <f t="shared" si="9"/>
        <v>0</v>
      </c>
      <c r="H352" s="52">
        <f>SUM(H354:H355)</f>
        <v>0</v>
      </c>
      <c r="I352" s="52">
        <f>SUM(I354:I355)</f>
        <v>0</v>
      </c>
    </row>
    <row r="353" spans="1:9" ht="36" hidden="1" customHeight="1" x14ac:dyDescent="0.25">
      <c r="A353" s="54"/>
      <c r="B353" s="55"/>
      <c r="C353" s="56"/>
      <c r="D353" s="56"/>
      <c r="E353" s="56"/>
      <c r="F353" s="188" t="s">
        <v>559</v>
      </c>
      <c r="G353" s="52">
        <f t="shared" si="9"/>
        <v>0</v>
      </c>
      <c r="H353" s="52"/>
      <c r="I353" s="52"/>
    </row>
    <row r="354" spans="1:9" ht="15" hidden="1" customHeight="1" x14ac:dyDescent="0.25">
      <c r="A354" s="54"/>
      <c r="B354" s="55"/>
      <c r="C354" s="56"/>
      <c r="D354" s="56"/>
      <c r="E354" s="56"/>
      <c r="F354" s="188" t="s">
        <v>560</v>
      </c>
      <c r="G354" s="52">
        <f t="shared" si="9"/>
        <v>0</v>
      </c>
      <c r="H354" s="52"/>
      <c r="I354" s="52"/>
    </row>
    <row r="355" spans="1:9" ht="15" hidden="1" customHeight="1" x14ac:dyDescent="0.25">
      <c r="A355" s="54"/>
      <c r="B355" s="55"/>
      <c r="C355" s="56"/>
      <c r="D355" s="56"/>
      <c r="E355" s="56"/>
      <c r="F355" s="188" t="s">
        <v>560</v>
      </c>
      <c r="G355" s="52">
        <f t="shared" si="9"/>
        <v>0</v>
      </c>
      <c r="H355" s="52"/>
      <c r="I355" s="52"/>
    </row>
    <row r="356" spans="1:9" ht="240" hidden="1" customHeight="1" x14ac:dyDescent="0.25">
      <c r="A356" s="54">
        <v>2724</v>
      </c>
      <c r="B356" s="55" t="s">
        <v>649</v>
      </c>
      <c r="C356" s="56">
        <v>2</v>
      </c>
      <c r="D356" s="56">
        <v>4</v>
      </c>
      <c r="E356" s="56"/>
      <c r="F356" s="188" t="s">
        <v>96</v>
      </c>
      <c r="G356" s="52">
        <f t="shared" si="9"/>
        <v>0</v>
      </c>
      <c r="H356" s="52">
        <f>SUM(H358:H359)</f>
        <v>0</v>
      </c>
      <c r="I356" s="52">
        <f>SUM(I358:I359)</f>
        <v>0</v>
      </c>
    </row>
    <row r="357" spans="1:9" ht="36" hidden="1" customHeight="1" x14ac:dyDescent="0.25">
      <c r="A357" s="54"/>
      <c r="B357" s="55"/>
      <c r="C357" s="56"/>
      <c r="D357" s="56"/>
      <c r="E357" s="56"/>
      <c r="F357" s="188" t="s">
        <v>559</v>
      </c>
      <c r="G357" s="52">
        <f t="shared" si="9"/>
        <v>0</v>
      </c>
      <c r="H357" s="52"/>
      <c r="I357" s="52"/>
    </row>
    <row r="358" spans="1:9" ht="15" hidden="1" customHeight="1" x14ac:dyDescent="0.25">
      <c r="A358" s="54"/>
      <c r="B358" s="55"/>
      <c r="C358" s="56"/>
      <c r="D358" s="56"/>
      <c r="E358" s="56"/>
      <c r="F358" s="188" t="s">
        <v>560</v>
      </c>
      <c r="G358" s="52">
        <f t="shared" si="9"/>
        <v>0</v>
      </c>
      <c r="H358" s="52"/>
      <c r="I358" s="52"/>
    </row>
    <row r="359" spans="1:9" ht="15" hidden="1" customHeight="1" x14ac:dyDescent="0.25">
      <c r="A359" s="54"/>
      <c r="B359" s="55"/>
      <c r="C359" s="56"/>
      <c r="D359" s="56"/>
      <c r="E359" s="56"/>
      <c r="F359" s="188" t="s">
        <v>560</v>
      </c>
      <c r="G359" s="52">
        <f t="shared" si="9"/>
        <v>0</v>
      </c>
      <c r="H359" s="52"/>
      <c r="I359" s="52"/>
    </row>
    <row r="360" spans="1:9" ht="204" hidden="1" customHeight="1" x14ac:dyDescent="0.25">
      <c r="A360" s="54">
        <v>2730</v>
      </c>
      <c r="B360" s="55" t="s">
        <v>649</v>
      </c>
      <c r="C360" s="56">
        <v>3</v>
      </c>
      <c r="D360" s="56">
        <v>0</v>
      </c>
      <c r="E360" s="56"/>
      <c r="F360" s="227" t="s">
        <v>336</v>
      </c>
      <c r="G360" s="52">
        <f t="shared" si="9"/>
        <v>0</v>
      </c>
      <c r="H360" s="52">
        <f>SUM(H361,H365,H369,H373)</f>
        <v>0</v>
      </c>
      <c r="I360" s="52">
        <f>SUM(I361,I365,I369,I373)</f>
        <v>0</v>
      </c>
    </row>
    <row r="361" spans="1:9" ht="300" hidden="1" customHeight="1" x14ac:dyDescent="0.25">
      <c r="A361" s="54">
        <v>2731</v>
      </c>
      <c r="B361" s="55" t="s">
        <v>649</v>
      </c>
      <c r="C361" s="56">
        <v>3</v>
      </c>
      <c r="D361" s="56">
        <v>1</v>
      </c>
      <c r="E361" s="56"/>
      <c r="F361" s="188" t="s">
        <v>100</v>
      </c>
      <c r="G361" s="52">
        <f t="shared" si="9"/>
        <v>0</v>
      </c>
      <c r="H361" s="52">
        <f>SUM(H363:H364)</f>
        <v>0</v>
      </c>
      <c r="I361" s="52">
        <f>SUM(I363:I364)</f>
        <v>0</v>
      </c>
    </row>
    <row r="362" spans="1:9" ht="15" hidden="1" customHeight="1" x14ac:dyDescent="0.25">
      <c r="A362" s="54"/>
      <c r="B362" s="55"/>
      <c r="C362" s="56"/>
      <c r="D362" s="56"/>
      <c r="E362" s="56"/>
      <c r="F362" s="188" t="s">
        <v>559</v>
      </c>
      <c r="G362" s="52">
        <f t="shared" si="9"/>
        <v>0</v>
      </c>
      <c r="H362" s="52"/>
      <c r="I362" s="52"/>
    </row>
    <row r="363" spans="1:9" ht="15" hidden="1" customHeight="1" x14ac:dyDescent="0.25">
      <c r="A363" s="54"/>
      <c r="B363" s="55"/>
      <c r="C363" s="56"/>
      <c r="D363" s="56"/>
      <c r="E363" s="56"/>
      <c r="F363" s="188" t="s">
        <v>560</v>
      </c>
      <c r="G363" s="52">
        <f t="shared" si="9"/>
        <v>0</v>
      </c>
      <c r="H363" s="52"/>
      <c r="I363" s="52"/>
    </row>
    <row r="364" spans="1:9" ht="15" hidden="1" customHeight="1" x14ac:dyDescent="0.25">
      <c r="A364" s="54"/>
      <c r="B364" s="55"/>
      <c r="C364" s="56"/>
      <c r="D364" s="56"/>
      <c r="E364" s="56"/>
      <c r="F364" s="188" t="s">
        <v>560</v>
      </c>
      <c r="G364" s="52">
        <f t="shared" si="9"/>
        <v>0</v>
      </c>
      <c r="H364" s="52"/>
      <c r="I364" s="52"/>
    </row>
    <row r="365" spans="1:9" ht="348" hidden="1" customHeight="1" x14ac:dyDescent="0.25">
      <c r="A365" s="54">
        <v>2732</v>
      </c>
      <c r="B365" s="55" t="s">
        <v>649</v>
      </c>
      <c r="C365" s="56">
        <v>3</v>
      </c>
      <c r="D365" s="56">
        <v>2</v>
      </c>
      <c r="E365" s="56"/>
      <c r="F365" s="188" t="s">
        <v>102</v>
      </c>
      <c r="G365" s="52">
        <f t="shared" si="9"/>
        <v>0</v>
      </c>
      <c r="H365" s="52">
        <f>SUM(H367:H368)</f>
        <v>0</v>
      </c>
      <c r="I365" s="52">
        <f>SUM(I367:I368)</f>
        <v>0</v>
      </c>
    </row>
    <row r="366" spans="1:9" ht="18" hidden="1" customHeight="1" x14ac:dyDescent="0.25">
      <c r="A366" s="54"/>
      <c r="B366" s="55"/>
      <c r="C366" s="56"/>
      <c r="D366" s="56"/>
      <c r="E366" s="56"/>
      <c r="F366" s="188" t="s">
        <v>559</v>
      </c>
      <c r="G366" s="52">
        <f t="shared" si="9"/>
        <v>0</v>
      </c>
      <c r="H366" s="52"/>
      <c r="I366" s="52"/>
    </row>
    <row r="367" spans="1:9" ht="15" hidden="1" customHeight="1" x14ac:dyDescent="0.25">
      <c r="A367" s="54"/>
      <c r="B367" s="55"/>
      <c r="C367" s="56"/>
      <c r="D367" s="56"/>
      <c r="E367" s="56"/>
      <c r="F367" s="188" t="s">
        <v>560</v>
      </c>
      <c r="G367" s="52">
        <f t="shared" si="9"/>
        <v>0</v>
      </c>
      <c r="H367" s="52"/>
      <c r="I367" s="52"/>
    </row>
    <row r="368" spans="1:9" ht="15" hidden="1" customHeight="1" x14ac:dyDescent="0.25">
      <c r="A368" s="54"/>
      <c r="B368" s="55"/>
      <c r="C368" s="56"/>
      <c r="D368" s="56"/>
      <c r="E368" s="56"/>
      <c r="F368" s="188" t="s">
        <v>560</v>
      </c>
      <c r="G368" s="52">
        <f t="shared" si="9"/>
        <v>0</v>
      </c>
      <c r="H368" s="52"/>
      <c r="I368" s="52"/>
    </row>
    <row r="369" spans="1:9" ht="409.5" hidden="1" customHeight="1" x14ac:dyDescent="0.25">
      <c r="A369" s="54">
        <v>2733</v>
      </c>
      <c r="B369" s="55" t="s">
        <v>649</v>
      </c>
      <c r="C369" s="56">
        <v>3</v>
      </c>
      <c r="D369" s="56">
        <v>3</v>
      </c>
      <c r="E369" s="56"/>
      <c r="F369" s="188" t="s">
        <v>104</v>
      </c>
      <c r="G369" s="52">
        <f t="shared" si="9"/>
        <v>0</v>
      </c>
      <c r="H369" s="52">
        <f>SUM(H371:H372)</f>
        <v>0</v>
      </c>
      <c r="I369" s="52">
        <f>SUM(I371:I372)</f>
        <v>0</v>
      </c>
    </row>
    <row r="370" spans="1:9" ht="23.25" hidden="1" customHeight="1" x14ac:dyDescent="0.25">
      <c r="A370" s="54"/>
      <c r="B370" s="55"/>
      <c r="C370" s="56"/>
      <c r="D370" s="56"/>
      <c r="E370" s="56"/>
      <c r="F370" s="188" t="s">
        <v>559</v>
      </c>
      <c r="G370" s="52">
        <f t="shared" si="9"/>
        <v>0</v>
      </c>
      <c r="H370" s="52"/>
      <c r="I370" s="52"/>
    </row>
    <row r="371" spans="1:9" ht="15" hidden="1" customHeight="1" x14ac:dyDescent="0.25">
      <c r="A371" s="54"/>
      <c r="B371" s="55"/>
      <c r="C371" s="56"/>
      <c r="D371" s="56"/>
      <c r="E371" s="56"/>
      <c r="F371" s="188" t="s">
        <v>560</v>
      </c>
      <c r="G371" s="52">
        <f t="shared" si="9"/>
        <v>0</v>
      </c>
      <c r="H371" s="52"/>
      <c r="I371" s="52"/>
    </row>
    <row r="372" spans="1:9" ht="15" hidden="1" customHeight="1" x14ac:dyDescent="0.25">
      <c r="A372" s="54"/>
      <c r="B372" s="55"/>
      <c r="C372" s="56"/>
      <c r="D372" s="56"/>
      <c r="E372" s="56"/>
      <c r="F372" s="188" t="s">
        <v>560</v>
      </c>
      <c r="G372" s="52">
        <f t="shared" si="9"/>
        <v>0</v>
      </c>
      <c r="H372" s="52"/>
      <c r="I372" s="52"/>
    </row>
    <row r="373" spans="1:9" ht="409.5" hidden="1" customHeight="1" x14ac:dyDescent="0.25">
      <c r="A373" s="54">
        <v>2734</v>
      </c>
      <c r="B373" s="55" t="s">
        <v>649</v>
      </c>
      <c r="C373" s="56">
        <v>3</v>
      </c>
      <c r="D373" s="56">
        <v>4</v>
      </c>
      <c r="E373" s="56"/>
      <c r="F373" s="188" t="s">
        <v>106</v>
      </c>
      <c r="G373" s="52">
        <f t="shared" si="9"/>
        <v>0</v>
      </c>
      <c r="H373" s="52">
        <f>SUM(H375:H376)</f>
        <v>0</v>
      </c>
      <c r="I373" s="52">
        <f>SUM(I375:I376)</f>
        <v>0</v>
      </c>
    </row>
    <row r="374" spans="1:9" ht="36" hidden="1" customHeight="1" x14ac:dyDescent="0.25">
      <c r="A374" s="54"/>
      <c r="B374" s="55"/>
      <c r="C374" s="56"/>
      <c r="D374" s="56"/>
      <c r="E374" s="56"/>
      <c r="F374" s="188" t="s">
        <v>559</v>
      </c>
      <c r="G374" s="52">
        <f t="shared" si="9"/>
        <v>0</v>
      </c>
      <c r="H374" s="52"/>
      <c r="I374" s="52"/>
    </row>
    <row r="375" spans="1:9" ht="15" hidden="1" customHeight="1" x14ac:dyDescent="0.25">
      <c r="A375" s="54"/>
      <c r="B375" s="55"/>
      <c r="C375" s="56"/>
      <c r="D375" s="56"/>
      <c r="E375" s="56"/>
      <c r="F375" s="188" t="s">
        <v>560</v>
      </c>
      <c r="G375" s="52">
        <f t="shared" si="9"/>
        <v>0</v>
      </c>
      <c r="H375" s="52"/>
      <c r="I375" s="52"/>
    </row>
    <row r="376" spans="1:9" ht="15" hidden="1" customHeight="1" x14ac:dyDescent="0.25">
      <c r="A376" s="54"/>
      <c r="B376" s="55"/>
      <c r="C376" s="56"/>
      <c r="D376" s="56"/>
      <c r="E376" s="56"/>
      <c r="F376" s="188" t="s">
        <v>560</v>
      </c>
      <c r="G376" s="52">
        <f t="shared" si="9"/>
        <v>0</v>
      </c>
      <c r="H376" s="52"/>
      <c r="I376" s="52"/>
    </row>
    <row r="377" spans="1:9" ht="264" hidden="1" customHeight="1" x14ac:dyDescent="0.25">
      <c r="A377" s="54">
        <v>2740</v>
      </c>
      <c r="B377" s="55" t="s">
        <v>649</v>
      </c>
      <c r="C377" s="56">
        <v>4</v>
      </c>
      <c r="D377" s="56">
        <v>0</v>
      </c>
      <c r="E377" s="56"/>
      <c r="F377" s="227" t="s">
        <v>337</v>
      </c>
      <c r="G377" s="52">
        <f t="shared" si="9"/>
        <v>0</v>
      </c>
      <c r="H377" s="52">
        <f>SUM(H378)</f>
        <v>0</v>
      </c>
      <c r="I377" s="52">
        <f>SUM(I378)</f>
        <v>0</v>
      </c>
    </row>
    <row r="378" spans="1:9" ht="264" hidden="1" customHeight="1" x14ac:dyDescent="0.25">
      <c r="A378" s="54">
        <v>2741</v>
      </c>
      <c r="B378" s="55" t="s">
        <v>649</v>
      </c>
      <c r="C378" s="56">
        <v>4</v>
      </c>
      <c r="D378" s="56">
        <v>1</v>
      </c>
      <c r="E378" s="56"/>
      <c r="F378" s="188" t="s">
        <v>108</v>
      </c>
      <c r="G378" s="52">
        <f t="shared" si="9"/>
        <v>0</v>
      </c>
      <c r="H378" s="52">
        <f>SUM(H380:H381)</f>
        <v>0</v>
      </c>
      <c r="I378" s="52">
        <f>SUM(I380:I381)</f>
        <v>0</v>
      </c>
    </row>
    <row r="379" spans="1:9" ht="36" hidden="1" customHeight="1" x14ac:dyDescent="0.25">
      <c r="A379" s="54"/>
      <c r="B379" s="55"/>
      <c r="C379" s="56"/>
      <c r="D379" s="56"/>
      <c r="E379" s="56"/>
      <c r="F379" s="188" t="s">
        <v>559</v>
      </c>
      <c r="G379" s="52">
        <f t="shared" si="9"/>
        <v>0</v>
      </c>
      <c r="H379" s="52"/>
      <c r="I379" s="52"/>
    </row>
    <row r="380" spans="1:9" ht="15" hidden="1" customHeight="1" x14ac:dyDescent="0.25">
      <c r="A380" s="54"/>
      <c r="B380" s="55"/>
      <c r="C380" s="56"/>
      <c r="D380" s="56"/>
      <c r="E380" s="56"/>
      <c r="F380" s="188" t="s">
        <v>560</v>
      </c>
      <c r="G380" s="52">
        <f t="shared" si="9"/>
        <v>0</v>
      </c>
      <c r="H380" s="52"/>
      <c r="I380" s="52"/>
    </row>
    <row r="381" spans="1:9" ht="15" hidden="1" customHeight="1" x14ac:dyDescent="0.25">
      <c r="A381" s="54"/>
      <c r="B381" s="55"/>
      <c r="C381" s="56"/>
      <c r="D381" s="56"/>
      <c r="E381" s="56"/>
      <c r="F381" s="188" t="s">
        <v>560</v>
      </c>
      <c r="G381" s="52">
        <f t="shared" si="9"/>
        <v>0</v>
      </c>
      <c r="H381" s="52"/>
      <c r="I381" s="52"/>
    </row>
    <row r="382" spans="1:9" ht="120" hidden="1" customHeight="1" x14ac:dyDescent="0.25">
      <c r="A382" s="54">
        <v>2750</v>
      </c>
      <c r="B382" s="55" t="s">
        <v>649</v>
      </c>
      <c r="C382" s="56">
        <v>5</v>
      </c>
      <c r="D382" s="56">
        <v>0</v>
      </c>
      <c r="E382" s="56"/>
      <c r="F382" s="227" t="s">
        <v>153</v>
      </c>
      <c r="G382" s="52">
        <f t="shared" si="9"/>
        <v>0</v>
      </c>
      <c r="H382" s="52">
        <f>SUM(H383)</f>
        <v>0</v>
      </c>
      <c r="I382" s="52">
        <f>SUM(I383)</f>
        <v>0</v>
      </c>
    </row>
    <row r="383" spans="1:9" ht="120" hidden="1" customHeight="1" x14ac:dyDescent="0.25">
      <c r="A383" s="54">
        <v>2751</v>
      </c>
      <c r="B383" s="55" t="s">
        <v>649</v>
      </c>
      <c r="C383" s="56">
        <v>5</v>
      </c>
      <c r="D383" s="56">
        <v>1</v>
      </c>
      <c r="E383" s="56"/>
      <c r="F383" s="188" t="s">
        <v>111</v>
      </c>
      <c r="G383" s="52">
        <f t="shared" si="9"/>
        <v>0</v>
      </c>
      <c r="H383" s="52">
        <f>SUM(H385:H386)</f>
        <v>0</v>
      </c>
      <c r="I383" s="52">
        <f>SUM(I385:I386)</f>
        <v>0</v>
      </c>
    </row>
    <row r="384" spans="1:9" ht="36" hidden="1" customHeight="1" x14ac:dyDescent="0.25">
      <c r="A384" s="54"/>
      <c r="B384" s="55"/>
      <c r="C384" s="56"/>
      <c r="D384" s="56"/>
      <c r="E384" s="56"/>
      <c r="F384" s="188" t="s">
        <v>559</v>
      </c>
      <c r="G384" s="52">
        <f t="shared" si="9"/>
        <v>0</v>
      </c>
      <c r="H384" s="52"/>
      <c r="I384" s="52"/>
    </row>
    <row r="385" spans="1:9" ht="15" hidden="1" customHeight="1" x14ac:dyDescent="0.25">
      <c r="A385" s="54"/>
      <c r="B385" s="55"/>
      <c r="C385" s="56"/>
      <c r="D385" s="56"/>
      <c r="E385" s="56"/>
      <c r="F385" s="188" t="s">
        <v>560</v>
      </c>
      <c r="G385" s="52">
        <f t="shared" si="9"/>
        <v>0</v>
      </c>
      <c r="H385" s="52"/>
      <c r="I385" s="52"/>
    </row>
    <row r="386" spans="1:9" ht="15" hidden="1" customHeight="1" x14ac:dyDescent="0.25">
      <c r="A386" s="54"/>
      <c r="B386" s="55"/>
      <c r="C386" s="56"/>
      <c r="D386" s="56"/>
      <c r="E386" s="56"/>
      <c r="F386" s="188" t="s">
        <v>560</v>
      </c>
      <c r="G386" s="52">
        <f t="shared" si="9"/>
        <v>0</v>
      </c>
      <c r="H386" s="52"/>
      <c r="I386" s="52"/>
    </row>
    <row r="387" spans="1:9" ht="372" hidden="1" customHeight="1" x14ac:dyDescent="0.25">
      <c r="A387" s="54">
        <v>2760</v>
      </c>
      <c r="B387" s="55" t="s">
        <v>649</v>
      </c>
      <c r="C387" s="56">
        <v>6</v>
      </c>
      <c r="D387" s="56">
        <v>0</v>
      </c>
      <c r="E387" s="56"/>
      <c r="F387" s="227" t="s">
        <v>339</v>
      </c>
      <c r="G387" s="52">
        <f t="shared" si="9"/>
        <v>0</v>
      </c>
      <c r="H387" s="52">
        <f>SUM(H388+H392)</f>
        <v>0</v>
      </c>
      <c r="I387" s="52">
        <f>SUM(I388+I392)</f>
        <v>0</v>
      </c>
    </row>
    <row r="388" spans="1:9" ht="24" hidden="1" customHeight="1" x14ac:dyDescent="0.25">
      <c r="A388" s="54">
        <v>2761</v>
      </c>
      <c r="B388" s="55" t="s">
        <v>649</v>
      </c>
      <c r="C388" s="56">
        <v>6</v>
      </c>
      <c r="D388" s="56">
        <v>1</v>
      </c>
      <c r="E388" s="56"/>
      <c r="F388" s="188" t="s">
        <v>650</v>
      </c>
      <c r="G388" s="52">
        <f t="shared" si="9"/>
        <v>0</v>
      </c>
      <c r="H388" s="52">
        <f>SUM(H390:H391)</f>
        <v>0</v>
      </c>
      <c r="I388" s="52">
        <f>SUM(I390:I391)</f>
        <v>0</v>
      </c>
    </row>
    <row r="389" spans="1:9" ht="36" hidden="1" customHeight="1" x14ac:dyDescent="0.25">
      <c r="A389" s="54"/>
      <c r="B389" s="55"/>
      <c r="C389" s="56"/>
      <c r="D389" s="56"/>
      <c r="E389" s="56"/>
      <c r="F389" s="188" t="s">
        <v>559</v>
      </c>
      <c r="G389" s="52">
        <f t="shared" si="9"/>
        <v>0</v>
      </c>
      <c r="H389" s="52"/>
      <c r="I389" s="52"/>
    </row>
    <row r="390" spans="1:9" ht="15" hidden="1" customHeight="1" x14ac:dyDescent="0.25">
      <c r="A390" s="54"/>
      <c r="B390" s="55"/>
      <c r="C390" s="56"/>
      <c r="D390" s="56"/>
      <c r="E390" s="56"/>
      <c r="F390" s="188" t="s">
        <v>560</v>
      </c>
      <c r="G390" s="52">
        <f t="shared" si="9"/>
        <v>0</v>
      </c>
      <c r="H390" s="52"/>
      <c r="I390" s="52"/>
    </row>
    <row r="391" spans="1:9" ht="15" hidden="1" customHeight="1" x14ac:dyDescent="0.25">
      <c r="A391" s="54"/>
      <c r="B391" s="55"/>
      <c r="C391" s="56"/>
      <c r="D391" s="56"/>
      <c r="E391" s="56"/>
      <c r="F391" s="188" t="s">
        <v>560</v>
      </c>
      <c r="G391" s="52">
        <f t="shared" si="9"/>
        <v>0</v>
      </c>
      <c r="H391" s="52"/>
      <c r="I391" s="52"/>
    </row>
    <row r="392" spans="1:9" ht="372" hidden="1" customHeight="1" x14ac:dyDescent="0.25">
      <c r="A392" s="54">
        <v>2762</v>
      </c>
      <c r="B392" s="55" t="s">
        <v>649</v>
      </c>
      <c r="C392" s="56">
        <v>6</v>
      </c>
      <c r="D392" s="56">
        <v>2</v>
      </c>
      <c r="E392" s="56"/>
      <c r="F392" s="188" t="s">
        <v>113</v>
      </c>
      <c r="G392" s="52">
        <f t="shared" si="9"/>
        <v>0</v>
      </c>
      <c r="H392" s="52">
        <f>SUM(H394:H395)</f>
        <v>0</v>
      </c>
      <c r="I392" s="52">
        <f>SUM(I394:I395)</f>
        <v>0</v>
      </c>
    </row>
    <row r="393" spans="1:9" ht="36" hidden="1" customHeight="1" x14ac:dyDescent="0.25">
      <c r="A393" s="54"/>
      <c r="B393" s="55"/>
      <c r="C393" s="56"/>
      <c r="D393" s="56"/>
      <c r="E393" s="56"/>
      <c r="F393" s="188" t="s">
        <v>559</v>
      </c>
      <c r="G393" s="52">
        <f t="shared" si="9"/>
        <v>0</v>
      </c>
      <c r="H393" s="52"/>
      <c r="I393" s="52"/>
    </row>
    <row r="394" spans="1:9" ht="15" hidden="1" customHeight="1" x14ac:dyDescent="0.25">
      <c r="A394" s="54"/>
      <c r="B394" s="55"/>
      <c r="C394" s="56"/>
      <c r="D394" s="56"/>
      <c r="E394" s="56"/>
      <c r="F394" s="188" t="s">
        <v>560</v>
      </c>
      <c r="G394" s="52">
        <f t="shared" si="9"/>
        <v>0</v>
      </c>
      <c r="H394" s="52"/>
      <c r="I394" s="52"/>
    </row>
    <row r="395" spans="1:9" ht="15" hidden="1" customHeight="1" x14ac:dyDescent="0.25">
      <c r="A395" s="54"/>
      <c r="B395" s="55"/>
      <c r="C395" s="56"/>
      <c r="D395" s="56"/>
      <c r="E395" s="56"/>
      <c r="F395" s="188" t="s">
        <v>560</v>
      </c>
      <c r="G395" s="52">
        <f t="shared" si="9"/>
        <v>0</v>
      </c>
      <c r="H395" s="52"/>
      <c r="I395" s="52"/>
    </row>
    <row r="396" spans="1:9" ht="15" hidden="1" customHeight="1" x14ac:dyDescent="0.25">
      <c r="A396" s="54"/>
      <c r="B396" s="55"/>
      <c r="C396" s="56"/>
      <c r="D396" s="56"/>
      <c r="E396" s="56"/>
      <c r="F396" s="188"/>
      <c r="G396" s="52"/>
      <c r="H396" s="52"/>
      <c r="I396" s="52">
        <v>0</v>
      </c>
    </row>
    <row r="397" spans="1:9" ht="0.75" hidden="1" customHeight="1" x14ac:dyDescent="0.25">
      <c r="A397" s="55" t="s">
        <v>648</v>
      </c>
      <c r="B397" s="56">
        <v>0</v>
      </c>
      <c r="C397" s="56">
        <v>0</v>
      </c>
      <c r="D397" s="56"/>
      <c r="E397" s="56"/>
      <c r="F397" s="228" t="s">
        <v>976</v>
      </c>
      <c r="G397" s="52">
        <f>SUM(H397:I397)</f>
        <v>3350</v>
      </c>
      <c r="H397" s="52">
        <v>3350</v>
      </c>
      <c r="I397" s="52">
        <f>SUM(I413)</f>
        <v>0</v>
      </c>
    </row>
    <row r="398" spans="1:9" ht="30.75" customHeight="1" x14ac:dyDescent="0.25">
      <c r="A398" s="55"/>
      <c r="B398" s="56">
        <v>6</v>
      </c>
      <c r="C398" s="56">
        <v>1</v>
      </c>
      <c r="D398" s="56">
        <v>0</v>
      </c>
      <c r="E398" s="56"/>
      <c r="F398" s="188" t="s">
        <v>328</v>
      </c>
      <c r="G398" s="52">
        <f>SUM(H398:I398)</f>
        <v>281480</v>
      </c>
      <c r="H398" s="52">
        <f>SUM(H399)</f>
        <v>0</v>
      </c>
      <c r="I398" s="52">
        <f>SUM(I399)</f>
        <v>281480</v>
      </c>
    </row>
    <row r="399" spans="1:9" ht="24" customHeight="1" x14ac:dyDescent="0.25">
      <c r="A399" s="55"/>
      <c r="B399" s="56">
        <v>6</v>
      </c>
      <c r="C399" s="56">
        <v>1</v>
      </c>
      <c r="D399" s="56">
        <v>1</v>
      </c>
      <c r="E399" s="63"/>
      <c r="F399" s="188" t="s">
        <v>628</v>
      </c>
      <c r="G399" s="52">
        <f>SUM(H399:I399)</f>
        <v>281480</v>
      </c>
      <c r="H399" s="52">
        <f>SUM(H401:H405)</f>
        <v>0</v>
      </c>
      <c r="I399" s="52">
        <f>SUM(I401:I405)</f>
        <v>281480</v>
      </c>
    </row>
    <row r="400" spans="1:9" ht="52.9" customHeight="1" x14ac:dyDescent="0.25">
      <c r="A400" s="55"/>
      <c r="B400" s="56"/>
      <c r="C400" s="56"/>
      <c r="D400" s="56"/>
      <c r="E400" s="63"/>
      <c r="F400" s="188" t="s">
        <v>559</v>
      </c>
      <c r="G400" s="52"/>
      <c r="H400" s="52"/>
      <c r="I400" s="52"/>
    </row>
    <row r="401" spans="1:9" ht="37.5" customHeight="1" x14ac:dyDescent="0.25">
      <c r="A401" s="55"/>
      <c r="B401" s="56"/>
      <c r="C401" s="56"/>
      <c r="D401" s="56"/>
      <c r="E401" s="56">
        <v>4251</v>
      </c>
      <c r="F401" s="221" t="s">
        <v>437</v>
      </c>
      <c r="G401" s="52">
        <f t="shared" ref="G401:G407" si="10">SUM(H401:I401)</f>
        <v>0</v>
      </c>
      <c r="H401" s="52">
        <v>0</v>
      </c>
      <c r="I401" s="52">
        <v>0</v>
      </c>
    </row>
    <row r="402" spans="1:9" ht="26.25" customHeight="1" x14ac:dyDescent="0.25">
      <c r="A402" s="55"/>
      <c r="B402" s="56"/>
      <c r="C402" s="56"/>
      <c r="D402" s="56"/>
      <c r="E402" s="56">
        <v>4639</v>
      </c>
      <c r="F402" s="229" t="s">
        <v>953</v>
      </c>
      <c r="G402" s="52">
        <f t="shared" si="10"/>
        <v>0</v>
      </c>
      <c r="H402" s="52">
        <v>0</v>
      </c>
      <c r="I402" s="52">
        <v>0</v>
      </c>
    </row>
    <row r="403" spans="1:9" ht="29.45" customHeight="1" x14ac:dyDescent="0.25">
      <c r="A403" s="55"/>
      <c r="B403" s="56"/>
      <c r="C403" s="56"/>
      <c r="D403" s="56"/>
      <c r="E403" s="56">
        <v>5112</v>
      </c>
      <c r="F403" s="230" t="s">
        <v>958</v>
      </c>
      <c r="G403" s="52">
        <f t="shared" si="10"/>
        <v>0</v>
      </c>
      <c r="H403" s="52">
        <v>0</v>
      </c>
      <c r="I403" s="52">
        <v>0</v>
      </c>
    </row>
    <row r="404" spans="1:9" ht="35.450000000000003" customHeight="1" x14ac:dyDescent="0.25">
      <c r="A404" s="55"/>
      <c r="B404" s="56"/>
      <c r="C404" s="56"/>
      <c r="D404" s="56"/>
      <c r="E404" s="56">
        <v>5113</v>
      </c>
      <c r="F404" s="222" t="s">
        <v>547</v>
      </c>
      <c r="G404" s="52">
        <f t="shared" si="10"/>
        <v>280280</v>
      </c>
      <c r="H404" s="52">
        <v>0</v>
      </c>
      <c r="I404" s="52">
        <v>280280</v>
      </c>
    </row>
    <row r="405" spans="1:9" ht="27.75" customHeight="1" x14ac:dyDescent="0.25">
      <c r="A405" s="55"/>
      <c r="B405" s="56"/>
      <c r="C405" s="56"/>
      <c r="D405" s="56"/>
      <c r="E405" s="59">
        <v>5134</v>
      </c>
      <c r="F405" s="225" t="s">
        <v>541</v>
      </c>
      <c r="G405" s="52">
        <f t="shared" si="10"/>
        <v>1200</v>
      </c>
      <c r="H405" s="52">
        <v>0</v>
      </c>
      <c r="I405" s="52">
        <v>1200</v>
      </c>
    </row>
    <row r="406" spans="1:9" ht="23.25" customHeight="1" x14ac:dyDescent="0.25">
      <c r="A406" s="48">
        <v>2630</v>
      </c>
      <c r="B406" s="60" t="s">
        <v>648</v>
      </c>
      <c r="C406" s="60" t="s">
        <v>415</v>
      </c>
      <c r="D406" s="60" t="s">
        <v>551</v>
      </c>
      <c r="E406" s="56"/>
      <c r="F406" s="188" t="s">
        <v>954</v>
      </c>
      <c r="G406" s="50">
        <f t="shared" si="10"/>
        <v>2500</v>
      </c>
      <c r="H406" s="50">
        <f>SUM(H407)</f>
        <v>2500</v>
      </c>
      <c r="I406" s="50">
        <f>SUM(I407)</f>
        <v>0</v>
      </c>
    </row>
    <row r="407" spans="1:9" ht="20.45" customHeight="1" x14ac:dyDescent="0.25">
      <c r="A407" s="48">
        <v>2631</v>
      </c>
      <c r="B407" s="60" t="s">
        <v>648</v>
      </c>
      <c r="C407" s="60" t="s">
        <v>415</v>
      </c>
      <c r="D407" s="60">
        <v>1</v>
      </c>
      <c r="E407" s="56"/>
      <c r="F407" s="222" t="s">
        <v>955</v>
      </c>
      <c r="G407" s="50">
        <f t="shared" si="10"/>
        <v>2500</v>
      </c>
      <c r="H407" s="50">
        <f>SUM(H409)</f>
        <v>2500</v>
      </c>
      <c r="I407" s="50">
        <f>SUM(I410:I412)</f>
        <v>0</v>
      </c>
    </row>
    <row r="408" spans="1:9" ht="57.6" customHeight="1" x14ac:dyDescent="0.25">
      <c r="A408" s="48"/>
      <c r="B408" s="60"/>
      <c r="C408" s="60"/>
      <c r="D408" s="60"/>
      <c r="E408" s="76"/>
      <c r="F408" s="188" t="s">
        <v>559</v>
      </c>
      <c r="G408" s="52"/>
      <c r="H408" s="52"/>
      <c r="I408" s="52"/>
    </row>
    <row r="409" spans="1:9" ht="22.5" customHeight="1" x14ac:dyDescent="0.25">
      <c r="A409" s="48"/>
      <c r="B409" s="60"/>
      <c r="C409" s="60"/>
      <c r="D409" s="60"/>
      <c r="E409" s="59">
        <v>4251</v>
      </c>
      <c r="F409" s="221" t="s">
        <v>437</v>
      </c>
      <c r="G409" s="52">
        <f t="shared" ref="G409:G421" si="11">SUM(H409:I409)</f>
        <v>2500</v>
      </c>
      <c r="H409" s="52">
        <v>2500</v>
      </c>
      <c r="I409" s="52">
        <v>0</v>
      </c>
    </row>
    <row r="410" spans="1:9" ht="27" customHeight="1" x14ac:dyDescent="0.25">
      <c r="A410" s="48"/>
      <c r="B410" s="60"/>
      <c r="C410" s="60"/>
      <c r="D410" s="60"/>
      <c r="E410" s="59">
        <v>5112</v>
      </c>
      <c r="F410" s="230" t="s">
        <v>958</v>
      </c>
      <c r="G410" s="52">
        <f t="shared" si="11"/>
        <v>0</v>
      </c>
      <c r="H410" s="52">
        <v>0</v>
      </c>
      <c r="I410" s="50">
        <v>0</v>
      </c>
    </row>
    <row r="411" spans="1:9" ht="26.25" customHeight="1" x14ac:dyDescent="0.25">
      <c r="A411" s="48"/>
      <c r="B411" s="60"/>
      <c r="C411" s="60"/>
      <c r="D411" s="60"/>
      <c r="E411" s="59">
        <v>5134</v>
      </c>
      <c r="F411" s="225" t="s">
        <v>541</v>
      </c>
      <c r="G411" s="52">
        <f t="shared" si="11"/>
        <v>0</v>
      </c>
      <c r="H411" s="52">
        <v>0</v>
      </c>
      <c r="I411" s="50">
        <v>0</v>
      </c>
    </row>
    <row r="412" spans="1:9" ht="34.15" customHeight="1" x14ac:dyDescent="0.25">
      <c r="A412" s="55"/>
      <c r="B412" s="56"/>
      <c r="C412" s="56"/>
      <c r="D412" s="56"/>
      <c r="E412" s="56">
        <v>5113</v>
      </c>
      <c r="F412" s="222" t="s">
        <v>547</v>
      </c>
      <c r="G412" s="52">
        <f t="shared" si="11"/>
        <v>0</v>
      </c>
      <c r="H412" s="52">
        <v>0</v>
      </c>
      <c r="I412" s="52">
        <v>0</v>
      </c>
    </row>
    <row r="413" spans="1:9" ht="25.5" customHeight="1" x14ac:dyDescent="0.25">
      <c r="A413" s="55" t="s">
        <v>956</v>
      </c>
      <c r="B413" s="56">
        <v>6</v>
      </c>
      <c r="C413" s="56">
        <v>4</v>
      </c>
      <c r="D413" s="56">
        <v>0</v>
      </c>
      <c r="E413" s="56"/>
      <c r="F413" s="189" t="s">
        <v>331</v>
      </c>
      <c r="G413" s="52">
        <f t="shared" si="11"/>
        <v>53500</v>
      </c>
      <c r="H413" s="52">
        <f>SUM(H414)</f>
        <v>53500</v>
      </c>
      <c r="I413" s="52">
        <f>SUM(I414)</f>
        <v>0</v>
      </c>
    </row>
    <row r="414" spans="1:9" ht="24.75" customHeight="1" x14ac:dyDescent="0.25">
      <c r="A414" s="55" t="s">
        <v>957</v>
      </c>
      <c r="B414" s="56">
        <v>6</v>
      </c>
      <c r="C414" s="56">
        <v>4</v>
      </c>
      <c r="D414" s="56">
        <v>1</v>
      </c>
      <c r="E414" s="56"/>
      <c r="F414" s="189" t="s">
        <v>59</v>
      </c>
      <c r="G414" s="52">
        <f t="shared" si="11"/>
        <v>53500</v>
      </c>
      <c r="H414" s="52">
        <f>SUM(H416:H417)</f>
        <v>53500</v>
      </c>
      <c r="I414" s="52">
        <f>SUM(I418:I419)</f>
        <v>0</v>
      </c>
    </row>
    <row r="415" spans="1:9" ht="53.45" customHeight="1" x14ac:dyDescent="0.25">
      <c r="A415" s="55"/>
      <c r="B415" s="56"/>
      <c r="C415" s="56"/>
      <c r="D415" s="56"/>
      <c r="E415" s="56"/>
      <c r="F415" s="188" t="s">
        <v>559</v>
      </c>
      <c r="G415" s="52">
        <f t="shared" si="11"/>
        <v>0</v>
      </c>
      <c r="H415" s="52">
        <v>0</v>
      </c>
      <c r="I415" s="52">
        <v>0</v>
      </c>
    </row>
    <row r="416" spans="1:9" ht="26.25" customHeight="1" x14ac:dyDescent="0.25">
      <c r="A416" s="55"/>
      <c r="B416" s="56"/>
      <c r="C416" s="56"/>
      <c r="D416" s="56"/>
      <c r="E416" s="56">
        <v>4212</v>
      </c>
      <c r="F416" s="264" t="s">
        <v>1029</v>
      </c>
      <c r="G416" s="52">
        <f t="shared" si="11"/>
        <v>45000</v>
      </c>
      <c r="H416" s="52">
        <v>45000</v>
      </c>
      <c r="I416" s="52">
        <v>0</v>
      </c>
    </row>
    <row r="417" spans="1:9" ht="39" customHeight="1" x14ac:dyDescent="0.25">
      <c r="A417" s="54"/>
      <c r="B417" s="56"/>
      <c r="C417" s="56"/>
      <c r="D417" s="56"/>
      <c r="E417" s="56">
        <v>4251</v>
      </c>
      <c r="F417" s="265" t="s">
        <v>437</v>
      </c>
      <c r="G417" s="52">
        <f t="shared" si="11"/>
        <v>8500</v>
      </c>
      <c r="H417" s="52">
        <v>8500</v>
      </c>
      <c r="I417" s="52">
        <v>0</v>
      </c>
    </row>
    <row r="418" spans="1:9" ht="22.5" customHeight="1" x14ac:dyDescent="0.25">
      <c r="A418" s="64"/>
      <c r="B418" s="65"/>
      <c r="C418" s="65"/>
      <c r="D418" s="65"/>
      <c r="E418" s="65">
        <v>5134</v>
      </c>
      <c r="F418" s="266" t="s">
        <v>541</v>
      </c>
      <c r="G418" s="52">
        <f t="shared" si="11"/>
        <v>0</v>
      </c>
      <c r="H418" s="52">
        <v>0</v>
      </c>
      <c r="I418" s="52">
        <v>0</v>
      </c>
    </row>
    <row r="419" spans="1:9" ht="27.6" customHeight="1" x14ac:dyDescent="0.25">
      <c r="A419" s="64"/>
      <c r="B419" s="65"/>
      <c r="C419" s="65"/>
      <c r="D419" s="65"/>
      <c r="E419" s="65">
        <v>5112</v>
      </c>
      <c r="F419" s="230" t="s">
        <v>958</v>
      </c>
      <c r="G419" s="52">
        <f t="shared" si="11"/>
        <v>0</v>
      </c>
      <c r="H419" s="52">
        <v>0</v>
      </c>
      <c r="I419" s="52">
        <v>0</v>
      </c>
    </row>
    <row r="420" spans="1:9" ht="37.9" customHeight="1" x14ac:dyDescent="0.25">
      <c r="A420" s="64"/>
      <c r="B420" s="66"/>
      <c r="C420" s="67"/>
      <c r="D420" s="67"/>
      <c r="E420" s="65">
        <v>5113</v>
      </c>
      <c r="F420" s="266" t="s">
        <v>547</v>
      </c>
      <c r="G420" s="52">
        <f t="shared" si="11"/>
        <v>0</v>
      </c>
      <c r="H420" s="52">
        <v>0</v>
      </c>
      <c r="I420" s="52">
        <v>0</v>
      </c>
    </row>
    <row r="421" spans="1:9" ht="25.5" customHeight="1" x14ac:dyDescent="0.25">
      <c r="A421" s="54">
        <v>2642</v>
      </c>
      <c r="B421" s="55" t="s">
        <v>948</v>
      </c>
      <c r="C421" s="56">
        <v>6</v>
      </c>
      <c r="D421" s="56">
        <v>1</v>
      </c>
      <c r="E421" s="56"/>
      <c r="F421" s="233" t="s">
        <v>420</v>
      </c>
      <c r="G421" s="52">
        <f t="shared" si="11"/>
        <v>235000</v>
      </c>
      <c r="H421" s="52">
        <f>SUM(H423:H423)</f>
        <v>235000</v>
      </c>
      <c r="I421" s="52">
        <f>SUM(I423:I427)</f>
        <v>0</v>
      </c>
    </row>
    <row r="422" spans="1:9" ht="56.25" customHeight="1" x14ac:dyDescent="0.25">
      <c r="A422" s="54"/>
      <c r="B422" s="55"/>
      <c r="C422" s="56"/>
      <c r="D422" s="56"/>
      <c r="E422" s="56"/>
      <c r="F422" s="188" t="s">
        <v>559</v>
      </c>
      <c r="G422" s="52">
        <f t="shared" ref="G422:G427" si="12">SUM(H422:I422)</f>
        <v>0</v>
      </c>
      <c r="H422" s="52">
        <v>0</v>
      </c>
      <c r="I422" s="52">
        <v>0</v>
      </c>
    </row>
    <row r="423" spans="1:9" ht="38.25" customHeight="1" x14ac:dyDescent="0.25">
      <c r="A423" s="54"/>
      <c r="B423" s="55"/>
      <c r="C423" s="56"/>
      <c r="D423" s="56"/>
      <c r="E423" s="56">
        <v>4637</v>
      </c>
      <c r="F423" s="223" t="s">
        <v>537</v>
      </c>
      <c r="G423" s="52">
        <f t="shared" si="12"/>
        <v>235000</v>
      </c>
      <c r="H423" s="52">
        <v>235000</v>
      </c>
      <c r="I423" s="52">
        <v>0</v>
      </c>
    </row>
    <row r="424" spans="1:9" ht="19.5" hidden="1" customHeight="1" x14ac:dyDescent="0.25">
      <c r="A424" s="54"/>
      <c r="B424" s="55"/>
      <c r="C424" s="56"/>
      <c r="D424" s="56"/>
      <c r="E424" s="59">
        <v>5112</v>
      </c>
      <c r="F424" s="222" t="s">
        <v>958</v>
      </c>
      <c r="G424" s="52">
        <f t="shared" si="12"/>
        <v>0</v>
      </c>
      <c r="H424" s="52">
        <v>0</v>
      </c>
      <c r="I424" s="52">
        <v>0</v>
      </c>
    </row>
    <row r="425" spans="1:9" ht="19.5" hidden="1" customHeight="1" x14ac:dyDescent="0.25">
      <c r="A425" s="54"/>
      <c r="B425" s="55"/>
      <c r="C425" s="56"/>
      <c r="D425" s="56"/>
      <c r="E425" s="59">
        <v>5113</v>
      </c>
      <c r="F425" s="222" t="s">
        <v>547</v>
      </c>
      <c r="G425" s="52">
        <f t="shared" si="12"/>
        <v>0</v>
      </c>
      <c r="H425" s="52">
        <v>0</v>
      </c>
      <c r="I425" s="52">
        <v>0</v>
      </c>
    </row>
    <row r="426" spans="1:9" ht="19.5" hidden="1" customHeight="1" x14ac:dyDescent="0.25">
      <c r="A426" s="54"/>
      <c r="B426" s="55"/>
      <c r="C426" s="56"/>
      <c r="D426" s="56"/>
      <c r="E426" s="59">
        <v>5134</v>
      </c>
      <c r="F426" s="222" t="s">
        <v>541</v>
      </c>
      <c r="G426" s="52">
        <f t="shared" si="12"/>
        <v>0</v>
      </c>
      <c r="H426" s="52">
        <v>0</v>
      </c>
      <c r="I426" s="52">
        <v>0</v>
      </c>
    </row>
    <row r="427" spans="1:9" ht="21.75" hidden="1" customHeight="1" x14ac:dyDescent="0.25">
      <c r="A427" s="54"/>
      <c r="B427" s="55"/>
      <c r="C427" s="56"/>
      <c r="D427" s="56"/>
      <c r="E427" s="59">
        <v>5121</v>
      </c>
      <c r="F427" s="225" t="s">
        <v>542</v>
      </c>
      <c r="G427" s="52">
        <f t="shared" si="12"/>
        <v>0</v>
      </c>
      <c r="H427" s="52">
        <v>0</v>
      </c>
      <c r="I427" s="52">
        <v>0</v>
      </c>
    </row>
    <row r="428" spans="1:9" ht="73.5" customHeight="1" x14ac:dyDescent="0.25">
      <c r="A428" s="54"/>
      <c r="B428" s="56">
        <v>8</v>
      </c>
      <c r="C428" s="56">
        <v>0</v>
      </c>
      <c r="D428" s="56">
        <v>0</v>
      </c>
      <c r="E428" s="56"/>
      <c r="F428" s="228" t="s">
        <v>978</v>
      </c>
      <c r="G428" s="52">
        <f>SUM(H428+I428)</f>
        <v>103450</v>
      </c>
      <c r="H428" s="52">
        <f>SUM(H429+H436+H482)</f>
        <v>103450</v>
      </c>
      <c r="I428" s="52">
        <f>SUM(I429+I436)</f>
        <v>0</v>
      </c>
    </row>
    <row r="429" spans="1:9" ht="36.75" customHeight="1" x14ac:dyDescent="0.25">
      <c r="A429" s="48">
        <v>2810</v>
      </c>
      <c r="B429" s="60" t="s">
        <v>651</v>
      </c>
      <c r="C429" s="60">
        <v>1</v>
      </c>
      <c r="D429" s="60">
        <v>0</v>
      </c>
      <c r="E429" s="56"/>
      <c r="F429" s="189" t="s">
        <v>340</v>
      </c>
      <c r="G429" s="52">
        <f t="shared" si="9"/>
        <v>950</v>
      </c>
      <c r="H429" s="52">
        <f>SUM(H430)</f>
        <v>950</v>
      </c>
      <c r="I429" s="52">
        <v>0</v>
      </c>
    </row>
    <row r="430" spans="1:9" ht="24" customHeight="1" x14ac:dyDescent="0.25">
      <c r="A430" s="48">
        <v>2811</v>
      </c>
      <c r="B430" s="60" t="s">
        <v>651</v>
      </c>
      <c r="C430" s="60">
        <v>1</v>
      </c>
      <c r="D430" s="60">
        <v>1</v>
      </c>
      <c r="E430" s="56"/>
      <c r="F430" s="188" t="s">
        <v>117</v>
      </c>
      <c r="G430" s="52">
        <f>SUM(H430:I430)</f>
        <v>950</v>
      </c>
      <c r="H430" s="52">
        <f>SUM(H432:H435)</f>
        <v>950</v>
      </c>
      <c r="I430" s="52">
        <v>0</v>
      </c>
    </row>
    <row r="431" spans="1:9" ht="54" customHeight="1" x14ac:dyDescent="0.25">
      <c r="A431" s="48"/>
      <c r="B431" s="60"/>
      <c r="C431" s="60"/>
      <c r="D431" s="60"/>
      <c r="E431" s="56"/>
      <c r="F431" s="188" t="s">
        <v>559</v>
      </c>
      <c r="G431" s="52">
        <v>0</v>
      </c>
      <c r="H431" s="52">
        <v>0</v>
      </c>
      <c r="I431" s="52">
        <v>0</v>
      </c>
    </row>
    <row r="432" spans="1:9" ht="24.6" customHeight="1" x14ac:dyDescent="0.25">
      <c r="A432" s="48"/>
      <c r="B432" s="60"/>
      <c r="C432" s="60"/>
      <c r="D432" s="60"/>
      <c r="E432" s="59">
        <v>4229</v>
      </c>
      <c r="F432" s="225" t="s">
        <v>427</v>
      </c>
      <c r="G432" s="52">
        <f>SUM(H432)</f>
        <v>200</v>
      </c>
      <c r="H432" s="52">
        <v>200</v>
      </c>
      <c r="I432" s="52">
        <v>0</v>
      </c>
    </row>
    <row r="433" spans="1:136" ht="22.5" customHeight="1" x14ac:dyDescent="0.25">
      <c r="A433" s="48"/>
      <c r="B433" s="60"/>
      <c r="C433" s="60"/>
      <c r="D433" s="60"/>
      <c r="E433" s="59">
        <v>4239</v>
      </c>
      <c r="F433" s="225"/>
      <c r="G433" s="52">
        <f>SUM(H433:I433)</f>
        <v>500</v>
      </c>
      <c r="H433" s="52">
        <v>500</v>
      </c>
      <c r="I433" s="52">
        <v>0</v>
      </c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  <c r="BH433" s="53"/>
      <c r="BI433" s="53"/>
      <c r="BJ433" s="53"/>
      <c r="BK433" s="53"/>
      <c r="BL433" s="53"/>
      <c r="BM433" s="53"/>
      <c r="BN433" s="53"/>
      <c r="BO433" s="53"/>
      <c r="BP433" s="53"/>
      <c r="BQ433" s="53"/>
      <c r="BR433" s="53"/>
      <c r="BS433" s="53"/>
      <c r="BT433" s="53"/>
      <c r="BU433" s="53"/>
      <c r="BV433" s="53"/>
      <c r="BW433" s="53"/>
      <c r="BX433" s="53"/>
      <c r="BY433" s="53"/>
      <c r="BZ433" s="53"/>
      <c r="CA433" s="53"/>
      <c r="CB433" s="53"/>
      <c r="CC433" s="53"/>
      <c r="CD433" s="53"/>
      <c r="CE433" s="53"/>
      <c r="CF433" s="53"/>
      <c r="CG433" s="53"/>
      <c r="CH433" s="53"/>
      <c r="CI433" s="53"/>
      <c r="CJ433" s="53"/>
      <c r="CK433" s="53"/>
      <c r="CL433" s="53"/>
      <c r="CM433" s="53"/>
      <c r="CN433" s="53"/>
      <c r="CO433" s="53"/>
      <c r="CP433" s="53"/>
      <c r="CQ433" s="53"/>
      <c r="CR433" s="53"/>
      <c r="CS433" s="53"/>
      <c r="CT433" s="53"/>
      <c r="CU433" s="53"/>
      <c r="CV433" s="53"/>
      <c r="CW433" s="53"/>
      <c r="CX433" s="53"/>
      <c r="CY433" s="53"/>
      <c r="CZ433" s="53"/>
      <c r="DA433" s="53"/>
      <c r="DB433" s="53"/>
      <c r="DC433" s="53"/>
      <c r="DD433" s="53"/>
      <c r="DE433" s="53"/>
      <c r="DF433" s="53"/>
      <c r="DG433" s="53"/>
      <c r="DH433" s="53"/>
      <c r="DI433" s="53"/>
      <c r="DJ433" s="53"/>
      <c r="DK433" s="53"/>
      <c r="DL433" s="53"/>
      <c r="DM433" s="53"/>
      <c r="DN433" s="53"/>
      <c r="DO433" s="53"/>
      <c r="DP433" s="53"/>
      <c r="DQ433" s="53"/>
      <c r="DR433" s="53"/>
      <c r="DS433" s="53"/>
      <c r="DT433" s="53"/>
      <c r="DU433" s="53"/>
      <c r="DV433" s="53"/>
      <c r="DW433" s="53"/>
      <c r="DX433" s="53"/>
      <c r="DY433" s="53"/>
      <c r="DZ433" s="53"/>
      <c r="EA433" s="53"/>
      <c r="EB433" s="53"/>
      <c r="EC433" s="53"/>
      <c r="ED433" s="53"/>
      <c r="EE433" s="53"/>
      <c r="EF433" s="53"/>
    </row>
    <row r="434" spans="1:136" ht="22.5" customHeight="1" x14ac:dyDescent="0.25">
      <c r="A434" s="48"/>
      <c r="B434" s="60"/>
      <c r="C434" s="60"/>
      <c r="D434" s="60"/>
      <c r="E434" s="59">
        <v>4269</v>
      </c>
      <c r="F434" s="225" t="s">
        <v>621</v>
      </c>
      <c r="G434" s="52">
        <f>SUM(H434:I434)</f>
        <v>250</v>
      </c>
      <c r="H434" s="52">
        <v>250</v>
      </c>
      <c r="I434" s="52">
        <v>0</v>
      </c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  <c r="BH434" s="53"/>
      <c r="BI434" s="53"/>
      <c r="BJ434" s="53"/>
      <c r="BK434" s="53"/>
      <c r="BL434" s="53"/>
      <c r="BM434" s="53"/>
      <c r="BN434" s="53"/>
      <c r="BO434" s="53"/>
      <c r="BP434" s="53"/>
      <c r="BQ434" s="53"/>
      <c r="BR434" s="53"/>
      <c r="BS434" s="53"/>
      <c r="BT434" s="53"/>
      <c r="BU434" s="53"/>
      <c r="BV434" s="53"/>
      <c r="BW434" s="53"/>
      <c r="BX434" s="53"/>
      <c r="BY434" s="53"/>
      <c r="BZ434" s="53"/>
      <c r="CA434" s="53"/>
      <c r="CB434" s="53"/>
      <c r="CC434" s="53"/>
      <c r="CD434" s="53"/>
      <c r="CE434" s="53"/>
      <c r="CF434" s="53"/>
      <c r="CG434" s="53"/>
      <c r="CH434" s="53"/>
      <c r="CI434" s="53"/>
      <c r="CJ434" s="53"/>
      <c r="CK434" s="53"/>
      <c r="CL434" s="53"/>
      <c r="CM434" s="53"/>
      <c r="CN434" s="53"/>
      <c r="CO434" s="53"/>
      <c r="CP434" s="53"/>
      <c r="CQ434" s="53"/>
      <c r="CR434" s="53"/>
      <c r="CS434" s="53"/>
      <c r="CT434" s="53"/>
      <c r="CU434" s="53"/>
      <c r="CV434" s="53"/>
      <c r="CW434" s="53"/>
      <c r="CX434" s="53"/>
      <c r="CY434" s="53"/>
      <c r="CZ434" s="53"/>
      <c r="DA434" s="53"/>
      <c r="DB434" s="53"/>
      <c r="DC434" s="53"/>
      <c r="DD434" s="53"/>
      <c r="DE434" s="53"/>
      <c r="DF434" s="53"/>
      <c r="DG434" s="53"/>
      <c r="DH434" s="53"/>
      <c r="DI434" s="53"/>
      <c r="DJ434" s="53"/>
      <c r="DK434" s="53"/>
      <c r="DL434" s="53"/>
      <c r="DM434" s="53"/>
      <c r="DN434" s="53"/>
      <c r="DO434" s="53"/>
      <c r="DP434" s="53"/>
      <c r="DQ434" s="53"/>
      <c r="DR434" s="53"/>
      <c r="DS434" s="53"/>
      <c r="DT434" s="53"/>
      <c r="DU434" s="53"/>
      <c r="DV434" s="53"/>
      <c r="DW434" s="53"/>
      <c r="DX434" s="53"/>
      <c r="DY434" s="53"/>
      <c r="DZ434" s="53"/>
      <c r="EA434" s="53"/>
      <c r="EB434" s="53"/>
      <c r="EC434" s="53"/>
      <c r="ED434" s="53"/>
      <c r="EE434" s="53"/>
      <c r="EF434" s="53"/>
    </row>
    <row r="435" spans="1:136" ht="38.25" customHeight="1" x14ac:dyDescent="0.25">
      <c r="A435" s="48"/>
      <c r="B435" s="60"/>
      <c r="C435" s="60"/>
      <c r="D435" s="60"/>
      <c r="E435" s="59">
        <v>4819</v>
      </c>
      <c r="F435" s="231" t="s">
        <v>1030</v>
      </c>
      <c r="G435" s="52">
        <f>SUM(H435:I435)</f>
        <v>0</v>
      </c>
      <c r="H435" s="52">
        <v>0</v>
      </c>
      <c r="I435" s="52">
        <v>0</v>
      </c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  <c r="BH435" s="53"/>
      <c r="BI435" s="53"/>
      <c r="BJ435" s="53"/>
      <c r="BK435" s="53"/>
      <c r="BL435" s="53"/>
      <c r="BM435" s="53"/>
      <c r="BN435" s="53"/>
      <c r="BO435" s="53"/>
      <c r="BP435" s="53"/>
      <c r="BQ435" s="53"/>
      <c r="BR435" s="53"/>
      <c r="BS435" s="53"/>
      <c r="BT435" s="53"/>
      <c r="BU435" s="53"/>
      <c r="BV435" s="53"/>
      <c r="BW435" s="53"/>
      <c r="BX435" s="53"/>
      <c r="BY435" s="53"/>
      <c r="BZ435" s="53"/>
      <c r="CA435" s="53"/>
      <c r="CB435" s="53"/>
      <c r="CC435" s="53"/>
      <c r="CD435" s="53"/>
      <c r="CE435" s="53"/>
      <c r="CF435" s="53"/>
      <c r="CG435" s="53"/>
      <c r="CH435" s="53"/>
      <c r="CI435" s="53"/>
      <c r="CJ435" s="53"/>
      <c r="CK435" s="53"/>
      <c r="CL435" s="53"/>
      <c r="CM435" s="53"/>
      <c r="CN435" s="53"/>
      <c r="CO435" s="53"/>
      <c r="CP435" s="53"/>
      <c r="CQ435" s="53"/>
      <c r="CR435" s="53"/>
      <c r="CS435" s="53"/>
      <c r="CT435" s="53"/>
      <c r="CU435" s="53"/>
      <c r="CV435" s="53"/>
      <c r="CW435" s="53"/>
      <c r="CX435" s="53"/>
      <c r="CY435" s="53"/>
      <c r="CZ435" s="53"/>
      <c r="DA435" s="53"/>
      <c r="DB435" s="53"/>
      <c r="DC435" s="53"/>
      <c r="DD435" s="53"/>
      <c r="DE435" s="53"/>
      <c r="DF435" s="53"/>
      <c r="DG435" s="53"/>
      <c r="DH435" s="53"/>
      <c r="DI435" s="53"/>
      <c r="DJ435" s="53"/>
      <c r="DK435" s="53"/>
      <c r="DL435" s="53"/>
      <c r="DM435" s="53"/>
      <c r="DN435" s="53"/>
      <c r="DO435" s="53"/>
      <c r="DP435" s="53"/>
      <c r="DQ435" s="53"/>
      <c r="DR435" s="53"/>
      <c r="DS435" s="53"/>
      <c r="DT435" s="53"/>
      <c r="DU435" s="53"/>
      <c r="DV435" s="53"/>
      <c r="DW435" s="53"/>
      <c r="DX435" s="53"/>
      <c r="DY435" s="53"/>
      <c r="DZ435" s="53"/>
      <c r="EA435" s="53"/>
      <c r="EB435" s="53"/>
      <c r="EC435" s="53"/>
      <c r="ED435" s="53"/>
      <c r="EE435" s="53"/>
      <c r="EF435" s="53"/>
    </row>
    <row r="436" spans="1:136" ht="24.6" customHeight="1" x14ac:dyDescent="0.25">
      <c r="A436" s="54"/>
      <c r="B436" s="55" t="s">
        <v>651</v>
      </c>
      <c r="C436" s="56">
        <v>2</v>
      </c>
      <c r="D436" s="56">
        <v>0</v>
      </c>
      <c r="E436" s="56"/>
      <c r="F436" s="231" t="s">
        <v>341</v>
      </c>
      <c r="G436" s="52">
        <f t="shared" si="9"/>
        <v>102500</v>
      </c>
      <c r="H436" s="52">
        <f>SUM(H439+H446)</f>
        <v>102500</v>
      </c>
      <c r="I436" s="52">
        <f>SUM(I439+I446)</f>
        <v>0</v>
      </c>
    </row>
    <row r="437" spans="1:136" ht="25.15" customHeight="1" x14ac:dyDescent="0.25">
      <c r="A437" s="54"/>
      <c r="B437" s="55" t="s">
        <v>651</v>
      </c>
      <c r="C437" s="56">
        <v>2</v>
      </c>
      <c r="D437" s="56">
        <v>2</v>
      </c>
      <c r="E437" s="56"/>
      <c r="F437" s="189" t="s">
        <v>653</v>
      </c>
      <c r="G437" s="52">
        <f t="shared" ref="G437:G484" si="13">SUM(H437:I437)</f>
        <v>0</v>
      </c>
      <c r="H437" s="52">
        <v>0</v>
      </c>
      <c r="I437" s="52">
        <v>0</v>
      </c>
    </row>
    <row r="438" spans="1:136" ht="55.15" customHeight="1" x14ac:dyDescent="0.25">
      <c r="A438" s="54">
        <v>2822</v>
      </c>
      <c r="B438" s="55"/>
      <c r="C438" s="56"/>
      <c r="D438" s="56"/>
      <c r="E438" s="56"/>
      <c r="F438" s="188" t="s">
        <v>559</v>
      </c>
      <c r="G438" s="52">
        <f t="shared" si="13"/>
        <v>0</v>
      </c>
      <c r="H438" s="52">
        <v>0</v>
      </c>
      <c r="I438" s="52">
        <v>0</v>
      </c>
    </row>
    <row r="439" spans="1:136" ht="35.450000000000003" customHeight="1" x14ac:dyDescent="0.25">
      <c r="A439" s="54"/>
      <c r="B439" s="55" t="s">
        <v>651</v>
      </c>
      <c r="C439" s="56">
        <v>2</v>
      </c>
      <c r="D439" s="56">
        <v>3</v>
      </c>
      <c r="E439" s="56"/>
      <c r="F439" s="189" t="s">
        <v>685</v>
      </c>
      <c r="G439" s="52">
        <f t="shared" si="13"/>
        <v>76000</v>
      </c>
      <c r="H439" s="52">
        <f>SUM(H441:H445)</f>
        <v>76000</v>
      </c>
      <c r="I439" s="52">
        <f>SUM(I441:I445)</f>
        <v>0</v>
      </c>
    </row>
    <row r="440" spans="1:136" ht="55.9" customHeight="1" x14ac:dyDescent="0.25">
      <c r="A440" s="54">
        <v>2823</v>
      </c>
      <c r="B440" s="55"/>
      <c r="C440" s="56"/>
      <c r="D440" s="56"/>
      <c r="E440" s="56"/>
      <c r="F440" s="188" t="s">
        <v>559</v>
      </c>
      <c r="G440" s="52">
        <f t="shared" si="13"/>
        <v>0</v>
      </c>
      <c r="H440" s="52">
        <v>0</v>
      </c>
      <c r="I440" s="52">
        <v>0</v>
      </c>
      <c r="K440" s="78"/>
    </row>
    <row r="441" spans="1:136" ht="37.15" customHeight="1" x14ac:dyDescent="0.25">
      <c r="A441" s="54"/>
      <c r="B441" s="55"/>
      <c r="C441" s="56"/>
      <c r="D441" s="56"/>
      <c r="E441" s="59">
        <v>4637</v>
      </c>
      <c r="F441" s="270" t="s">
        <v>537</v>
      </c>
      <c r="G441" s="52">
        <f>SUM(H441:I441)</f>
        <v>76000</v>
      </c>
      <c r="H441" s="52">
        <v>76000</v>
      </c>
      <c r="I441" s="52">
        <v>0</v>
      </c>
      <c r="J441" s="53"/>
    </row>
    <row r="442" spans="1:136" ht="36" customHeight="1" x14ac:dyDescent="0.25">
      <c r="A442" s="54"/>
      <c r="B442" s="55"/>
      <c r="C442" s="56"/>
      <c r="D442" s="56"/>
      <c r="E442" s="59">
        <v>4655</v>
      </c>
      <c r="F442" s="270" t="s">
        <v>985</v>
      </c>
      <c r="G442" s="52">
        <f>SUM(H442:I442)</f>
        <v>0</v>
      </c>
      <c r="H442" s="52">
        <v>0</v>
      </c>
      <c r="I442" s="52">
        <v>0</v>
      </c>
    </row>
    <row r="443" spans="1:136" ht="37.5" customHeight="1" x14ac:dyDescent="0.25">
      <c r="A443" s="54"/>
      <c r="B443" s="55"/>
      <c r="C443" s="56"/>
      <c r="D443" s="56"/>
      <c r="E443" s="59">
        <v>5113</v>
      </c>
      <c r="F443" s="230" t="s">
        <v>547</v>
      </c>
      <c r="G443" s="52">
        <f>SUM(H443:I443)</f>
        <v>0</v>
      </c>
      <c r="H443" s="52">
        <v>0</v>
      </c>
      <c r="I443" s="52">
        <v>0</v>
      </c>
    </row>
    <row r="444" spans="1:136" ht="27" customHeight="1" x14ac:dyDescent="0.25">
      <c r="A444" s="54"/>
      <c r="B444" s="55"/>
      <c r="C444" s="56"/>
      <c r="D444" s="56"/>
      <c r="E444" s="59">
        <v>5122</v>
      </c>
      <c r="F444" s="230" t="s">
        <v>543</v>
      </c>
      <c r="G444" s="52">
        <f t="shared" si="13"/>
        <v>0</v>
      </c>
      <c r="H444" s="52">
        <v>0</v>
      </c>
      <c r="I444" s="52">
        <v>0</v>
      </c>
    </row>
    <row r="445" spans="1:136" ht="23.45" customHeight="1" x14ac:dyDescent="0.25">
      <c r="A445" s="54"/>
      <c r="B445" s="55"/>
      <c r="C445" s="56"/>
      <c r="D445" s="56"/>
      <c r="E445" s="59">
        <v>5134</v>
      </c>
      <c r="F445" s="230" t="s">
        <v>541</v>
      </c>
      <c r="G445" s="52">
        <f t="shared" si="13"/>
        <v>0</v>
      </c>
      <c r="H445" s="52">
        <v>0</v>
      </c>
      <c r="I445" s="52">
        <v>0</v>
      </c>
    </row>
    <row r="446" spans="1:136" ht="36" customHeight="1" x14ac:dyDescent="0.25">
      <c r="A446" s="54"/>
      <c r="B446" s="55" t="s">
        <v>651</v>
      </c>
      <c r="C446" s="56">
        <v>2</v>
      </c>
      <c r="D446" s="56">
        <v>4</v>
      </c>
      <c r="E446" s="56"/>
      <c r="F446" s="189" t="s">
        <v>654</v>
      </c>
      <c r="G446" s="52">
        <f t="shared" si="13"/>
        <v>26500</v>
      </c>
      <c r="H446" s="52">
        <f>SUM(H448+H449+H450+H451+H452+H453+H461)</f>
        <v>26500</v>
      </c>
      <c r="I446" s="52">
        <v>0</v>
      </c>
    </row>
    <row r="447" spans="1:136" ht="57" customHeight="1" x14ac:dyDescent="0.25">
      <c r="A447" s="54">
        <v>2824</v>
      </c>
      <c r="B447" s="55"/>
      <c r="C447" s="56"/>
      <c r="D447" s="56"/>
      <c r="E447" s="56"/>
      <c r="F447" s="188" t="s">
        <v>559</v>
      </c>
      <c r="G447" s="52">
        <f t="shared" si="13"/>
        <v>0</v>
      </c>
      <c r="H447" s="52">
        <v>0</v>
      </c>
      <c r="I447" s="52">
        <v>0</v>
      </c>
    </row>
    <row r="448" spans="1:136" ht="27" customHeight="1" x14ac:dyDescent="0.25">
      <c r="A448" s="54"/>
      <c r="B448" s="55"/>
      <c r="C448" s="56"/>
      <c r="D448" s="56"/>
      <c r="E448" s="56">
        <v>4216</v>
      </c>
      <c r="F448" s="189" t="s">
        <v>983</v>
      </c>
      <c r="G448" s="52">
        <f t="shared" si="13"/>
        <v>500</v>
      </c>
      <c r="H448" s="52">
        <v>500</v>
      </c>
      <c r="I448" s="52">
        <v>0</v>
      </c>
    </row>
    <row r="449" spans="1:9" ht="27" customHeight="1" x14ac:dyDescent="0.25">
      <c r="A449" s="54"/>
      <c r="B449" s="55"/>
      <c r="C449" s="56"/>
      <c r="D449" s="56"/>
      <c r="E449" s="56">
        <v>4229</v>
      </c>
      <c r="F449" s="189" t="s">
        <v>982</v>
      </c>
      <c r="G449" s="52">
        <f t="shared" si="13"/>
        <v>0</v>
      </c>
      <c r="H449" s="52">
        <v>0</v>
      </c>
      <c r="I449" s="52">
        <v>0</v>
      </c>
    </row>
    <row r="450" spans="1:9" ht="25.15" customHeight="1" x14ac:dyDescent="0.25">
      <c r="A450" s="54"/>
      <c r="B450" s="55"/>
      <c r="C450" s="56"/>
      <c r="D450" s="56"/>
      <c r="E450" s="56">
        <v>4237</v>
      </c>
      <c r="F450" s="231" t="s">
        <v>434</v>
      </c>
      <c r="G450" s="52">
        <f>SUM(H450+I450)</f>
        <v>3000</v>
      </c>
      <c r="H450" s="52">
        <v>3000</v>
      </c>
      <c r="I450" s="68">
        <v>0</v>
      </c>
    </row>
    <row r="451" spans="1:9" ht="28.5" customHeight="1" x14ac:dyDescent="0.25">
      <c r="A451" s="54"/>
      <c r="B451" s="55"/>
      <c r="C451" s="56"/>
      <c r="D451" s="56"/>
      <c r="E451" s="59">
        <v>4239</v>
      </c>
      <c r="F451" s="231" t="s">
        <v>620</v>
      </c>
      <c r="G451" s="52">
        <f t="shared" si="13"/>
        <v>4500</v>
      </c>
      <c r="H451" s="52">
        <v>4500</v>
      </c>
      <c r="I451" s="52">
        <v>0</v>
      </c>
    </row>
    <row r="452" spans="1:9" ht="30.75" customHeight="1" x14ac:dyDescent="0.25">
      <c r="A452" s="54"/>
      <c r="B452" s="55"/>
      <c r="C452" s="56"/>
      <c r="D452" s="56"/>
      <c r="E452" s="59">
        <v>4267</v>
      </c>
      <c r="F452" s="225" t="s">
        <v>449</v>
      </c>
      <c r="G452" s="52">
        <f>SUM(H452:I452)</f>
        <v>0</v>
      </c>
      <c r="H452" s="52">
        <v>0</v>
      </c>
      <c r="I452" s="52">
        <v>0</v>
      </c>
    </row>
    <row r="453" spans="1:9" ht="24" customHeight="1" x14ac:dyDescent="0.25">
      <c r="A453" s="54"/>
      <c r="B453" s="55"/>
      <c r="C453" s="56"/>
      <c r="D453" s="56"/>
      <c r="E453" s="59">
        <v>4269</v>
      </c>
      <c r="F453" s="225" t="s">
        <v>621</v>
      </c>
      <c r="G453" s="52">
        <f t="shared" si="13"/>
        <v>8500</v>
      </c>
      <c r="H453" s="52">
        <v>8500</v>
      </c>
      <c r="I453" s="52">
        <v>0</v>
      </c>
    </row>
    <row r="454" spans="1:9" ht="15" hidden="1" customHeight="1" x14ac:dyDescent="0.25">
      <c r="A454" s="54"/>
      <c r="B454" s="55" t="s">
        <v>651</v>
      </c>
      <c r="C454" s="56">
        <v>2</v>
      </c>
      <c r="D454" s="56">
        <v>5</v>
      </c>
      <c r="E454" s="56"/>
      <c r="F454" s="188" t="s">
        <v>655</v>
      </c>
      <c r="G454" s="52" t="e">
        <f t="shared" si="13"/>
        <v>#REF!</v>
      </c>
      <c r="H454" s="52" t="e">
        <f>SUM(#REF!+#REF!)</f>
        <v>#REF!</v>
      </c>
      <c r="I454" s="52">
        <v>0</v>
      </c>
    </row>
    <row r="455" spans="1:9" ht="13.5" hidden="1" customHeight="1" x14ac:dyDescent="0.25">
      <c r="A455" s="54">
        <v>2825</v>
      </c>
      <c r="B455" s="55"/>
      <c r="C455" s="56"/>
      <c r="D455" s="56"/>
      <c r="E455" s="56"/>
      <c r="F455" s="188" t="s">
        <v>559</v>
      </c>
      <c r="G455" s="52" t="e">
        <f t="shared" si="13"/>
        <v>#REF!</v>
      </c>
      <c r="H455" s="52" t="e">
        <f>SUM(#REF!+#REF!)</f>
        <v>#REF!</v>
      </c>
      <c r="I455" s="52">
        <v>0</v>
      </c>
    </row>
    <row r="456" spans="1:9" ht="16.5" hidden="1" customHeight="1" x14ac:dyDescent="0.25">
      <c r="A456" s="54"/>
      <c r="B456" s="55"/>
      <c r="C456" s="56"/>
      <c r="D456" s="56"/>
      <c r="E456" s="56"/>
      <c r="F456" s="188" t="s">
        <v>560</v>
      </c>
      <c r="G456" s="52" t="e">
        <f t="shared" si="13"/>
        <v>#REF!</v>
      </c>
      <c r="H456" s="52" t="e">
        <f>SUM(#REF!+#REF!)</f>
        <v>#REF!</v>
      </c>
      <c r="I456" s="52">
        <v>0</v>
      </c>
    </row>
    <row r="457" spans="1:9" ht="15" hidden="1" customHeight="1" x14ac:dyDescent="0.25">
      <c r="A457" s="54"/>
      <c r="B457" s="55"/>
      <c r="C457" s="56"/>
      <c r="D457" s="56"/>
      <c r="E457" s="56"/>
      <c r="F457" s="188" t="s">
        <v>560</v>
      </c>
      <c r="G457" s="52" t="e">
        <f t="shared" si="13"/>
        <v>#REF!</v>
      </c>
      <c r="H457" s="52" t="e">
        <f>SUM(#REF!+#REF!)</f>
        <v>#REF!</v>
      </c>
      <c r="I457" s="52">
        <v>0</v>
      </c>
    </row>
    <row r="458" spans="1:9" ht="17.25" hidden="1" customHeight="1" x14ac:dyDescent="0.25">
      <c r="A458" s="54"/>
      <c r="B458" s="55" t="s">
        <v>651</v>
      </c>
      <c r="C458" s="56">
        <v>2</v>
      </c>
      <c r="D458" s="56">
        <v>6</v>
      </c>
      <c r="E458" s="56"/>
      <c r="F458" s="188" t="s">
        <v>656</v>
      </c>
      <c r="G458" s="52" t="e">
        <f t="shared" si="13"/>
        <v>#REF!</v>
      </c>
      <c r="H458" s="52" t="e">
        <f>SUM(#REF!+#REF!)</f>
        <v>#REF!</v>
      </c>
      <c r="I458" s="52">
        <v>0</v>
      </c>
    </row>
    <row r="459" spans="1:9" ht="18" hidden="1" customHeight="1" x14ac:dyDescent="0.25">
      <c r="A459" s="54">
        <v>2826</v>
      </c>
      <c r="B459" s="55"/>
      <c r="C459" s="56"/>
      <c r="D459" s="56"/>
      <c r="E459" s="56"/>
      <c r="F459" s="188" t="s">
        <v>559</v>
      </c>
      <c r="G459" s="52" t="e">
        <f t="shared" si="13"/>
        <v>#REF!</v>
      </c>
      <c r="H459" s="52" t="e">
        <f>SUM(#REF!+#REF!)</f>
        <v>#REF!</v>
      </c>
      <c r="I459" s="52">
        <v>0</v>
      </c>
    </row>
    <row r="460" spans="1:9" ht="18" hidden="1" customHeight="1" x14ac:dyDescent="0.25">
      <c r="A460" s="54"/>
      <c r="B460" s="55"/>
      <c r="C460" s="56"/>
      <c r="D460" s="56"/>
      <c r="E460" s="56"/>
      <c r="F460" s="188" t="s">
        <v>560</v>
      </c>
      <c r="G460" s="52" t="e">
        <f t="shared" si="13"/>
        <v>#REF!</v>
      </c>
      <c r="H460" s="52" t="e">
        <f>SUM(#REF!+#REF!)</f>
        <v>#REF!</v>
      </c>
      <c r="I460" s="52">
        <v>0</v>
      </c>
    </row>
    <row r="461" spans="1:9" ht="29.25" customHeight="1" x14ac:dyDescent="0.25">
      <c r="A461" s="54"/>
      <c r="B461" s="55"/>
      <c r="C461" s="56"/>
      <c r="D461" s="56"/>
      <c r="E461" s="56">
        <v>4729</v>
      </c>
      <c r="F461" s="225" t="s">
        <v>712</v>
      </c>
      <c r="G461" s="52">
        <f t="shared" si="13"/>
        <v>10000</v>
      </c>
      <c r="H461" s="52">
        <v>10000</v>
      </c>
      <c r="I461" s="52">
        <v>0</v>
      </c>
    </row>
    <row r="462" spans="1:9" ht="38.25" customHeight="1" x14ac:dyDescent="0.25">
      <c r="A462" s="54"/>
      <c r="B462" s="55" t="s">
        <v>651</v>
      </c>
      <c r="C462" s="56">
        <v>2</v>
      </c>
      <c r="D462" s="56">
        <v>7</v>
      </c>
      <c r="E462" s="56"/>
      <c r="F462" s="188" t="s">
        <v>657</v>
      </c>
      <c r="G462" s="52">
        <f t="shared" si="13"/>
        <v>0</v>
      </c>
      <c r="H462" s="52">
        <f>SUM(H464:H465)</f>
        <v>0</v>
      </c>
      <c r="I462" s="52">
        <f>SUM(I464:I465)</f>
        <v>0</v>
      </c>
    </row>
    <row r="463" spans="1:9" ht="56.25" customHeight="1" x14ac:dyDescent="0.25">
      <c r="A463" s="54">
        <v>2827</v>
      </c>
      <c r="B463" s="55"/>
      <c r="C463" s="56"/>
      <c r="D463" s="56"/>
      <c r="E463" s="56"/>
      <c r="F463" s="188" t="s">
        <v>559</v>
      </c>
      <c r="G463" s="52"/>
      <c r="H463" s="52"/>
      <c r="I463" s="52"/>
    </row>
    <row r="464" spans="1:9" ht="23.25" customHeight="1" x14ac:dyDescent="0.25">
      <c r="A464" s="54"/>
      <c r="B464" s="55"/>
      <c r="C464" s="56"/>
      <c r="D464" s="56"/>
      <c r="E464" s="59">
        <v>5112</v>
      </c>
      <c r="F464" s="222" t="s">
        <v>546</v>
      </c>
      <c r="G464" s="52">
        <f t="shared" si="13"/>
        <v>0</v>
      </c>
      <c r="H464" s="52">
        <v>0</v>
      </c>
      <c r="I464" s="52">
        <v>0</v>
      </c>
    </row>
    <row r="465" spans="1:9" ht="20.25" customHeight="1" x14ac:dyDescent="0.25">
      <c r="A465" s="54"/>
      <c r="B465" s="55"/>
      <c r="C465" s="56"/>
      <c r="D465" s="56"/>
      <c r="E465" s="59">
        <v>5134</v>
      </c>
      <c r="F465" s="222" t="s">
        <v>541</v>
      </c>
      <c r="G465" s="52">
        <f t="shared" si="13"/>
        <v>0</v>
      </c>
      <c r="H465" s="52">
        <v>0</v>
      </c>
      <c r="I465" s="52">
        <v>0</v>
      </c>
    </row>
    <row r="466" spans="1:9" ht="54.75" customHeight="1" x14ac:dyDescent="0.25">
      <c r="A466" s="54"/>
      <c r="B466" s="55" t="s">
        <v>651</v>
      </c>
      <c r="C466" s="56">
        <v>3</v>
      </c>
      <c r="D466" s="56">
        <v>0</v>
      </c>
      <c r="E466" s="56"/>
      <c r="F466" s="188" t="s">
        <v>344</v>
      </c>
      <c r="G466" s="52">
        <f t="shared" si="13"/>
        <v>0</v>
      </c>
      <c r="H466" s="52">
        <f>SUM(H467,H471,H473)</f>
        <v>0</v>
      </c>
      <c r="I466" s="52">
        <f>SUM(I467,I471,I473)</f>
        <v>0</v>
      </c>
    </row>
    <row r="467" spans="1:9" ht="29.25" customHeight="1" x14ac:dyDescent="0.25">
      <c r="A467" s="54">
        <v>2830</v>
      </c>
      <c r="B467" s="55" t="s">
        <v>651</v>
      </c>
      <c r="C467" s="56">
        <v>3</v>
      </c>
      <c r="D467" s="56">
        <v>1</v>
      </c>
      <c r="E467" s="56"/>
      <c r="F467" s="188" t="s">
        <v>686</v>
      </c>
      <c r="G467" s="52">
        <f t="shared" si="13"/>
        <v>0</v>
      </c>
      <c r="H467" s="52">
        <f>SUM(H469)</f>
        <v>0</v>
      </c>
      <c r="I467" s="52">
        <f>SUM(I469:I470)</f>
        <v>0</v>
      </c>
    </row>
    <row r="468" spans="1:9" ht="21" customHeight="1" x14ac:dyDescent="0.25">
      <c r="A468" s="54">
        <v>2831</v>
      </c>
      <c r="B468" s="55"/>
      <c r="C468" s="56"/>
      <c r="D468" s="56"/>
      <c r="E468" s="56"/>
      <c r="F468" s="188" t="s">
        <v>559</v>
      </c>
      <c r="G468" s="52"/>
      <c r="H468" s="52"/>
      <c r="I468" s="52"/>
    </row>
    <row r="469" spans="1:9" ht="27.75" customHeight="1" x14ac:dyDescent="0.25">
      <c r="A469" s="54"/>
      <c r="B469" s="55"/>
      <c r="C469" s="56"/>
      <c r="D469" s="56"/>
      <c r="E469" s="58">
        <v>4234</v>
      </c>
      <c r="F469" s="233" t="s">
        <v>431</v>
      </c>
      <c r="G469" s="52">
        <f t="shared" si="13"/>
        <v>0</v>
      </c>
      <c r="H469" s="52">
        <v>0</v>
      </c>
      <c r="I469" s="52">
        <v>0</v>
      </c>
    </row>
    <row r="470" spans="1:9" ht="27" customHeight="1" x14ac:dyDescent="0.25">
      <c r="A470" s="54"/>
      <c r="B470" s="55" t="s">
        <v>651</v>
      </c>
      <c r="C470" s="56">
        <v>3</v>
      </c>
      <c r="D470" s="56">
        <v>3</v>
      </c>
      <c r="E470" s="56"/>
      <c r="F470" s="188" t="s">
        <v>693</v>
      </c>
      <c r="G470" s="52">
        <f t="shared" si="13"/>
        <v>0</v>
      </c>
      <c r="H470" s="52">
        <v>0</v>
      </c>
      <c r="I470" s="52">
        <v>0</v>
      </c>
    </row>
    <row r="471" spans="1:9" ht="26.25" customHeight="1" x14ac:dyDescent="0.25">
      <c r="A471" s="48">
        <v>2833</v>
      </c>
      <c r="B471" s="55" t="s">
        <v>651</v>
      </c>
      <c r="C471" s="56">
        <v>3</v>
      </c>
      <c r="D471" s="56">
        <v>2</v>
      </c>
      <c r="E471" s="56"/>
      <c r="F471" s="188" t="s">
        <v>692</v>
      </c>
      <c r="G471" s="52">
        <f t="shared" si="13"/>
        <v>0</v>
      </c>
      <c r="H471" s="52">
        <v>0</v>
      </c>
      <c r="I471" s="52">
        <v>0</v>
      </c>
    </row>
    <row r="472" spans="1:9" ht="36.75" customHeight="1" x14ac:dyDescent="0.25">
      <c r="A472" s="54">
        <v>2832</v>
      </c>
      <c r="B472" s="55"/>
      <c r="C472" s="56"/>
      <c r="D472" s="56"/>
      <c r="E472" s="56"/>
      <c r="F472" s="188" t="s">
        <v>559</v>
      </c>
      <c r="G472" s="52"/>
      <c r="H472" s="52"/>
      <c r="I472" s="52"/>
    </row>
    <row r="473" spans="1:9" ht="24" customHeight="1" x14ac:dyDescent="0.25">
      <c r="A473" s="54"/>
      <c r="B473" s="55" t="s">
        <v>651</v>
      </c>
      <c r="C473" s="56">
        <v>3</v>
      </c>
      <c r="D473" s="56">
        <v>3</v>
      </c>
      <c r="E473" s="56"/>
      <c r="F473" s="188" t="s">
        <v>693</v>
      </c>
      <c r="G473" s="52">
        <f t="shared" si="13"/>
        <v>0</v>
      </c>
      <c r="H473" s="52">
        <v>0</v>
      </c>
      <c r="I473" s="52">
        <f>SUM(I475:I475)</f>
        <v>0</v>
      </c>
    </row>
    <row r="474" spans="1:9" ht="37.15" customHeight="1" x14ac:dyDescent="0.25">
      <c r="A474" s="54">
        <v>2833</v>
      </c>
      <c r="B474" s="55"/>
      <c r="C474" s="56"/>
      <c r="D474" s="56"/>
      <c r="E474" s="56"/>
      <c r="F474" s="188" t="s">
        <v>559</v>
      </c>
      <c r="G474" s="52"/>
      <c r="H474" s="52"/>
      <c r="I474" s="52"/>
    </row>
    <row r="475" spans="1:9" ht="22.5" customHeight="1" x14ac:dyDescent="0.25">
      <c r="A475" s="54"/>
      <c r="B475" s="55"/>
      <c r="C475" s="56"/>
      <c r="D475" s="56"/>
      <c r="E475" s="58">
        <v>4234</v>
      </c>
      <c r="F475" s="221" t="s">
        <v>431</v>
      </c>
      <c r="G475" s="52">
        <f t="shared" si="13"/>
        <v>0</v>
      </c>
      <c r="H475" s="52">
        <v>0</v>
      </c>
      <c r="I475" s="52">
        <v>0</v>
      </c>
    </row>
    <row r="476" spans="1:9" ht="42" customHeight="1" x14ac:dyDescent="0.25">
      <c r="A476" s="54"/>
      <c r="B476" s="55" t="s">
        <v>651</v>
      </c>
      <c r="C476" s="56">
        <v>4</v>
      </c>
      <c r="D476" s="56">
        <v>0</v>
      </c>
      <c r="E476" s="56"/>
      <c r="F476" s="188" t="s">
        <v>345</v>
      </c>
      <c r="G476" s="52">
        <f t="shared" si="13"/>
        <v>0</v>
      </c>
      <c r="H476" s="52">
        <v>0</v>
      </c>
      <c r="I476" s="52">
        <f>SUM(I484)</f>
        <v>0</v>
      </c>
    </row>
    <row r="477" spans="1:9" ht="25.5" customHeight="1" x14ac:dyDescent="0.25">
      <c r="A477" s="54"/>
      <c r="B477" s="55" t="s">
        <v>651</v>
      </c>
      <c r="C477" s="56">
        <v>4</v>
      </c>
      <c r="D477" s="56">
        <v>1</v>
      </c>
      <c r="E477" s="56"/>
      <c r="F477" s="189" t="s">
        <v>695</v>
      </c>
      <c r="G477" s="52">
        <f>SUM(H477:I477)</f>
        <v>0</v>
      </c>
      <c r="H477" s="52">
        <f>SUM(H479)</f>
        <v>0</v>
      </c>
      <c r="I477" s="52">
        <v>0</v>
      </c>
    </row>
    <row r="478" spans="1:9" ht="54.6" customHeight="1" x14ac:dyDescent="0.25">
      <c r="A478" s="54"/>
      <c r="B478" s="55"/>
      <c r="C478" s="56"/>
      <c r="D478" s="56"/>
      <c r="E478" s="56"/>
      <c r="F478" s="188" t="s">
        <v>559</v>
      </c>
      <c r="G478" s="52"/>
      <c r="H478" s="52"/>
      <c r="I478" s="52"/>
    </row>
    <row r="479" spans="1:9" ht="28.5" customHeight="1" x14ac:dyDescent="0.25">
      <c r="A479" s="54"/>
      <c r="B479" s="55"/>
      <c r="C479" s="56"/>
      <c r="D479" s="56"/>
      <c r="E479" s="58">
        <v>4239</v>
      </c>
      <c r="F479" s="233" t="s">
        <v>620</v>
      </c>
      <c r="G479" s="52">
        <f>SUM(H479:I479)</f>
        <v>0</v>
      </c>
      <c r="H479" s="52">
        <v>0</v>
      </c>
      <c r="I479" s="52">
        <v>0</v>
      </c>
    </row>
    <row r="480" spans="1:9" ht="56.25" customHeight="1" x14ac:dyDescent="0.25">
      <c r="A480" s="54">
        <v>2840</v>
      </c>
      <c r="B480" s="55" t="s">
        <v>651</v>
      </c>
      <c r="C480" s="56">
        <v>4</v>
      </c>
      <c r="D480" s="56">
        <v>2</v>
      </c>
      <c r="E480" s="56"/>
      <c r="F480" s="188" t="s">
        <v>696</v>
      </c>
      <c r="G480" s="52">
        <f t="shared" si="13"/>
        <v>0</v>
      </c>
      <c r="H480" s="52">
        <v>0</v>
      </c>
      <c r="I480" s="52">
        <v>0</v>
      </c>
    </row>
    <row r="481" spans="1:136" ht="39.75" customHeight="1" x14ac:dyDescent="0.25">
      <c r="A481" s="54">
        <v>2841</v>
      </c>
      <c r="B481" s="55"/>
      <c r="C481" s="56"/>
      <c r="D481" s="56"/>
      <c r="E481" s="56"/>
      <c r="F481" s="188" t="s">
        <v>559</v>
      </c>
      <c r="G481" s="52"/>
      <c r="H481" s="52"/>
      <c r="I481" s="52"/>
    </row>
    <row r="482" spans="1:136" ht="26.45" customHeight="1" x14ac:dyDescent="0.25">
      <c r="A482" s="54"/>
      <c r="B482" s="55" t="s">
        <v>651</v>
      </c>
      <c r="C482" s="56">
        <v>6</v>
      </c>
      <c r="D482" s="56">
        <v>1</v>
      </c>
      <c r="E482" s="56"/>
      <c r="F482" s="189" t="s">
        <v>1031</v>
      </c>
      <c r="G482" s="52">
        <f t="shared" si="13"/>
        <v>0</v>
      </c>
      <c r="H482" s="52">
        <f>SUM(H484)</f>
        <v>0</v>
      </c>
      <c r="I482" s="52">
        <v>0</v>
      </c>
    </row>
    <row r="483" spans="1:136" ht="53.45" customHeight="1" x14ac:dyDescent="0.25">
      <c r="A483" s="54">
        <v>2842</v>
      </c>
      <c r="B483" s="55"/>
      <c r="C483" s="56"/>
      <c r="D483" s="56"/>
      <c r="E483" s="56"/>
      <c r="F483" s="188" t="s">
        <v>559</v>
      </c>
      <c r="G483" s="52"/>
      <c r="H483" s="52"/>
      <c r="I483" s="52"/>
    </row>
    <row r="484" spans="1:136" ht="41.25" customHeight="1" x14ac:dyDescent="0.25">
      <c r="A484" s="54"/>
      <c r="B484" s="55"/>
      <c r="C484" s="56"/>
      <c r="D484" s="56"/>
      <c r="E484" s="56">
        <v>4819</v>
      </c>
      <c r="F484" s="222" t="s">
        <v>732</v>
      </c>
      <c r="G484" s="52">
        <f t="shared" si="13"/>
        <v>0</v>
      </c>
      <c r="H484" s="52">
        <v>0</v>
      </c>
      <c r="I484" s="52">
        <v>0</v>
      </c>
    </row>
    <row r="485" spans="1:136" ht="63" customHeight="1" x14ac:dyDescent="0.25">
      <c r="A485" s="54"/>
      <c r="B485" s="55" t="s">
        <v>658</v>
      </c>
      <c r="C485" s="56">
        <v>0</v>
      </c>
      <c r="D485" s="56">
        <v>0</v>
      </c>
      <c r="E485" s="56"/>
      <c r="F485" s="314" t="s">
        <v>1074</v>
      </c>
      <c r="G485" s="52">
        <f>SUM(H485:I485)</f>
        <v>1123341</v>
      </c>
      <c r="H485" s="52">
        <f>SUM(H486+H514)</f>
        <v>737200</v>
      </c>
      <c r="I485" s="52">
        <f>SUM(I486+I514)</f>
        <v>386141</v>
      </c>
    </row>
    <row r="486" spans="1:136" s="53" customFormat="1" ht="38.25" customHeight="1" x14ac:dyDescent="0.25">
      <c r="A486" s="46">
        <v>2900</v>
      </c>
      <c r="B486" s="55" t="s">
        <v>658</v>
      </c>
      <c r="C486" s="56">
        <v>1</v>
      </c>
      <c r="D486" s="56">
        <v>0</v>
      </c>
      <c r="E486" s="56"/>
      <c r="F486" s="188" t="s">
        <v>361</v>
      </c>
      <c r="G486" s="52">
        <f>SUM(H486:I486)</f>
        <v>601441</v>
      </c>
      <c r="H486" s="52">
        <f>SUM(H487)</f>
        <v>475200</v>
      </c>
      <c r="I486" s="52">
        <f>SUM(I487)</f>
        <v>126241</v>
      </c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  <c r="AR486" s="45"/>
      <c r="AS486" s="45"/>
      <c r="AT486" s="45"/>
      <c r="AU486" s="45"/>
      <c r="AV486" s="45"/>
      <c r="AW486" s="45"/>
      <c r="AX486" s="45"/>
      <c r="AY486" s="45"/>
      <c r="AZ486" s="45"/>
      <c r="BA486" s="45"/>
      <c r="BB486" s="45"/>
      <c r="BC486" s="45"/>
      <c r="BD486" s="45"/>
      <c r="BE486" s="45"/>
      <c r="BF486" s="45"/>
      <c r="BG486" s="45"/>
      <c r="BH486" s="45"/>
      <c r="BI486" s="45"/>
      <c r="BJ486" s="45"/>
      <c r="BK486" s="45"/>
      <c r="BL486" s="45"/>
      <c r="BM486" s="45"/>
      <c r="BN486" s="45"/>
      <c r="BO486" s="45"/>
      <c r="BP486" s="45"/>
      <c r="BQ486" s="45"/>
      <c r="BR486" s="45"/>
      <c r="BS486" s="45"/>
      <c r="BT486" s="45"/>
      <c r="BU486" s="45"/>
      <c r="BV486" s="45"/>
      <c r="BW486" s="45"/>
      <c r="BX486" s="45"/>
      <c r="BY486" s="45"/>
      <c r="BZ486" s="45"/>
      <c r="CA486" s="45"/>
      <c r="CB486" s="45"/>
      <c r="CC486" s="45"/>
      <c r="CD486" s="45"/>
      <c r="CE486" s="45"/>
      <c r="CF486" s="45"/>
      <c r="CG486" s="45"/>
      <c r="CH486" s="45"/>
      <c r="CI486" s="45"/>
      <c r="CJ486" s="45"/>
      <c r="CK486" s="45"/>
      <c r="CL486" s="45"/>
      <c r="CM486" s="45"/>
      <c r="CN486" s="45"/>
      <c r="CO486" s="45"/>
      <c r="CP486" s="45"/>
      <c r="CQ486" s="45"/>
      <c r="CR486" s="45"/>
      <c r="CS486" s="45"/>
      <c r="CT486" s="45"/>
      <c r="CU486" s="45"/>
      <c r="CV486" s="45"/>
      <c r="CW486" s="45"/>
      <c r="CX486" s="45"/>
      <c r="CY486" s="45"/>
      <c r="CZ486" s="45"/>
      <c r="DA486" s="45"/>
      <c r="DB486" s="45"/>
      <c r="DC486" s="45"/>
      <c r="DD486" s="45"/>
      <c r="DE486" s="45"/>
      <c r="DF486" s="45"/>
      <c r="DG486" s="45"/>
      <c r="DH486" s="45"/>
      <c r="DI486" s="45"/>
      <c r="DJ486" s="45"/>
      <c r="DK486" s="45"/>
      <c r="DL486" s="45"/>
      <c r="DM486" s="45"/>
      <c r="DN486" s="45"/>
      <c r="DO486" s="45"/>
      <c r="DP486" s="45"/>
      <c r="DQ486" s="45"/>
      <c r="DR486" s="45"/>
      <c r="DS486" s="45"/>
      <c r="DT486" s="45"/>
      <c r="DU486" s="45"/>
      <c r="DV486" s="45"/>
      <c r="DW486" s="45"/>
      <c r="DX486" s="45"/>
      <c r="DY486" s="45"/>
      <c r="DZ486" s="45"/>
      <c r="EA486" s="45"/>
      <c r="EB486" s="45"/>
      <c r="EC486" s="45"/>
      <c r="ED486" s="45"/>
      <c r="EE486" s="45"/>
      <c r="EF486" s="45"/>
    </row>
    <row r="487" spans="1:136" ht="24" customHeight="1" x14ac:dyDescent="0.25">
      <c r="A487" s="54">
        <v>2910</v>
      </c>
      <c r="B487" s="55" t="s">
        <v>658</v>
      </c>
      <c r="C487" s="56">
        <v>1</v>
      </c>
      <c r="D487" s="56">
        <v>1</v>
      </c>
      <c r="E487" s="56"/>
      <c r="F487" s="188" t="s">
        <v>234</v>
      </c>
      <c r="G487" s="52">
        <f>SUM(H487:I487)</f>
        <v>601441</v>
      </c>
      <c r="H487" s="52">
        <f>SUM(H489+H490+H495)</f>
        <v>475200</v>
      </c>
      <c r="I487" s="52">
        <f>SUM(I489:I495)</f>
        <v>126241</v>
      </c>
    </row>
    <row r="488" spans="1:136" ht="54.6" customHeight="1" x14ac:dyDescent="0.25">
      <c r="A488" s="54"/>
      <c r="B488" s="55"/>
      <c r="C488" s="56"/>
      <c r="D488" s="56"/>
      <c r="E488" s="56"/>
      <c r="F488" s="188" t="s">
        <v>559</v>
      </c>
      <c r="G488" s="52"/>
      <c r="H488" s="52"/>
      <c r="I488" s="52"/>
    </row>
    <row r="489" spans="1:136" s="84" customFormat="1" ht="38.25" customHeight="1" x14ac:dyDescent="0.25">
      <c r="A489" s="81"/>
      <c r="B489" s="82"/>
      <c r="C489" s="83"/>
      <c r="D489" s="83"/>
      <c r="E489" s="83">
        <v>4211</v>
      </c>
      <c r="F489" s="232" t="s">
        <v>676</v>
      </c>
      <c r="G489" s="68">
        <f>SUM(H489)</f>
        <v>200</v>
      </c>
      <c r="H489" s="68">
        <v>200</v>
      </c>
      <c r="I489" s="68">
        <v>0</v>
      </c>
    </row>
    <row r="490" spans="1:136" s="84" customFormat="1" ht="36.75" customHeight="1" x14ac:dyDescent="0.25">
      <c r="A490" s="81"/>
      <c r="B490" s="82"/>
      <c r="C490" s="83"/>
      <c r="D490" s="83"/>
      <c r="E490" s="83">
        <v>4637</v>
      </c>
      <c r="F490" s="240" t="s">
        <v>537</v>
      </c>
      <c r="G490" s="68">
        <f>SUM(H490:I490)</f>
        <v>475000</v>
      </c>
      <c r="H490" s="68">
        <v>475000</v>
      </c>
      <c r="I490" s="68">
        <v>0</v>
      </c>
    </row>
    <row r="491" spans="1:136" ht="52.9" customHeight="1" x14ac:dyDescent="0.25">
      <c r="A491" s="54"/>
      <c r="B491" s="55"/>
      <c r="C491" s="56"/>
      <c r="D491" s="56"/>
      <c r="E491" s="56">
        <v>4655</v>
      </c>
      <c r="F491" s="223" t="s">
        <v>985</v>
      </c>
      <c r="G491" s="52">
        <f>SUM(H491)</f>
        <v>0</v>
      </c>
      <c r="H491" s="52">
        <v>0</v>
      </c>
      <c r="I491" s="52">
        <v>0</v>
      </c>
    </row>
    <row r="492" spans="1:136" ht="27" customHeight="1" x14ac:dyDescent="0.25">
      <c r="A492" s="54"/>
      <c r="B492" s="55"/>
      <c r="C492" s="56"/>
      <c r="D492" s="56"/>
      <c r="E492" s="56">
        <v>5112</v>
      </c>
      <c r="F492" s="225" t="s">
        <v>546</v>
      </c>
      <c r="G492" s="52">
        <f>SUM(H492+I492)</f>
        <v>15000</v>
      </c>
      <c r="H492" s="52">
        <v>0</v>
      </c>
      <c r="I492" s="52">
        <v>15000</v>
      </c>
    </row>
    <row r="493" spans="1:136" ht="40.5" customHeight="1" x14ac:dyDescent="0.25">
      <c r="A493" s="54"/>
      <c r="B493" s="55"/>
      <c r="C493" s="56"/>
      <c r="D493" s="56"/>
      <c r="E493" s="56">
        <v>5113</v>
      </c>
      <c r="F493" s="222" t="s">
        <v>547</v>
      </c>
      <c r="G493" s="52">
        <f>SUM(H493+I493)</f>
        <v>96241</v>
      </c>
      <c r="H493" s="52">
        <v>0</v>
      </c>
      <c r="I493" s="52">
        <v>96241</v>
      </c>
    </row>
    <row r="494" spans="1:136" ht="25.5" customHeight="1" x14ac:dyDescent="0.25">
      <c r="A494" s="54"/>
      <c r="B494" s="55"/>
      <c r="C494" s="56"/>
      <c r="D494" s="56"/>
      <c r="E494" s="56">
        <v>5134</v>
      </c>
      <c r="F494" s="225" t="s">
        <v>541</v>
      </c>
      <c r="G494" s="52">
        <f>SUM(H494+I494)</f>
        <v>0</v>
      </c>
      <c r="H494" s="52">
        <v>0</v>
      </c>
      <c r="I494" s="52">
        <v>0</v>
      </c>
    </row>
    <row r="495" spans="1:136" ht="27.75" customHeight="1" x14ac:dyDescent="0.25">
      <c r="A495" s="54"/>
      <c r="B495" s="55"/>
      <c r="C495" s="56"/>
      <c r="D495" s="56"/>
      <c r="E495" s="59">
        <v>5122</v>
      </c>
      <c r="F495" s="225" t="s">
        <v>543</v>
      </c>
      <c r="G495" s="52">
        <f>SUM(H495+I495)</f>
        <v>15000</v>
      </c>
      <c r="H495" s="52">
        <v>0</v>
      </c>
      <c r="I495" s="52">
        <v>15000</v>
      </c>
    </row>
    <row r="496" spans="1:136" ht="27.6" customHeight="1" x14ac:dyDescent="0.25">
      <c r="A496" s="54"/>
      <c r="B496" s="55" t="s">
        <v>658</v>
      </c>
      <c r="C496" s="56">
        <v>1</v>
      </c>
      <c r="D496" s="56">
        <v>2</v>
      </c>
      <c r="E496" s="56"/>
      <c r="F496" s="189" t="s">
        <v>944</v>
      </c>
      <c r="G496" s="52">
        <f>SUM(H496:I496)</f>
        <v>0</v>
      </c>
      <c r="H496" s="52">
        <v>0</v>
      </c>
      <c r="I496" s="52">
        <v>0</v>
      </c>
    </row>
    <row r="497" spans="1:9" ht="38.450000000000003" customHeight="1" x14ac:dyDescent="0.25">
      <c r="A497" s="54">
        <v>2912</v>
      </c>
      <c r="B497" s="55"/>
      <c r="C497" s="56"/>
      <c r="D497" s="56"/>
      <c r="E497" s="56"/>
      <c r="F497" s="188" t="s">
        <v>559</v>
      </c>
      <c r="G497" s="52">
        <f t="shared" ref="G497:G512" si="14">SUM(H497:I497)</f>
        <v>0</v>
      </c>
      <c r="H497" s="52">
        <v>0</v>
      </c>
      <c r="I497" s="52">
        <v>0</v>
      </c>
    </row>
    <row r="498" spans="1:9" ht="25.15" customHeight="1" x14ac:dyDescent="0.25">
      <c r="A498" s="54"/>
      <c r="B498" s="55"/>
      <c r="C498" s="56"/>
      <c r="D498" s="56"/>
      <c r="E498" s="58">
        <v>4269</v>
      </c>
      <c r="F498" s="225" t="s">
        <v>621</v>
      </c>
      <c r="G498" s="52">
        <f t="shared" si="14"/>
        <v>0</v>
      </c>
      <c r="H498" s="52">
        <v>0</v>
      </c>
      <c r="I498" s="52">
        <v>0</v>
      </c>
    </row>
    <row r="499" spans="1:9" ht="24" customHeight="1" x14ac:dyDescent="0.25">
      <c r="A499" s="54"/>
      <c r="B499" s="55" t="s">
        <v>658</v>
      </c>
      <c r="C499" s="56">
        <v>2</v>
      </c>
      <c r="D499" s="56">
        <v>0</v>
      </c>
      <c r="E499" s="56"/>
      <c r="F499" s="189" t="s">
        <v>362</v>
      </c>
      <c r="G499" s="52">
        <f t="shared" si="14"/>
        <v>0</v>
      </c>
      <c r="H499" s="52">
        <f>SUM(H500,H502)</f>
        <v>0</v>
      </c>
      <c r="I499" s="52">
        <f>SUM(I500,I502)</f>
        <v>0</v>
      </c>
    </row>
    <row r="500" spans="1:9" ht="25.15" customHeight="1" x14ac:dyDescent="0.25">
      <c r="A500" s="54">
        <v>2920</v>
      </c>
      <c r="B500" s="55" t="s">
        <v>658</v>
      </c>
      <c r="C500" s="56">
        <v>2</v>
      </c>
      <c r="D500" s="56">
        <v>1</v>
      </c>
      <c r="E500" s="56"/>
      <c r="F500" s="189" t="s">
        <v>660</v>
      </c>
      <c r="G500" s="52">
        <f t="shared" si="14"/>
        <v>0</v>
      </c>
      <c r="H500" s="52">
        <v>0</v>
      </c>
      <c r="I500" s="52">
        <v>0</v>
      </c>
    </row>
    <row r="501" spans="1:9" ht="54.6" customHeight="1" x14ac:dyDescent="0.25">
      <c r="A501" s="54">
        <v>2921</v>
      </c>
      <c r="B501" s="55"/>
      <c r="C501" s="56"/>
      <c r="D501" s="56"/>
      <c r="E501" s="56"/>
      <c r="F501" s="188" t="s">
        <v>559</v>
      </c>
      <c r="G501" s="52"/>
      <c r="H501" s="52"/>
      <c r="I501" s="52"/>
    </row>
    <row r="502" spans="1:9" ht="25.9" customHeight="1" x14ac:dyDescent="0.25">
      <c r="A502" s="54"/>
      <c r="B502" s="55" t="s">
        <v>658</v>
      </c>
      <c r="C502" s="56">
        <v>2</v>
      </c>
      <c r="D502" s="56">
        <v>2</v>
      </c>
      <c r="E502" s="56"/>
      <c r="F502" s="189" t="s">
        <v>661</v>
      </c>
      <c r="G502" s="52">
        <f t="shared" si="14"/>
        <v>0</v>
      </c>
      <c r="H502" s="52">
        <v>0</v>
      </c>
      <c r="I502" s="52">
        <v>0</v>
      </c>
    </row>
    <row r="503" spans="1:9" ht="56.45" customHeight="1" x14ac:dyDescent="0.25">
      <c r="A503" s="54">
        <v>2922</v>
      </c>
      <c r="B503" s="55"/>
      <c r="C503" s="56"/>
      <c r="D503" s="56"/>
      <c r="E503" s="56"/>
      <c r="F503" s="188" t="s">
        <v>559</v>
      </c>
      <c r="G503" s="52"/>
      <c r="H503" s="52"/>
      <c r="I503" s="52"/>
    </row>
    <row r="504" spans="1:9" ht="38.450000000000003" customHeight="1" x14ac:dyDescent="0.25">
      <c r="A504" s="54"/>
      <c r="B504" s="55" t="s">
        <v>658</v>
      </c>
      <c r="C504" s="56">
        <v>3</v>
      </c>
      <c r="D504" s="56">
        <v>0</v>
      </c>
      <c r="E504" s="56"/>
      <c r="F504" s="188" t="s">
        <v>363</v>
      </c>
      <c r="G504" s="52">
        <f t="shared" si="14"/>
        <v>0</v>
      </c>
      <c r="H504" s="52">
        <f>SUM(H505,H507)</f>
        <v>0</v>
      </c>
      <c r="I504" s="52">
        <f>SUM(I505,I507)</f>
        <v>0</v>
      </c>
    </row>
    <row r="505" spans="1:9" ht="40.9" customHeight="1" x14ac:dyDescent="0.25">
      <c r="A505" s="54">
        <v>2930</v>
      </c>
      <c r="B505" s="55" t="s">
        <v>658</v>
      </c>
      <c r="C505" s="56">
        <v>3</v>
      </c>
      <c r="D505" s="56">
        <v>1</v>
      </c>
      <c r="E505" s="56"/>
      <c r="F505" s="188" t="s">
        <v>662</v>
      </c>
      <c r="G505" s="52">
        <f t="shared" si="14"/>
        <v>0</v>
      </c>
      <c r="H505" s="52">
        <v>0</v>
      </c>
      <c r="I505" s="52">
        <v>0</v>
      </c>
    </row>
    <row r="506" spans="1:9" ht="52.9" customHeight="1" x14ac:dyDescent="0.25">
      <c r="A506" s="54">
        <v>2931</v>
      </c>
      <c r="B506" s="55"/>
      <c r="C506" s="56"/>
      <c r="D506" s="56"/>
      <c r="E506" s="56"/>
      <c r="F506" s="188" t="s">
        <v>559</v>
      </c>
      <c r="G506" s="52"/>
      <c r="H506" s="52"/>
      <c r="I506" s="52"/>
    </row>
    <row r="507" spans="1:9" ht="26.45" customHeight="1" x14ac:dyDescent="0.25">
      <c r="A507" s="54"/>
      <c r="B507" s="55" t="s">
        <v>658</v>
      </c>
      <c r="C507" s="56">
        <v>3</v>
      </c>
      <c r="D507" s="56">
        <v>2</v>
      </c>
      <c r="E507" s="56"/>
      <c r="F507" s="188" t="s">
        <v>663</v>
      </c>
      <c r="G507" s="52">
        <f t="shared" si="14"/>
        <v>0</v>
      </c>
      <c r="H507" s="52">
        <v>0</v>
      </c>
      <c r="I507" s="52">
        <v>0</v>
      </c>
    </row>
    <row r="508" spans="1:9" ht="54.6" customHeight="1" x14ac:dyDescent="0.25">
      <c r="A508" s="54">
        <v>2932</v>
      </c>
      <c r="B508" s="55"/>
      <c r="C508" s="56"/>
      <c r="D508" s="56"/>
      <c r="E508" s="56"/>
      <c r="F508" s="188" t="s">
        <v>559</v>
      </c>
      <c r="G508" s="52"/>
      <c r="H508" s="52"/>
      <c r="I508" s="52"/>
    </row>
    <row r="509" spans="1:9" ht="25.15" customHeight="1" x14ac:dyDescent="0.25">
      <c r="A509" s="54"/>
      <c r="B509" s="55" t="s">
        <v>658</v>
      </c>
      <c r="C509" s="56">
        <v>4</v>
      </c>
      <c r="D509" s="56">
        <v>0</v>
      </c>
      <c r="E509" s="56"/>
      <c r="F509" s="188" t="s">
        <v>364</v>
      </c>
      <c r="G509" s="52">
        <f t="shared" si="14"/>
        <v>0</v>
      </c>
      <c r="H509" s="52">
        <f>SUM(H510,H512)</f>
        <v>0</v>
      </c>
      <c r="I509" s="52">
        <f>SUM(I510,I512)</f>
        <v>0</v>
      </c>
    </row>
    <row r="510" spans="1:9" ht="27" customHeight="1" x14ac:dyDescent="0.25">
      <c r="A510" s="54">
        <v>2940</v>
      </c>
      <c r="B510" s="55" t="s">
        <v>658</v>
      </c>
      <c r="C510" s="56">
        <v>4</v>
      </c>
      <c r="D510" s="56">
        <v>1</v>
      </c>
      <c r="E510" s="56"/>
      <c r="F510" s="188" t="s">
        <v>664</v>
      </c>
      <c r="G510" s="52">
        <f t="shared" si="14"/>
        <v>0</v>
      </c>
      <c r="H510" s="52">
        <v>0</v>
      </c>
      <c r="I510" s="52">
        <v>0</v>
      </c>
    </row>
    <row r="511" spans="1:9" ht="39.6" customHeight="1" x14ac:dyDescent="0.25">
      <c r="A511" s="54">
        <v>2941</v>
      </c>
      <c r="B511" s="55"/>
      <c r="C511" s="56"/>
      <c r="D511" s="56"/>
      <c r="E511" s="56"/>
      <c r="F511" s="188" t="s">
        <v>559</v>
      </c>
      <c r="G511" s="52"/>
      <c r="H511" s="52"/>
      <c r="I511" s="52"/>
    </row>
    <row r="512" spans="1:9" ht="26.45" customHeight="1" x14ac:dyDescent="0.25">
      <c r="A512" s="54"/>
      <c r="B512" s="55" t="s">
        <v>658</v>
      </c>
      <c r="C512" s="56">
        <v>4</v>
      </c>
      <c r="D512" s="56">
        <v>2</v>
      </c>
      <c r="E512" s="56"/>
      <c r="F512" s="188" t="s">
        <v>665</v>
      </c>
      <c r="G512" s="52">
        <f t="shared" si="14"/>
        <v>0</v>
      </c>
      <c r="H512" s="52">
        <v>0</v>
      </c>
      <c r="I512" s="52">
        <v>0</v>
      </c>
    </row>
    <row r="513" spans="1:136" ht="54.6" customHeight="1" x14ac:dyDescent="0.25">
      <c r="A513" s="54">
        <v>2942</v>
      </c>
      <c r="B513" s="55"/>
      <c r="C513" s="56"/>
      <c r="D513" s="56"/>
      <c r="E513" s="56"/>
      <c r="F513" s="188" t="s">
        <v>559</v>
      </c>
      <c r="G513" s="52"/>
      <c r="H513" s="52"/>
      <c r="I513" s="52"/>
    </row>
    <row r="514" spans="1:136" ht="41.25" customHeight="1" x14ac:dyDescent="0.25">
      <c r="A514" s="54"/>
      <c r="B514" s="55" t="s">
        <v>658</v>
      </c>
      <c r="C514" s="56">
        <v>5</v>
      </c>
      <c r="D514" s="56">
        <v>0</v>
      </c>
      <c r="E514" s="56"/>
      <c r="F514" s="188" t="s">
        <v>154</v>
      </c>
      <c r="G514" s="52">
        <f t="shared" ref="G514:G527" si="15">SUM(H514:I514)</f>
        <v>521900</v>
      </c>
      <c r="H514" s="52">
        <f>SUM(H515)</f>
        <v>262000</v>
      </c>
      <c r="I514" s="52">
        <f>SUM(I515)</f>
        <v>259900</v>
      </c>
    </row>
    <row r="515" spans="1:136" ht="29.45" customHeight="1" x14ac:dyDescent="0.25">
      <c r="A515" s="54">
        <v>2950</v>
      </c>
      <c r="B515" s="55" t="s">
        <v>658</v>
      </c>
      <c r="C515" s="56">
        <v>5</v>
      </c>
      <c r="D515" s="56">
        <v>1</v>
      </c>
      <c r="E515" s="56"/>
      <c r="F515" s="188" t="s">
        <v>666</v>
      </c>
      <c r="G515" s="52">
        <f t="shared" si="15"/>
        <v>521900</v>
      </c>
      <c r="H515" s="52">
        <f>SUM(H517+H518)</f>
        <v>262000</v>
      </c>
      <c r="I515" s="52">
        <f>SUM(I518+I519)</f>
        <v>259900</v>
      </c>
    </row>
    <row r="516" spans="1:136" ht="38.25" customHeight="1" x14ac:dyDescent="0.25">
      <c r="A516" s="54">
        <v>2951</v>
      </c>
      <c r="B516" s="55"/>
      <c r="C516" s="56"/>
      <c r="D516" s="56"/>
      <c r="E516" s="56"/>
      <c r="F516" s="188" t="s">
        <v>559</v>
      </c>
      <c r="G516" s="52">
        <f t="shared" si="15"/>
        <v>0</v>
      </c>
      <c r="H516" s="52">
        <v>0</v>
      </c>
      <c r="I516" s="52">
        <v>0</v>
      </c>
    </row>
    <row r="517" spans="1:136" ht="53.45" customHeight="1" x14ac:dyDescent="0.25">
      <c r="A517" s="54"/>
      <c r="B517" s="55"/>
      <c r="C517" s="56"/>
      <c r="D517" s="56"/>
      <c r="E517" s="56">
        <v>4637</v>
      </c>
      <c r="F517" s="223" t="s">
        <v>537</v>
      </c>
      <c r="G517" s="52">
        <f t="shared" si="15"/>
        <v>262000</v>
      </c>
      <c r="H517" s="52">
        <v>262000</v>
      </c>
      <c r="I517" s="52">
        <v>0</v>
      </c>
    </row>
    <row r="518" spans="1:136" ht="28.15" customHeight="1" x14ac:dyDescent="0.25">
      <c r="A518" s="54"/>
      <c r="B518" s="55"/>
      <c r="C518" s="56"/>
      <c r="D518" s="56"/>
      <c r="E518" s="56">
        <v>5134</v>
      </c>
      <c r="F518" s="230" t="s">
        <v>541</v>
      </c>
      <c r="G518" s="52">
        <f t="shared" si="15"/>
        <v>9900</v>
      </c>
      <c r="H518" s="52">
        <v>0</v>
      </c>
      <c r="I518" s="52">
        <v>9900</v>
      </c>
    </row>
    <row r="519" spans="1:136" ht="30.6" customHeight="1" x14ac:dyDescent="0.25">
      <c r="A519" s="54"/>
      <c r="B519" s="55"/>
      <c r="C519" s="56"/>
      <c r="D519" s="56"/>
      <c r="E519" s="56">
        <v>5112</v>
      </c>
      <c r="F519" s="230" t="s">
        <v>546</v>
      </c>
      <c r="G519" s="52">
        <f t="shared" si="15"/>
        <v>250000</v>
      </c>
      <c r="H519" s="52">
        <v>0</v>
      </c>
      <c r="I519" s="52">
        <v>250000</v>
      </c>
    </row>
    <row r="520" spans="1:136" ht="18" hidden="1" customHeight="1" x14ac:dyDescent="0.25">
      <c r="A520" s="54"/>
      <c r="B520" s="55" t="s">
        <v>658</v>
      </c>
      <c r="C520" s="56">
        <v>5</v>
      </c>
      <c r="D520" s="56">
        <v>2</v>
      </c>
      <c r="E520" s="56"/>
      <c r="F520" s="188" t="s">
        <v>667</v>
      </c>
      <c r="G520" s="52">
        <f t="shared" si="15"/>
        <v>0</v>
      </c>
      <c r="H520" s="52">
        <f>SUM(H522:H523)</f>
        <v>0</v>
      </c>
      <c r="I520" s="52">
        <f>SUM(I522:I523)</f>
        <v>0</v>
      </c>
    </row>
    <row r="521" spans="1:136" ht="15.6" hidden="1" customHeight="1" x14ac:dyDescent="0.25">
      <c r="A521" s="54">
        <v>2952</v>
      </c>
      <c r="B521" s="55"/>
      <c r="C521" s="56"/>
      <c r="D521" s="56"/>
      <c r="E521" s="56"/>
      <c r="F521" s="188" t="s">
        <v>559</v>
      </c>
      <c r="G521" s="52">
        <f t="shared" si="15"/>
        <v>0</v>
      </c>
      <c r="H521" s="52"/>
      <c r="I521" s="52"/>
    </row>
    <row r="522" spans="1:136" ht="15" hidden="1" customHeight="1" x14ac:dyDescent="0.25">
      <c r="A522" s="54"/>
      <c r="B522" s="55"/>
      <c r="C522" s="56"/>
      <c r="D522" s="56"/>
      <c r="E522" s="56"/>
      <c r="F522" s="188" t="s">
        <v>560</v>
      </c>
      <c r="G522" s="52">
        <f t="shared" si="15"/>
        <v>0</v>
      </c>
      <c r="H522" s="52"/>
      <c r="I522" s="52"/>
    </row>
    <row r="523" spans="1:136" ht="13.9" hidden="1" customHeight="1" x14ac:dyDescent="0.25">
      <c r="A523" s="54"/>
      <c r="B523" s="55"/>
      <c r="C523" s="56"/>
      <c r="D523" s="56"/>
      <c r="E523" s="56"/>
      <c r="F523" s="188" t="s">
        <v>560</v>
      </c>
      <c r="G523" s="52">
        <f t="shared" si="15"/>
        <v>0</v>
      </c>
      <c r="H523" s="52"/>
      <c r="I523" s="52"/>
    </row>
    <row r="524" spans="1:136" ht="14.45" hidden="1" customHeight="1" x14ac:dyDescent="0.25">
      <c r="A524" s="54"/>
      <c r="B524" s="55" t="s">
        <v>658</v>
      </c>
      <c r="C524" s="56">
        <v>6</v>
      </c>
      <c r="D524" s="56">
        <v>0</v>
      </c>
      <c r="E524" s="56"/>
      <c r="F524" s="227" t="s">
        <v>366</v>
      </c>
      <c r="G524" s="52">
        <f t="shared" si="15"/>
        <v>0</v>
      </c>
      <c r="H524" s="52">
        <f>SUM(H525)</f>
        <v>0</v>
      </c>
      <c r="I524" s="52">
        <f>SUM(I525)</f>
        <v>0</v>
      </c>
    </row>
    <row r="525" spans="1:136" ht="18" hidden="1" customHeight="1" x14ac:dyDescent="0.25">
      <c r="A525" s="54">
        <v>2960</v>
      </c>
      <c r="B525" s="55" t="s">
        <v>658</v>
      </c>
      <c r="C525" s="56">
        <v>6</v>
      </c>
      <c r="D525" s="56">
        <v>1</v>
      </c>
      <c r="E525" s="56"/>
      <c r="F525" s="188" t="s">
        <v>247</v>
      </c>
      <c r="G525" s="52">
        <f t="shared" si="15"/>
        <v>0</v>
      </c>
      <c r="H525" s="52">
        <f>SUM(H527:H527)</f>
        <v>0</v>
      </c>
      <c r="I525" s="52">
        <f>SUM(I527:I527)</f>
        <v>0</v>
      </c>
    </row>
    <row r="526" spans="1:136" ht="19.899999999999999" hidden="1" customHeight="1" x14ac:dyDescent="0.25">
      <c r="A526" s="54">
        <v>2961</v>
      </c>
      <c r="B526" s="55"/>
      <c r="C526" s="56"/>
      <c r="D526" s="56"/>
      <c r="E526" s="56"/>
      <c r="F526" s="188" t="s">
        <v>559</v>
      </c>
      <c r="G526" s="52">
        <f t="shared" si="15"/>
        <v>0</v>
      </c>
      <c r="H526" s="52"/>
      <c r="I526" s="52"/>
    </row>
    <row r="527" spans="1:136" ht="23.45" hidden="1" customHeight="1" x14ac:dyDescent="0.25">
      <c r="A527" s="54"/>
      <c r="B527" s="55"/>
      <c r="C527" s="56"/>
      <c r="D527" s="56"/>
      <c r="E527" s="56"/>
      <c r="F527" s="188" t="s">
        <v>560</v>
      </c>
      <c r="G527" s="52">
        <f t="shared" si="15"/>
        <v>0</v>
      </c>
      <c r="H527" s="52"/>
      <c r="I527" s="52"/>
    </row>
    <row r="528" spans="1:136" ht="91.15" customHeight="1" x14ac:dyDescent="0.25">
      <c r="A528" s="54"/>
      <c r="B528" s="55" t="s">
        <v>668</v>
      </c>
      <c r="C528" s="56">
        <v>0</v>
      </c>
      <c r="D528" s="56">
        <v>0</v>
      </c>
      <c r="E528" s="56"/>
      <c r="F528" s="228" t="s">
        <v>979</v>
      </c>
      <c r="G528" s="52">
        <f t="shared" ref="G528:G559" si="16">SUM(H528:I528)</f>
        <v>22500</v>
      </c>
      <c r="H528" s="52">
        <f>SUM(H548)</f>
        <v>22500</v>
      </c>
      <c r="I528" s="52">
        <v>0</v>
      </c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53"/>
      <c r="AZ528" s="53"/>
      <c r="BA528" s="53"/>
      <c r="BB528" s="53"/>
      <c r="BC528" s="53"/>
      <c r="BD528" s="53"/>
      <c r="BE528" s="53"/>
      <c r="BF528" s="53"/>
      <c r="BG528" s="53"/>
      <c r="BH528" s="53"/>
      <c r="BI528" s="53"/>
      <c r="BJ528" s="53"/>
      <c r="BK528" s="53"/>
      <c r="BL528" s="53"/>
      <c r="BM528" s="53"/>
      <c r="BN528" s="53"/>
      <c r="BO528" s="53"/>
      <c r="BP528" s="53"/>
      <c r="BQ528" s="53"/>
      <c r="BR528" s="53"/>
      <c r="BS528" s="53"/>
      <c r="BT528" s="53"/>
      <c r="BU528" s="53"/>
      <c r="BV528" s="53"/>
      <c r="BW528" s="53"/>
      <c r="BX528" s="53"/>
      <c r="BY528" s="53"/>
      <c r="BZ528" s="53"/>
      <c r="CA528" s="53"/>
      <c r="CB528" s="53"/>
      <c r="CC528" s="53"/>
      <c r="CD528" s="53"/>
      <c r="CE528" s="53"/>
      <c r="CF528" s="53"/>
      <c r="CG528" s="53"/>
      <c r="CH528" s="53"/>
      <c r="CI528" s="53"/>
      <c r="CJ528" s="53"/>
      <c r="CK528" s="53"/>
      <c r="CL528" s="53"/>
      <c r="CM528" s="53"/>
      <c r="CN528" s="53"/>
      <c r="CO528" s="53"/>
      <c r="CP528" s="53"/>
      <c r="CQ528" s="53"/>
      <c r="CR528" s="53"/>
      <c r="CS528" s="53"/>
      <c r="CT528" s="53"/>
      <c r="CU528" s="53"/>
      <c r="CV528" s="53"/>
      <c r="CW528" s="53"/>
      <c r="CX528" s="53"/>
      <c r="CY528" s="53"/>
      <c r="CZ528" s="53"/>
      <c r="DA528" s="53"/>
      <c r="DB528" s="53"/>
      <c r="DC528" s="53"/>
      <c r="DD528" s="53"/>
      <c r="DE528" s="53"/>
      <c r="DF528" s="53"/>
      <c r="DG528" s="53"/>
      <c r="DH528" s="53"/>
      <c r="DI528" s="53"/>
      <c r="DJ528" s="53"/>
      <c r="DK528" s="53"/>
      <c r="DL528" s="53"/>
      <c r="DM528" s="53"/>
      <c r="DN528" s="53"/>
      <c r="DO528" s="53"/>
      <c r="DP528" s="53"/>
      <c r="DQ528" s="53"/>
      <c r="DR528" s="53"/>
      <c r="DS528" s="53"/>
      <c r="DT528" s="53"/>
      <c r="DU528" s="53"/>
      <c r="DV528" s="53"/>
      <c r="DW528" s="53"/>
      <c r="DX528" s="53"/>
      <c r="DY528" s="53"/>
      <c r="DZ528" s="53"/>
      <c r="EA528" s="53"/>
      <c r="EB528" s="53"/>
      <c r="EC528" s="53"/>
      <c r="ED528" s="53"/>
      <c r="EE528" s="53"/>
      <c r="EF528" s="53"/>
    </row>
    <row r="529" spans="1:136" s="53" customFormat="1" ht="37.9" customHeight="1" x14ac:dyDescent="0.25">
      <c r="A529" s="46">
        <v>3000</v>
      </c>
      <c r="B529" s="55" t="s">
        <v>668</v>
      </c>
      <c r="C529" s="56">
        <v>1</v>
      </c>
      <c r="D529" s="56">
        <v>0</v>
      </c>
      <c r="E529" s="56"/>
      <c r="F529" s="188" t="s">
        <v>369</v>
      </c>
      <c r="G529" s="52">
        <v>0</v>
      </c>
      <c r="H529" s="52">
        <v>0</v>
      </c>
      <c r="I529" s="52">
        <v>0</v>
      </c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  <c r="AR529" s="45"/>
      <c r="AS529" s="45"/>
      <c r="AT529" s="45"/>
      <c r="AU529" s="45"/>
      <c r="AV529" s="45"/>
      <c r="AW529" s="45"/>
      <c r="AX529" s="45"/>
      <c r="AY529" s="45"/>
      <c r="AZ529" s="45"/>
      <c r="BA529" s="45"/>
      <c r="BB529" s="45"/>
      <c r="BC529" s="45"/>
      <c r="BD529" s="45"/>
      <c r="BE529" s="45"/>
      <c r="BF529" s="45"/>
      <c r="BG529" s="45"/>
      <c r="BH529" s="45"/>
      <c r="BI529" s="45"/>
      <c r="BJ529" s="45"/>
      <c r="BK529" s="45"/>
      <c r="BL529" s="45"/>
      <c r="BM529" s="45"/>
      <c r="BN529" s="45"/>
      <c r="BO529" s="45"/>
      <c r="BP529" s="45"/>
      <c r="BQ529" s="45"/>
      <c r="BR529" s="45"/>
      <c r="BS529" s="45"/>
      <c r="BT529" s="45"/>
      <c r="BU529" s="45"/>
      <c r="BV529" s="45"/>
      <c r="BW529" s="45"/>
      <c r="BX529" s="45"/>
      <c r="BY529" s="45"/>
      <c r="BZ529" s="45"/>
      <c r="CA529" s="45"/>
      <c r="CB529" s="45"/>
      <c r="CC529" s="45"/>
      <c r="CD529" s="45"/>
      <c r="CE529" s="45"/>
      <c r="CF529" s="45"/>
      <c r="CG529" s="45"/>
      <c r="CH529" s="45"/>
      <c r="CI529" s="45"/>
      <c r="CJ529" s="45"/>
      <c r="CK529" s="45"/>
      <c r="CL529" s="45"/>
      <c r="CM529" s="45"/>
      <c r="CN529" s="45"/>
      <c r="CO529" s="45"/>
      <c r="CP529" s="45"/>
      <c r="CQ529" s="45"/>
      <c r="CR529" s="45"/>
      <c r="CS529" s="45"/>
      <c r="CT529" s="45"/>
      <c r="CU529" s="45"/>
      <c r="CV529" s="45"/>
      <c r="CW529" s="45"/>
      <c r="CX529" s="45"/>
      <c r="CY529" s="45"/>
      <c r="CZ529" s="45"/>
      <c r="DA529" s="45"/>
      <c r="DB529" s="45"/>
      <c r="DC529" s="45"/>
      <c r="DD529" s="45"/>
      <c r="DE529" s="45"/>
      <c r="DF529" s="45"/>
      <c r="DG529" s="45"/>
      <c r="DH529" s="45"/>
      <c r="DI529" s="45"/>
      <c r="DJ529" s="45"/>
      <c r="DK529" s="45"/>
      <c r="DL529" s="45"/>
      <c r="DM529" s="45"/>
      <c r="DN529" s="45"/>
      <c r="DO529" s="45"/>
      <c r="DP529" s="45"/>
      <c r="DQ529" s="45"/>
      <c r="DR529" s="45"/>
      <c r="DS529" s="45"/>
      <c r="DT529" s="45"/>
      <c r="DU529" s="45"/>
      <c r="DV529" s="45"/>
      <c r="DW529" s="45"/>
      <c r="DX529" s="45"/>
      <c r="DY529" s="45"/>
      <c r="DZ529" s="45"/>
      <c r="EA529" s="45"/>
      <c r="EB529" s="45"/>
      <c r="EC529" s="45"/>
      <c r="ED529" s="45"/>
      <c r="EE529" s="45"/>
      <c r="EF529" s="45"/>
    </row>
    <row r="530" spans="1:136" ht="22.9" customHeight="1" x14ac:dyDescent="0.25">
      <c r="A530" s="54">
        <v>3010</v>
      </c>
      <c r="B530" s="55" t="s">
        <v>668</v>
      </c>
      <c r="C530" s="56">
        <v>1</v>
      </c>
      <c r="D530" s="56">
        <v>1</v>
      </c>
      <c r="E530" s="56"/>
      <c r="F530" s="188" t="s">
        <v>259</v>
      </c>
      <c r="G530" s="52">
        <f t="shared" si="16"/>
        <v>0</v>
      </c>
      <c r="H530" s="52">
        <v>0</v>
      </c>
      <c r="I530" s="52">
        <v>0</v>
      </c>
    </row>
    <row r="531" spans="1:136" ht="38.450000000000003" customHeight="1" x14ac:dyDescent="0.25">
      <c r="A531" s="54">
        <v>3011</v>
      </c>
      <c r="B531" s="55"/>
      <c r="C531" s="56"/>
      <c r="D531" s="56"/>
      <c r="E531" s="56"/>
      <c r="F531" s="188" t="s">
        <v>559</v>
      </c>
      <c r="G531" s="52"/>
      <c r="H531" s="52"/>
      <c r="I531" s="52"/>
    </row>
    <row r="532" spans="1:136" ht="22.9" customHeight="1" x14ac:dyDescent="0.25">
      <c r="A532" s="54"/>
      <c r="B532" s="55" t="s">
        <v>668</v>
      </c>
      <c r="C532" s="56">
        <v>1</v>
      </c>
      <c r="D532" s="56">
        <v>2</v>
      </c>
      <c r="E532" s="56"/>
      <c r="F532" s="188" t="s">
        <v>261</v>
      </c>
      <c r="G532" s="52">
        <f t="shared" si="16"/>
        <v>0</v>
      </c>
      <c r="H532" s="52">
        <v>0</v>
      </c>
      <c r="I532" s="52">
        <v>0</v>
      </c>
    </row>
    <row r="533" spans="1:136" ht="39" customHeight="1" x14ac:dyDescent="0.25">
      <c r="A533" s="54">
        <v>3012</v>
      </c>
      <c r="B533" s="55"/>
      <c r="C533" s="56"/>
      <c r="D533" s="56"/>
      <c r="E533" s="56"/>
      <c r="F533" s="188" t="s">
        <v>559</v>
      </c>
      <c r="G533" s="52"/>
      <c r="H533" s="52"/>
      <c r="I533" s="52"/>
    </row>
    <row r="534" spans="1:136" ht="24.6" customHeight="1" x14ac:dyDescent="0.25">
      <c r="A534" s="54"/>
      <c r="B534" s="55" t="s">
        <v>668</v>
      </c>
      <c r="C534" s="56">
        <v>2</v>
      </c>
      <c r="D534" s="56">
        <v>0</v>
      </c>
      <c r="E534" s="56"/>
      <c r="F534" s="227" t="s">
        <v>370</v>
      </c>
      <c r="G534" s="52">
        <f t="shared" si="16"/>
        <v>0</v>
      </c>
      <c r="H534" s="52">
        <f>SUM(H535)</f>
        <v>0</v>
      </c>
      <c r="I534" s="52">
        <f>SUM(I535)</f>
        <v>0</v>
      </c>
    </row>
    <row r="535" spans="1:136" ht="22.9" customHeight="1" x14ac:dyDescent="0.25">
      <c r="A535" s="54">
        <v>3020</v>
      </c>
      <c r="B535" s="55" t="s">
        <v>668</v>
      </c>
      <c r="C535" s="56">
        <v>2</v>
      </c>
      <c r="D535" s="56">
        <v>1</v>
      </c>
      <c r="E535" s="56"/>
      <c r="F535" s="189" t="s">
        <v>263</v>
      </c>
      <c r="G535" s="52">
        <f t="shared" si="16"/>
        <v>0</v>
      </c>
      <c r="H535" s="52">
        <v>0</v>
      </c>
      <c r="I535" s="52">
        <v>0</v>
      </c>
    </row>
    <row r="536" spans="1:136" ht="18.600000000000001" customHeight="1" x14ac:dyDescent="0.25">
      <c r="A536" s="54"/>
      <c r="B536" s="55" t="s">
        <v>668</v>
      </c>
      <c r="C536" s="56">
        <v>3</v>
      </c>
      <c r="D536" s="56">
        <v>0</v>
      </c>
      <c r="E536" s="56"/>
      <c r="F536" s="227" t="s">
        <v>371</v>
      </c>
      <c r="G536" s="52">
        <f t="shared" si="16"/>
        <v>0</v>
      </c>
      <c r="H536" s="52">
        <f>SUM(H537)</f>
        <v>0</v>
      </c>
      <c r="I536" s="52">
        <f>SUM(I537)</f>
        <v>0</v>
      </c>
    </row>
    <row r="537" spans="1:136" ht="23.45" customHeight="1" x14ac:dyDescent="0.25">
      <c r="A537" s="54">
        <v>3030</v>
      </c>
      <c r="B537" s="55" t="s">
        <v>668</v>
      </c>
      <c r="C537" s="56">
        <v>3</v>
      </c>
      <c r="D537" s="56">
        <v>1</v>
      </c>
      <c r="E537" s="56"/>
      <c r="F537" s="189" t="s">
        <v>266</v>
      </c>
      <c r="G537" s="52">
        <f t="shared" si="16"/>
        <v>0</v>
      </c>
      <c r="H537" s="52">
        <v>0</v>
      </c>
      <c r="I537" s="52">
        <v>0</v>
      </c>
      <c r="J537" s="312"/>
      <c r="K537" s="312"/>
      <c r="L537" s="312"/>
      <c r="M537" s="312"/>
      <c r="N537" s="312"/>
      <c r="O537" s="312"/>
      <c r="P537" s="312"/>
      <c r="Q537" s="312"/>
      <c r="R537" s="312"/>
      <c r="S537" s="312"/>
      <c r="T537" s="312"/>
      <c r="U537" s="312"/>
      <c r="V537" s="312"/>
      <c r="W537" s="312"/>
      <c r="X537" s="312"/>
      <c r="Y537" s="312"/>
      <c r="Z537" s="312"/>
      <c r="AA537" s="312"/>
      <c r="AB537" s="312"/>
      <c r="AC537" s="312"/>
      <c r="AD537" s="312"/>
      <c r="AE537" s="312"/>
      <c r="AF537" s="312"/>
      <c r="AG537" s="312"/>
      <c r="AH537" s="312"/>
      <c r="AI537" s="312"/>
      <c r="AJ537" s="312"/>
      <c r="AK537" s="312"/>
      <c r="AL537" s="312"/>
      <c r="AM537" s="312"/>
      <c r="AN537" s="312"/>
      <c r="AO537" s="312"/>
      <c r="AP537" s="312"/>
      <c r="AQ537" s="312"/>
      <c r="AR537" s="312"/>
      <c r="AS537" s="312"/>
      <c r="AT537" s="312"/>
      <c r="AU537" s="312"/>
      <c r="AV537" s="312"/>
      <c r="AW537" s="312"/>
      <c r="AX537" s="312"/>
      <c r="AY537" s="312"/>
      <c r="AZ537" s="312"/>
      <c r="BA537" s="312"/>
      <c r="BB537" s="312"/>
      <c r="BC537" s="312"/>
      <c r="BD537" s="312"/>
      <c r="BE537" s="312"/>
      <c r="BF537" s="312"/>
      <c r="BG537" s="312"/>
      <c r="BH537" s="312"/>
      <c r="BI537" s="312"/>
      <c r="BJ537" s="312"/>
      <c r="BK537" s="312"/>
      <c r="BL537" s="312"/>
      <c r="BM537" s="312"/>
      <c r="BN537" s="312"/>
      <c r="BO537" s="312"/>
      <c r="BP537" s="312"/>
      <c r="BQ537" s="312"/>
      <c r="BR537" s="312"/>
      <c r="BS537" s="312"/>
      <c r="BT537" s="312"/>
      <c r="BU537" s="312"/>
      <c r="BV537" s="312"/>
      <c r="BW537" s="312"/>
      <c r="BX537" s="312"/>
      <c r="BY537" s="312"/>
      <c r="BZ537" s="312"/>
      <c r="CA537" s="312"/>
      <c r="CB537" s="312"/>
      <c r="CC537" s="312"/>
      <c r="CD537" s="312"/>
      <c r="CE537" s="312"/>
      <c r="CF537" s="312"/>
      <c r="CG537" s="312"/>
      <c r="CH537" s="312"/>
      <c r="CI537" s="312"/>
      <c r="CJ537" s="312"/>
      <c r="CK537" s="312"/>
      <c r="CL537" s="312"/>
      <c r="CM537" s="312"/>
      <c r="CN537" s="312"/>
      <c r="CO537" s="312"/>
      <c r="CP537" s="312"/>
      <c r="CQ537" s="312"/>
      <c r="CR537" s="312"/>
      <c r="CS537" s="312"/>
      <c r="CT537" s="312"/>
      <c r="CU537" s="312"/>
      <c r="CV537" s="312"/>
      <c r="CW537" s="312"/>
      <c r="CX537" s="312"/>
      <c r="CY537" s="312"/>
      <c r="CZ537" s="312"/>
      <c r="DA537" s="312"/>
      <c r="DB537" s="312"/>
      <c r="DC537" s="312"/>
      <c r="DD537" s="312"/>
      <c r="DE537" s="312"/>
      <c r="DF537" s="312"/>
      <c r="DG537" s="312"/>
      <c r="DH537" s="312"/>
      <c r="DI537" s="312"/>
      <c r="DJ537" s="312"/>
      <c r="DK537" s="312"/>
      <c r="DL537" s="312"/>
      <c r="DM537" s="312"/>
      <c r="DN537" s="312"/>
      <c r="DO537" s="312"/>
      <c r="DP537" s="312"/>
      <c r="DQ537" s="312"/>
      <c r="DR537" s="312"/>
      <c r="DS537" s="312"/>
      <c r="DT537" s="312"/>
      <c r="DU537" s="312"/>
      <c r="DV537" s="312"/>
      <c r="DW537" s="312"/>
      <c r="DX537" s="312"/>
      <c r="DY537" s="312"/>
      <c r="DZ537" s="312"/>
      <c r="EA537" s="312"/>
      <c r="EB537" s="312"/>
      <c r="EC537" s="312"/>
      <c r="ED537" s="312"/>
      <c r="EE537" s="312"/>
      <c r="EF537" s="312"/>
    </row>
    <row r="538" spans="1:136" s="312" customFormat="1" ht="35.450000000000003" customHeight="1" x14ac:dyDescent="0.25">
      <c r="A538" s="54">
        <v>3031</v>
      </c>
      <c r="B538" s="55" t="s">
        <v>668</v>
      </c>
      <c r="C538" s="56">
        <v>4</v>
      </c>
      <c r="D538" s="56">
        <v>0</v>
      </c>
      <c r="E538" s="56"/>
      <c r="F538" s="227" t="s">
        <v>372</v>
      </c>
      <c r="G538" s="52">
        <f t="shared" si="16"/>
        <v>0</v>
      </c>
      <c r="H538" s="52">
        <f>SUM(H539)</f>
        <v>0</v>
      </c>
      <c r="I538" s="52">
        <f>SUM(I539)</f>
        <v>0</v>
      </c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  <c r="AR538" s="45"/>
      <c r="AS538" s="45"/>
      <c r="AT538" s="45"/>
      <c r="AU538" s="45"/>
      <c r="AV538" s="45"/>
      <c r="AW538" s="45"/>
      <c r="AX538" s="45"/>
      <c r="AY538" s="45"/>
      <c r="AZ538" s="45"/>
      <c r="BA538" s="45"/>
      <c r="BB538" s="45"/>
      <c r="BC538" s="45"/>
      <c r="BD538" s="45"/>
      <c r="BE538" s="45"/>
      <c r="BF538" s="45"/>
      <c r="BG538" s="45"/>
      <c r="BH538" s="45"/>
      <c r="BI538" s="45"/>
      <c r="BJ538" s="45"/>
      <c r="BK538" s="45"/>
      <c r="BL538" s="45"/>
      <c r="BM538" s="45"/>
      <c r="BN538" s="45"/>
      <c r="BO538" s="45"/>
      <c r="BP538" s="45"/>
      <c r="BQ538" s="45"/>
      <c r="BR538" s="45"/>
      <c r="BS538" s="45"/>
      <c r="BT538" s="45"/>
      <c r="BU538" s="45"/>
      <c r="BV538" s="45"/>
      <c r="BW538" s="45"/>
      <c r="BX538" s="45"/>
      <c r="BY538" s="45"/>
      <c r="BZ538" s="45"/>
      <c r="CA538" s="45"/>
      <c r="CB538" s="45"/>
      <c r="CC538" s="45"/>
      <c r="CD538" s="45"/>
      <c r="CE538" s="45"/>
      <c r="CF538" s="45"/>
      <c r="CG538" s="45"/>
      <c r="CH538" s="45"/>
      <c r="CI538" s="45"/>
      <c r="CJ538" s="45"/>
      <c r="CK538" s="45"/>
      <c r="CL538" s="45"/>
      <c r="CM538" s="45"/>
      <c r="CN538" s="45"/>
      <c r="CO538" s="45"/>
      <c r="CP538" s="45"/>
      <c r="CQ538" s="45"/>
      <c r="CR538" s="45"/>
      <c r="CS538" s="45"/>
      <c r="CT538" s="45"/>
      <c r="CU538" s="45"/>
      <c r="CV538" s="45"/>
      <c r="CW538" s="45"/>
      <c r="CX538" s="45"/>
      <c r="CY538" s="45"/>
      <c r="CZ538" s="45"/>
      <c r="DA538" s="45"/>
      <c r="DB538" s="45"/>
      <c r="DC538" s="45"/>
      <c r="DD538" s="45"/>
      <c r="DE538" s="45"/>
      <c r="DF538" s="45"/>
      <c r="DG538" s="45"/>
      <c r="DH538" s="45"/>
      <c r="DI538" s="45"/>
      <c r="DJ538" s="45"/>
      <c r="DK538" s="45"/>
      <c r="DL538" s="45"/>
      <c r="DM538" s="45"/>
      <c r="DN538" s="45"/>
      <c r="DO538" s="45"/>
      <c r="DP538" s="45"/>
      <c r="DQ538" s="45"/>
      <c r="DR538" s="45"/>
      <c r="DS538" s="45"/>
      <c r="DT538" s="45"/>
      <c r="DU538" s="45"/>
      <c r="DV538" s="45"/>
      <c r="DW538" s="45"/>
      <c r="DX538" s="45"/>
      <c r="DY538" s="45"/>
      <c r="DZ538" s="45"/>
      <c r="EA538" s="45"/>
      <c r="EB538" s="45"/>
      <c r="EC538" s="45"/>
      <c r="ED538" s="45"/>
      <c r="EE538" s="45"/>
      <c r="EF538" s="45"/>
    </row>
    <row r="539" spans="1:136" ht="25.15" customHeight="1" x14ac:dyDescent="0.25">
      <c r="A539" s="54">
        <v>3040</v>
      </c>
      <c r="B539" s="55" t="s">
        <v>668</v>
      </c>
      <c r="C539" s="56">
        <v>4</v>
      </c>
      <c r="D539" s="56">
        <v>1</v>
      </c>
      <c r="E539" s="56"/>
      <c r="F539" s="189" t="s">
        <v>268</v>
      </c>
      <c r="G539" s="52">
        <f t="shared" si="16"/>
        <v>0</v>
      </c>
      <c r="H539" s="52">
        <v>0</v>
      </c>
      <c r="I539" s="52">
        <v>0</v>
      </c>
    </row>
    <row r="540" spans="1:136" ht="55.15" customHeight="1" x14ac:dyDescent="0.25">
      <c r="A540" s="54">
        <v>3041</v>
      </c>
      <c r="B540" s="55"/>
      <c r="C540" s="56"/>
      <c r="D540" s="56"/>
      <c r="E540" s="56"/>
      <c r="F540" s="188" t="s">
        <v>559</v>
      </c>
      <c r="G540" s="52"/>
      <c r="H540" s="52"/>
      <c r="I540" s="52"/>
    </row>
    <row r="541" spans="1:136" ht="24" customHeight="1" x14ac:dyDescent="0.25">
      <c r="A541" s="54"/>
      <c r="B541" s="55" t="s">
        <v>668</v>
      </c>
      <c r="C541" s="56">
        <v>5</v>
      </c>
      <c r="D541" s="56">
        <v>0</v>
      </c>
      <c r="E541" s="56"/>
      <c r="F541" s="315" t="s">
        <v>373</v>
      </c>
      <c r="G541" s="52">
        <f t="shared" si="16"/>
        <v>0</v>
      </c>
      <c r="H541" s="52">
        <f>SUM(H542)</f>
        <v>0</v>
      </c>
      <c r="I541" s="52">
        <f>SUM(I542)</f>
        <v>0</v>
      </c>
    </row>
    <row r="542" spans="1:136" ht="25.9" customHeight="1" x14ac:dyDescent="0.25">
      <c r="A542" s="54">
        <v>3050</v>
      </c>
      <c r="B542" s="55" t="s">
        <v>668</v>
      </c>
      <c r="C542" s="56">
        <v>5</v>
      </c>
      <c r="D542" s="56">
        <v>1</v>
      </c>
      <c r="E542" s="56"/>
      <c r="F542" s="189" t="s">
        <v>271</v>
      </c>
      <c r="G542" s="52">
        <f t="shared" si="16"/>
        <v>0</v>
      </c>
      <c r="H542" s="52">
        <v>0</v>
      </c>
      <c r="I542" s="52">
        <v>0</v>
      </c>
    </row>
    <row r="543" spans="1:136" ht="37.15" customHeight="1" x14ac:dyDescent="0.25">
      <c r="A543" s="54">
        <v>3051</v>
      </c>
      <c r="B543" s="55"/>
      <c r="C543" s="56"/>
      <c r="D543" s="56"/>
      <c r="E543" s="56"/>
      <c r="F543" s="188" t="s">
        <v>559</v>
      </c>
      <c r="G543" s="52"/>
      <c r="H543" s="52"/>
      <c r="I543" s="52"/>
    </row>
    <row r="544" spans="1:136" ht="25.9" customHeight="1" x14ac:dyDescent="0.25">
      <c r="A544" s="54"/>
      <c r="B544" s="55" t="s">
        <v>668</v>
      </c>
      <c r="C544" s="56">
        <v>6</v>
      </c>
      <c r="D544" s="56">
        <v>0</v>
      </c>
      <c r="E544" s="56"/>
      <c r="F544" s="227" t="s">
        <v>374</v>
      </c>
      <c r="G544" s="52">
        <f t="shared" si="16"/>
        <v>0</v>
      </c>
      <c r="H544" s="52">
        <f>SUM(H545)</f>
        <v>0</v>
      </c>
      <c r="I544" s="52">
        <f>SUM(I545)</f>
        <v>0</v>
      </c>
    </row>
    <row r="545" spans="1:9" ht="24.6" customHeight="1" x14ac:dyDescent="0.25">
      <c r="A545" s="54">
        <v>3060</v>
      </c>
      <c r="B545" s="55" t="s">
        <v>668</v>
      </c>
      <c r="C545" s="56">
        <v>6</v>
      </c>
      <c r="D545" s="56">
        <v>1</v>
      </c>
      <c r="E545" s="56"/>
      <c r="F545" s="188" t="s">
        <v>273</v>
      </c>
      <c r="G545" s="52">
        <f t="shared" si="16"/>
        <v>0</v>
      </c>
      <c r="H545" s="52">
        <v>0</v>
      </c>
      <c r="I545" s="52">
        <v>0</v>
      </c>
    </row>
    <row r="546" spans="1:9" ht="36.6" customHeight="1" x14ac:dyDescent="0.25">
      <c r="A546" s="54">
        <v>3061</v>
      </c>
      <c r="B546" s="55"/>
      <c r="C546" s="56"/>
      <c r="D546" s="56"/>
      <c r="E546" s="56"/>
      <c r="F546" s="188" t="s">
        <v>559</v>
      </c>
      <c r="G546" s="52"/>
      <c r="H546" s="52"/>
      <c r="I546" s="52"/>
    </row>
    <row r="547" spans="1:9" ht="38.450000000000003" customHeight="1" x14ac:dyDescent="0.25">
      <c r="A547" s="54"/>
      <c r="B547" s="55" t="s">
        <v>668</v>
      </c>
      <c r="C547" s="56">
        <v>7</v>
      </c>
      <c r="D547" s="56">
        <v>0</v>
      </c>
      <c r="E547" s="56"/>
      <c r="F547" s="227" t="s">
        <v>375</v>
      </c>
      <c r="G547" s="52">
        <f t="shared" si="16"/>
        <v>22500</v>
      </c>
      <c r="H547" s="52">
        <f>SUM(H548)</f>
        <v>22500</v>
      </c>
      <c r="I547" s="52">
        <f>SUM(I548)</f>
        <v>0</v>
      </c>
    </row>
    <row r="548" spans="1:9" ht="39" customHeight="1" x14ac:dyDescent="0.25">
      <c r="A548" s="54">
        <v>3070</v>
      </c>
      <c r="B548" s="55" t="s">
        <v>668</v>
      </c>
      <c r="C548" s="56">
        <v>7</v>
      </c>
      <c r="D548" s="56">
        <v>1</v>
      </c>
      <c r="E548" s="56"/>
      <c r="F548" s="188" t="s">
        <v>275</v>
      </c>
      <c r="G548" s="52">
        <f t="shared" si="16"/>
        <v>22500</v>
      </c>
      <c r="H548" s="52">
        <f>SUM(H550:H553)</f>
        <v>22500</v>
      </c>
      <c r="I548" s="52">
        <v>0</v>
      </c>
    </row>
    <row r="549" spans="1:9" ht="35.25" customHeight="1" x14ac:dyDescent="0.25">
      <c r="A549" s="54">
        <v>3071</v>
      </c>
      <c r="B549" s="55"/>
      <c r="C549" s="56"/>
      <c r="D549" s="56"/>
      <c r="E549" s="56"/>
      <c r="F549" s="189" t="s">
        <v>559</v>
      </c>
      <c r="G549" s="52"/>
      <c r="H549" s="52"/>
      <c r="I549" s="52"/>
    </row>
    <row r="550" spans="1:9" ht="35.25" customHeight="1" x14ac:dyDescent="0.25">
      <c r="A550" s="54"/>
      <c r="B550" s="55"/>
      <c r="C550" s="56"/>
      <c r="D550" s="56"/>
      <c r="E550" s="56">
        <v>4216</v>
      </c>
      <c r="F550" s="189" t="s">
        <v>983</v>
      </c>
      <c r="G550" s="52">
        <f t="shared" si="16"/>
        <v>4000</v>
      </c>
      <c r="H550" s="52">
        <v>4000</v>
      </c>
      <c r="I550" s="52">
        <v>0</v>
      </c>
    </row>
    <row r="551" spans="1:9" ht="25.9" customHeight="1" x14ac:dyDescent="0.25">
      <c r="A551" s="54"/>
      <c r="B551" s="55"/>
      <c r="C551" s="56"/>
      <c r="D551" s="56"/>
      <c r="E551" s="46">
        <v>4726</v>
      </c>
      <c r="F551" s="225" t="s">
        <v>709</v>
      </c>
      <c r="G551" s="52">
        <v>8500</v>
      </c>
      <c r="H551" s="52">
        <v>2500</v>
      </c>
      <c r="I551" s="52">
        <v>0</v>
      </c>
    </row>
    <row r="552" spans="1:9" ht="40.5" customHeight="1" x14ac:dyDescent="0.25">
      <c r="A552" s="54"/>
      <c r="B552" s="55"/>
      <c r="C552" s="56"/>
      <c r="D552" s="56"/>
      <c r="E552" s="46">
        <v>4727</v>
      </c>
      <c r="F552" s="231" t="s">
        <v>710</v>
      </c>
      <c r="G552" s="52">
        <v>2500</v>
      </c>
      <c r="H552" s="52">
        <v>1000</v>
      </c>
      <c r="I552" s="52">
        <v>0</v>
      </c>
    </row>
    <row r="553" spans="1:9" ht="25.5" customHeight="1" x14ac:dyDescent="0.25">
      <c r="A553" s="54"/>
      <c r="B553" s="55"/>
      <c r="C553" s="56"/>
      <c r="D553" s="56"/>
      <c r="E553" s="46">
        <v>4729</v>
      </c>
      <c r="F553" s="225" t="s">
        <v>712</v>
      </c>
      <c r="G553" s="52">
        <v>20100</v>
      </c>
      <c r="H553" s="52">
        <v>15000</v>
      </c>
      <c r="I553" s="52">
        <v>0</v>
      </c>
    </row>
    <row r="554" spans="1:9" ht="36" hidden="1" x14ac:dyDescent="0.25">
      <c r="A554" s="54"/>
      <c r="B554" s="55"/>
      <c r="C554" s="56"/>
      <c r="D554" s="56"/>
      <c r="E554" s="59">
        <v>4216</v>
      </c>
      <c r="F554" s="221" t="s">
        <v>423</v>
      </c>
      <c r="G554" s="52">
        <f t="shared" si="16"/>
        <v>0</v>
      </c>
      <c r="H554" s="52"/>
      <c r="I554" s="52">
        <v>0</v>
      </c>
    </row>
    <row r="555" spans="1:9" ht="252" hidden="1" customHeight="1" x14ac:dyDescent="0.25">
      <c r="A555" s="54"/>
      <c r="B555" s="55" t="s">
        <v>668</v>
      </c>
      <c r="C555" s="56">
        <v>8</v>
      </c>
      <c r="D555" s="56">
        <v>0</v>
      </c>
      <c r="E555" s="56"/>
      <c r="F555" s="227" t="s">
        <v>377</v>
      </c>
      <c r="G555" s="52" t="e">
        <f t="shared" si="16"/>
        <v>#REF!</v>
      </c>
      <c r="H555" s="52">
        <f>SUM(H556)</f>
        <v>0</v>
      </c>
      <c r="I555" s="52" t="e">
        <f>SUM(I556)</f>
        <v>#REF!</v>
      </c>
    </row>
    <row r="556" spans="1:9" ht="252" hidden="1" customHeight="1" x14ac:dyDescent="0.25">
      <c r="A556" s="54">
        <v>3080</v>
      </c>
      <c r="B556" s="55" t="s">
        <v>668</v>
      </c>
      <c r="C556" s="56">
        <v>8</v>
      </c>
      <c r="D556" s="56">
        <v>1</v>
      </c>
      <c r="E556" s="56"/>
      <c r="F556" s="188" t="s">
        <v>377</v>
      </c>
      <c r="G556" s="52" t="e">
        <f t="shared" si="16"/>
        <v>#REF!</v>
      </c>
      <c r="H556" s="52">
        <f>SUM(H557)</f>
        <v>0</v>
      </c>
      <c r="I556" s="52" t="e">
        <f>SUM(I557)</f>
        <v>#REF!</v>
      </c>
    </row>
    <row r="557" spans="1:9" ht="26.25" hidden="1" customHeight="1" x14ac:dyDescent="0.25">
      <c r="A557" s="54">
        <v>3081</v>
      </c>
      <c r="B557" s="55" t="s">
        <v>668</v>
      </c>
      <c r="C557" s="46">
        <v>9</v>
      </c>
      <c r="D557" s="56">
        <v>0</v>
      </c>
      <c r="E557" s="56"/>
      <c r="F557" s="227" t="s">
        <v>378</v>
      </c>
      <c r="G557" s="52" t="e">
        <f t="shared" si="16"/>
        <v>#REF!</v>
      </c>
      <c r="H557" s="52">
        <f>SUM(H558+H560)</f>
        <v>0</v>
      </c>
      <c r="I557" s="52" t="e">
        <f>SUM(I558+I560)</f>
        <v>#REF!</v>
      </c>
    </row>
    <row r="558" spans="1:9" ht="24" hidden="1" customHeight="1" x14ac:dyDescent="0.25">
      <c r="A558" s="54">
        <v>3090</v>
      </c>
      <c r="B558" s="55" t="s">
        <v>668</v>
      </c>
      <c r="C558" s="46">
        <v>9</v>
      </c>
      <c r="D558" s="56">
        <v>1</v>
      </c>
      <c r="E558" s="56"/>
      <c r="F558" s="188" t="s">
        <v>281</v>
      </c>
      <c r="G558" s="52" t="e">
        <f t="shared" si="16"/>
        <v>#REF!</v>
      </c>
      <c r="H558" s="52">
        <v>0</v>
      </c>
      <c r="I558" s="52" t="e">
        <f>SUM(#REF!)</f>
        <v>#REF!</v>
      </c>
    </row>
    <row r="559" spans="1:9" ht="23.25" hidden="1" customHeight="1" x14ac:dyDescent="0.25">
      <c r="A559" s="54">
        <v>3091</v>
      </c>
      <c r="B559" s="55"/>
      <c r="C559" s="56"/>
      <c r="D559" s="56"/>
      <c r="E559" s="56"/>
      <c r="F559" s="188" t="s">
        <v>559</v>
      </c>
      <c r="G559" s="52">
        <f t="shared" si="16"/>
        <v>0</v>
      </c>
      <c r="H559" s="52"/>
      <c r="I559" s="52"/>
    </row>
    <row r="560" spans="1:9" ht="36" hidden="1" customHeight="1" x14ac:dyDescent="0.25">
      <c r="A560" s="54"/>
      <c r="B560" s="55" t="s">
        <v>668</v>
      </c>
      <c r="C560" s="46">
        <v>9</v>
      </c>
      <c r="D560" s="56">
        <v>2</v>
      </c>
      <c r="E560" s="56"/>
      <c r="F560" s="188" t="s">
        <v>687</v>
      </c>
      <c r="G560" s="52">
        <f t="shared" ref="G560:G569" si="17">SUM(H560:I560)</f>
        <v>0</v>
      </c>
      <c r="H560" s="52">
        <f>SUM(H562:H563)</f>
        <v>0</v>
      </c>
      <c r="I560" s="52">
        <f>SUM(I562:I563)</f>
        <v>0</v>
      </c>
    </row>
    <row r="561" spans="1:136" ht="38.25" hidden="1" customHeight="1" x14ac:dyDescent="0.25">
      <c r="A561" s="54">
        <v>3092</v>
      </c>
      <c r="B561" s="55"/>
      <c r="C561" s="56"/>
      <c r="D561" s="56"/>
      <c r="E561" s="56"/>
      <c r="F561" s="188" t="s">
        <v>559</v>
      </c>
      <c r="G561" s="52">
        <f t="shared" si="17"/>
        <v>0</v>
      </c>
      <c r="H561" s="52"/>
      <c r="I561" s="52"/>
    </row>
    <row r="562" spans="1:136" ht="15" hidden="1" customHeight="1" x14ac:dyDescent="0.25">
      <c r="A562" s="54"/>
      <c r="B562" s="55"/>
      <c r="C562" s="56"/>
      <c r="D562" s="56"/>
      <c r="E562" s="56"/>
      <c r="F562" s="188" t="s">
        <v>560</v>
      </c>
      <c r="G562" s="52">
        <f t="shared" si="17"/>
        <v>0</v>
      </c>
      <c r="H562" s="52"/>
      <c r="I562" s="52"/>
    </row>
    <row r="563" spans="1:136" ht="0.75" hidden="1" customHeight="1" x14ac:dyDescent="0.25">
      <c r="A563" s="54"/>
      <c r="B563" s="55"/>
      <c r="C563" s="56"/>
      <c r="D563" s="56"/>
      <c r="E563" s="56"/>
      <c r="F563" s="188" t="s">
        <v>560</v>
      </c>
      <c r="G563" s="52">
        <f t="shared" si="17"/>
        <v>0</v>
      </c>
      <c r="H563" s="52"/>
      <c r="I563" s="52"/>
    </row>
    <row r="564" spans="1:136" ht="58.15" customHeight="1" x14ac:dyDescent="0.25">
      <c r="A564" s="54"/>
      <c r="B564" s="55" t="s">
        <v>669</v>
      </c>
      <c r="C564" s="55">
        <v>0</v>
      </c>
      <c r="D564" s="55">
        <v>0</v>
      </c>
      <c r="E564" s="55"/>
      <c r="F564" s="316" t="s">
        <v>980</v>
      </c>
      <c r="G564" s="50">
        <f>SUM(H564:I564)</f>
        <v>291144</v>
      </c>
      <c r="H564" s="52">
        <f>SUM(H565)</f>
        <v>291144</v>
      </c>
      <c r="I564" s="52">
        <v>0</v>
      </c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  <c r="AR564" s="53"/>
      <c r="AS564" s="53"/>
      <c r="AT564" s="53"/>
      <c r="AU564" s="53"/>
      <c r="AV564" s="53"/>
      <c r="AW564" s="53"/>
      <c r="AX564" s="53"/>
      <c r="AY564" s="53"/>
      <c r="AZ564" s="53"/>
      <c r="BA564" s="53"/>
      <c r="BB564" s="53"/>
      <c r="BC564" s="53"/>
      <c r="BD564" s="53"/>
      <c r="BE564" s="53"/>
      <c r="BF564" s="53"/>
      <c r="BG564" s="53"/>
      <c r="BH564" s="53"/>
      <c r="BI564" s="53"/>
      <c r="BJ564" s="53"/>
      <c r="BK564" s="53"/>
      <c r="BL564" s="53"/>
      <c r="BM564" s="53"/>
      <c r="BN564" s="53"/>
      <c r="BO564" s="53"/>
      <c r="BP564" s="53"/>
      <c r="BQ564" s="53"/>
      <c r="BR564" s="53"/>
      <c r="BS564" s="53"/>
      <c r="BT564" s="53"/>
      <c r="BU564" s="53"/>
      <c r="BV564" s="53"/>
      <c r="BW564" s="53"/>
      <c r="BX564" s="53"/>
      <c r="BY564" s="53"/>
      <c r="BZ564" s="53"/>
      <c r="CA564" s="53"/>
      <c r="CB564" s="53"/>
      <c r="CC564" s="53"/>
      <c r="CD564" s="53"/>
      <c r="CE564" s="53"/>
      <c r="CF564" s="53"/>
      <c r="CG564" s="53"/>
      <c r="CH564" s="53"/>
      <c r="CI564" s="53"/>
      <c r="CJ564" s="53"/>
      <c r="CK564" s="53"/>
      <c r="CL564" s="53"/>
      <c r="CM564" s="53"/>
      <c r="CN564" s="53"/>
      <c r="CO564" s="53"/>
      <c r="CP564" s="53"/>
      <c r="CQ564" s="53"/>
      <c r="CR564" s="53"/>
      <c r="CS564" s="53"/>
      <c r="CT564" s="53"/>
      <c r="CU564" s="53"/>
      <c r="CV564" s="53"/>
      <c r="CW564" s="53"/>
      <c r="CX564" s="53"/>
      <c r="CY564" s="53"/>
      <c r="CZ564" s="53"/>
      <c r="DA564" s="53"/>
      <c r="DB564" s="53"/>
      <c r="DC564" s="53"/>
      <c r="DD564" s="53"/>
      <c r="DE564" s="53"/>
      <c r="DF564" s="53"/>
      <c r="DG564" s="53"/>
      <c r="DH564" s="53"/>
      <c r="DI564" s="53"/>
      <c r="DJ564" s="53"/>
      <c r="DK564" s="53"/>
      <c r="DL564" s="53"/>
      <c r="DM564" s="53"/>
      <c r="DN564" s="53"/>
      <c r="DO564" s="53"/>
      <c r="DP564" s="53"/>
      <c r="DQ564" s="53"/>
      <c r="DR564" s="53"/>
      <c r="DS564" s="53"/>
      <c r="DT564" s="53"/>
      <c r="DU564" s="53"/>
      <c r="DV564" s="53"/>
      <c r="DW564" s="53"/>
      <c r="DX564" s="53"/>
      <c r="DY564" s="53"/>
      <c r="DZ564" s="53"/>
      <c r="EA564" s="53"/>
      <c r="EB564" s="53"/>
      <c r="EC564" s="53"/>
      <c r="ED564" s="53"/>
      <c r="EE564" s="53"/>
      <c r="EF564" s="53"/>
    </row>
    <row r="565" spans="1:136" s="53" customFormat="1" ht="35.450000000000003" customHeight="1" x14ac:dyDescent="0.25">
      <c r="A565" s="46">
        <v>3100</v>
      </c>
      <c r="B565" s="69" t="s">
        <v>669</v>
      </c>
      <c r="C565" s="69">
        <v>1</v>
      </c>
      <c r="D565" s="69">
        <v>0</v>
      </c>
      <c r="E565" s="69"/>
      <c r="F565" s="267" t="s">
        <v>379</v>
      </c>
      <c r="G565" s="70">
        <f>SUM(G566)</f>
        <v>0</v>
      </c>
      <c r="H565" s="70">
        <f>SUM(H566)</f>
        <v>291144</v>
      </c>
      <c r="I565" s="52">
        <v>0</v>
      </c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  <c r="AT565" s="45"/>
      <c r="AU565" s="45"/>
      <c r="AV565" s="45"/>
      <c r="AW565" s="45"/>
      <c r="AX565" s="45"/>
      <c r="AY565" s="45"/>
      <c r="AZ565" s="45"/>
      <c r="BA565" s="45"/>
      <c r="BB565" s="45"/>
      <c r="BC565" s="45"/>
      <c r="BD565" s="45"/>
      <c r="BE565" s="45"/>
      <c r="BF565" s="45"/>
      <c r="BG565" s="45"/>
      <c r="BH565" s="45"/>
      <c r="BI565" s="45"/>
      <c r="BJ565" s="45"/>
      <c r="BK565" s="45"/>
      <c r="BL565" s="45"/>
      <c r="BM565" s="45"/>
      <c r="BN565" s="45"/>
      <c r="BO565" s="45"/>
      <c r="BP565" s="45"/>
      <c r="BQ565" s="45"/>
      <c r="BR565" s="45"/>
      <c r="BS565" s="45"/>
      <c r="BT565" s="45"/>
      <c r="BU565" s="45"/>
      <c r="BV565" s="45"/>
      <c r="BW565" s="45"/>
      <c r="BX565" s="45"/>
      <c r="BY565" s="45"/>
      <c r="BZ565" s="45"/>
      <c r="CA565" s="45"/>
      <c r="CB565" s="45"/>
      <c r="CC565" s="45"/>
      <c r="CD565" s="45"/>
      <c r="CE565" s="45"/>
      <c r="CF565" s="45"/>
      <c r="CG565" s="45"/>
      <c r="CH565" s="45"/>
      <c r="CI565" s="45"/>
      <c r="CJ565" s="45"/>
      <c r="CK565" s="45"/>
      <c r="CL565" s="45"/>
      <c r="CM565" s="45"/>
      <c r="CN565" s="45"/>
      <c r="CO565" s="45"/>
      <c r="CP565" s="45"/>
      <c r="CQ565" s="45"/>
      <c r="CR565" s="45"/>
      <c r="CS565" s="45"/>
      <c r="CT565" s="45"/>
      <c r="CU565" s="45"/>
      <c r="CV565" s="45"/>
      <c r="CW565" s="45"/>
      <c r="CX565" s="45"/>
      <c r="CY565" s="45"/>
      <c r="CZ565" s="45"/>
      <c r="DA565" s="45"/>
      <c r="DB565" s="45"/>
      <c r="DC565" s="45"/>
      <c r="DD565" s="45"/>
      <c r="DE565" s="45"/>
      <c r="DF565" s="45"/>
      <c r="DG565" s="45"/>
      <c r="DH565" s="45"/>
      <c r="DI565" s="45"/>
      <c r="DJ565" s="45"/>
      <c r="DK565" s="45"/>
      <c r="DL565" s="45"/>
      <c r="DM565" s="45"/>
      <c r="DN565" s="45"/>
      <c r="DO565" s="45"/>
      <c r="DP565" s="45"/>
      <c r="DQ565" s="45"/>
      <c r="DR565" s="45"/>
      <c r="DS565" s="45"/>
      <c r="DT565" s="45"/>
      <c r="DU565" s="45"/>
      <c r="DV565" s="45"/>
      <c r="DW565" s="45"/>
      <c r="DX565" s="45"/>
      <c r="DY565" s="45"/>
      <c r="DZ565" s="45"/>
      <c r="EA565" s="45"/>
      <c r="EB565" s="45"/>
      <c r="EC565" s="45"/>
      <c r="ED565" s="45"/>
      <c r="EE565" s="45"/>
      <c r="EF565" s="45"/>
    </row>
    <row r="566" spans="1:136" ht="23.45" customHeight="1" x14ac:dyDescent="0.25">
      <c r="A566" s="54">
        <v>3110</v>
      </c>
      <c r="B566" s="69" t="s">
        <v>669</v>
      </c>
      <c r="C566" s="69">
        <v>1</v>
      </c>
      <c r="D566" s="69">
        <v>2</v>
      </c>
      <c r="E566" s="69"/>
      <c r="F566" s="267" t="s">
        <v>410</v>
      </c>
      <c r="G566" s="70">
        <f>SUM(G568)</f>
        <v>0</v>
      </c>
      <c r="H566" s="70">
        <f>SUM(H568)</f>
        <v>291144</v>
      </c>
      <c r="I566" s="52">
        <v>0</v>
      </c>
    </row>
    <row r="567" spans="1:136" ht="54.6" customHeight="1" x14ac:dyDescent="0.25">
      <c r="A567" s="54">
        <v>3112</v>
      </c>
      <c r="B567" s="55"/>
      <c r="C567" s="56"/>
      <c r="D567" s="56"/>
      <c r="E567" s="56"/>
      <c r="F567" s="188" t="s">
        <v>559</v>
      </c>
      <c r="G567" s="52"/>
      <c r="H567" s="52"/>
      <c r="I567" s="52"/>
    </row>
    <row r="568" spans="1:136" ht="25.15" customHeight="1" x14ac:dyDescent="0.25">
      <c r="A568" s="54"/>
      <c r="B568" s="55"/>
      <c r="C568" s="56"/>
      <c r="D568" s="56"/>
      <c r="E568" s="54">
        <v>4891</v>
      </c>
      <c r="F568" s="225" t="s">
        <v>70</v>
      </c>
      <c r="G568" s="70">
        <v>0</v>
      </c>
      <c r="H568" s="70">
        <v>291144</v>
      </c>
      <c r="I568" s="50">
        <v>0</v>
      </c>
    </row>
    <row r="569" spans="1:136" ht="21.75" customHeight="1" x14ac:dyDescent="0.25">
      <c r="A569" s="54"/>
      <c r="B569" s="55"/>
      <c r="C569" s="56"/>
      <c r="D569" s="56"/>
      <c r="E569" s="56"/>
      <c r="F569" s="188" t="s">
        <v>560</v>
      </c>
      <c r="G569" s="52">
        <f t="shared" si="17"/>
        <v>0</v>
      </c>
      <c r="H569" s="52">
        <v>0</v>
      </c>
      <c r="I569" s="52">
        <v>0</v>
      </c>
    </row>
    <row r="570" spans="1:136" x14ac:dyDescent="0.25">
      <c r="A570" s="53"/>
      <c r="B570" s="71"/>
      <c r="C570" s="317"/>
      <c r="D570" s="72"/>
      <c r="E570" s="72"/>
    </row>
    <row r="571" spans="1:136" x14ac:dyDescent="0.25">
      <c r="C571" s="317"/>
      <c r="D571" s="72"/>
      <c r="E571" s="72"/>
    </row>
    <row r="572" spans="1:136" x14ac:dyDescent="0.25">
      <c r="C572" s="317"/>
      <c r="D572" s="72"/>
      <c r="E572" s="72"/>
      <c r="F572" s="45"/>
    </row>
  </sheetData>
  <mergeCells count="12">
    <mergeCell ref="A5:I5"/>
    <mergeCell ref="A6:I6"/>
    <mergeCell ref="H8:I8"/>
    <mergeCell ref="A9:A10"/>
    <mergeCell ref="F9:F10"/>
    <mergeCell ref="G9:G10"/>
    <mergeCell ref="B9:B10"/>
    <mergeCell ref="A1:I4"/>
    <mergeCell ref="C9:C10"/>
    <mergeCell ref="D9:D10"/>
    <mergeCell ref="H9:I9"/>
    <mergeCell ref="E9:E10"/>
  </mergeCells>
  <phoneticPr fontId="5" type="noConversion"/>
  <pageMargins left="0.23622047244094499" right="0.23622047244094499" top="0.74803149606299202" bottom="0.74803149606299202" header="0.31496062992126" footer="0.31496062992126"/>
  <pageSetup paperSize="9" scale="10" firstPageNumber="24" fitToHeight="0" orientation="portrait" useFirstPageNumber="1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Կազմ</vt:lpstr>
      <vt:lpstr>Հատված 1</vt:lpstr>
      <vt:lpstr>Հատված 2</vt:lpstr>
      <vt:lpstr>Հատված 3</vt:lpstr>
      <vt:lpstr>Հատված 4-5</vt:lpstr>
      <vt:lpstr>Հատված 6</vt:lpstr>
      <vt:lpstr>'Հատված 1'!Заголовки_для_печати</vt:lpstr>
      <vt:lpstr>'Հատված 2'!Заголовки_для_печати</vt:lpstr>
      <vt:lpstr>'Հատված 3'!Заголовки_для_печати</vt:lpstr>
      <vt:lpstr>'Հատված 6'!Заголовки_для_печати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</dc:creator>
  <cp:lastModifiedBy>User</cp:lastModifiedBy>
  <cp:lastPrinted>2025-12-29T08:58:49Z</cp:lastPrinted>
  <dcterms:created xsi:type="dcterms:W3CDTF">1996-10-14T23:33:28Z</dcterms:created>
  <dcterms:modified xsi:type="dcterms:W3CDTF">2025-12-29T14:04:05Z</dcterms:modified>
</cp:coreProperties>
</file>