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JRVEJ 145-N\"/>
    </mc:Choice>
  </mc:AlternateContent>
  <xr:revisionPtr revIDLastSave="0" documentId="13_ncr:1_{D43FD421-D54A-419E-A51E-73FD2A5B5D04}" xr6:coauthVersionLast="47" xr6:coauthVersionMax="47" xr10:uidLastSave="{00000000-0000-0000-0000-000000000000}"/>
  <bookViews>
    <workbookView xWindow="2550" yWindow="2550" windowWidth="21600" windowHeight="11385" xr2:uid="{00000000-000D-0000-FFFF-FFFF00000000}"/>
  </bookViews>
  <sheets>
    <sheet name="Հատված 6" sheetId="7" r:id="rId1"/>
  </sheets>
  <definedNames>
    <definedName name="_xlnm._FilterDatabase" localSheetId="0" hidden="1">'Հատված 6'!$B$10:$K$484</definedName>
    <definedName name="_xlnm.Print_Area" localSheetId="0">'Հատված 6'!$B$3:$K$551</definedName>
    <definedName name="_xlnm.Print_Titles" localSheetId="0">'Հատված 6'!$8:$10</definedName>
  </definedNames>
  <calcPr calcId="191029"/>
</workbook>
</file>

<file path=xl/calcChain.xml><?xml version="1.0" encoding="utf-8"?>
<calcChain xmlns="http://schemas.openxmlformats.org/spreadsheetml/2006/main">
  <c r="K260" i="7" l="1"/>
  <c r="I139" i="7"/>
  <c r="K14" i="7" l="1"/>
  <c r="I154" i="7" l="1"/>
  <c r="J441" i="7"/>
  <c r="J428" i="7"/>
  <c r="J14" i="7"/>
  <c r="J13" i="7" s="1"/>
  <c r="K441" i="7"/>
  <c r="K440" i="7" s="1"/>
  <c r="K236" i="7"/>
  <c r="K235" i="7" s="1"/>
  <c r="I452" i="7"/>
  <c r="J381" i="7"/>
  <c r="I387" i="7"/>
  <c r="I388" i="7"/>
  <c r="I386" i="7"/>
  <c r="I385" i="7"/>
  <c r="J368" i="7"/>
  <c r="J367" i="7" s="1"/>
  <c r="I373" i="7"/>
  <c r="I298" i="7"/>
  <c r="J288" i="7"/>
  <c r="J287" i="7" s="1"/>
  <c r="I295" i="7"/>
  <c r="K242" i="7"/>
  <c r="I256" i="7"/>
  <c r="I384" i="7"/>
  <c r="K405" i="7"/>
  <c r="I408" i="7"/>
  <c r="I383" i="7"/>
  <c r="I389" i="7"/>
  <c r="J260" i="7"/>
  <c r="J259" i="7" s="1"/>
  <c r="I262" i="7"/>
  <c r="I263" i="7"/>
  <c r="I302" i="7"/>
  <c r="K288" i="7"/>
  <c r="K287" i="7" s="1"/>
  <c r="K170" i="7"/>
  <c r="I175" i="7"/>
  <c r="I173" i="7"/>
  <c r="I174" i="7"/>
  <c r="J170" i="7"/>
  <c r="I172" i="7"/>
  <c r="J497" i="7"/>
  <c r="J496" i="7" s="1"/>
  <c r="I501" i="7"/>
  <c r="I502" i="7"/>
  <c r="I499" i="7"/>
  <c r="I500" i="7"/>
  <c r="K497" i="7"/>
  <c r="K496" i="7" s="1"/>
  <c r="I498" i="7"/>
  <c r="I503" i="7"/>
  <c r="J391" i="7"/>
  <c r="J242" i="7"/>
  <c r="J241" i="7" s="1"/>
  <c r="I255" i="7"/>
  <c r="I292" i="7"/>
  <c r="K381" i="7"/>
  <c r="I199" i="7"/>
  <c r="I197" i="7"/>
  <c r="I200" i="7"/>
  <c r="K195" i="7"/>
  <c r="K304" i="7"/>
  <c r="K303" i="7" s="1"/>
  <c r="J60" i="7"/>
  <c r="J526" i="7"/>
  <c r="J416" i="7"/>
  <c r="I416" i="7" s="1"/>
  <c r="I66" i="7"/>
  <c r="I26" i="7"/>
  <c r="K60" i="7"/>
  <c r="K55" i="7" s="1"/>
  <c r="J304" i="7"/>
  <c r="J303" i="7" s="1"/>
  <c r="K13" i="7"/>
  <c r="I16" i="7"/>
  <c r="I17" i="7"/>
  <c r="I18" i="7"/>
  <c r="I19" i="7"/>
  <c r="I20" i="7"/>
  <c r="I21" i="7"/>
  <c r="I22" i="7"/>
  <c r="I23" i="7"/>
  <c r="I24" i="7"/>
  <c r="I25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J48" i="7"/>
  <c r="K48" i="7"/>
  <c r="I49" i="7"/>
  <c r="I50" i="7"/>
  <c r="I51" i="7"/>
  <c r="I52" i="7"/>
  <c r="I53" i="7"/>
  <c r="I54" i="7"/>
  <c r="I57" i="7"/>
  <c r="I58" i="7"/>
  <c r="I59" i="7"/>
  <c r="I63" i="7"/>
  <c r="I64" i="7"/>
  <c r="I65" i="7"/>
  <c r="I67" i="7"/>
  <c r="I68" i="7"/>
  <c r="J70" i="7"/>
  <c r="I69" i="7"/>
  <c r="K70" i="7"/>
  <c r="I71" i="7"/>
  <c r="J73" i="7"/>
  <c r="I72" i="7"/>
  <c r="K74" i="7"/>
  <c r="I74" i="7" s="1"/>
  <c r="I75" i="7"/>
  <c r="J78" i="7"/>
  <c r="J77" i="7" s="1"/>
  <c r="K78" i="7"/>
  <c r="K77" i="7" s="1"/>
  <c r="I80" i="7"/>
  <c r="I82" i="7"/>
  <c r="I83" i="7"/>
  <c r="I84" i="7"/>
  <c r="I85" i="7"/>
  <c r="I86" i="7"/>
  <c r="I87" i="7"/>
  <c r="I88" i="7"/>
  <c r="I89" i="7"/>
  <c r="I90" i="7"/>
  <c r="I91" i="7"/>
  <c r="J92" i="7"/>
  <c r="K92" i="7"/>
  <c r="I93" i="7"/>
  <c r="J96" i="7"/>
  <c r="J95" i="7" s="1"/>
  <c r="I94" i="7"/>
  <c r="K96" i="7"/>
  <c r="K95" i="7" s="1"/>
  <c r="I97" i="7"/>
  <c r="I98" i="7"/>
  <c r="I99" i="7"/>
  <c r="J102" i="7"/>
  <c r="K102" i="7"/>
  <c r="I103" i="7"/>
  <c r="J106" i="7"/>
  <c r="I106" i="7" s="1"/>
  <c r="I107" i="7"/>
  <c r="I109" i="7"/>
  <c r="I110" i="7"/>
  <c r="J111" i="7"/>
  <c r="K111" i="7"/>
  <c r="I112" i="7"/>
  <c r="I113" i="7"/>
  <c r="J114" i="7"/>
  <c r="K114" i="7"/>
  <c r="K116" i="7"/>
  <c r="J117" i="7"/>
  <c r="J116" i="7" s="1"/>
  <c r="I118" i="7"/>
  <c r="J122" i="7"/>
  <c r="K122" i="7"/>
  <c r="I123" i="7"/>
  <c r="I124" i="7"/>
  <c r="I125" i="7"/>
  <c r="I126" i="7"/>
  <c r="I127" i="7"/>
  <c r="K129" i="7"/>
  <c r="J130" i="7"/>
  <c r="J129" i="7" s="1"/>
  <c r="I131" i="7"/>
  <c r="I133" i="7"/>
  <c r="I134" i="7"/>
  <c r="I135" i="7"/>
  <c r="K136" i="7"/>
  <c r="J137" i="7"/>
  <c r="I137" i="7" s="1"/>
  <c r="J140" i="7"/>
  <c r="I140" i="7" s="1"/>
  <c r="J142" i="7"/>
  <c r="K142" i="7"/>
  <c r="I143" i="7"/>
  <c r="J145" i="7"/>
  <c r="I144" i="7"/>
  <c r="K145" i="7"/>
  <c r="I146" i="7"/>
  <c r="I147" i="7"/>
  <c r="J148" i="7"/>
  <c r="K148" i="7"/>
  <c r="I149" i="7"/>
  <c r="I150" i="7"/>
  <c r="J151" i="7"/>
  <c r="K151" i="7"/>
  <c r="I152" i="7"/>
  <c r="J156" i="7"/>
  <c r="K156" i="7"/>
  <c r="I157" i="7"/>
  <c r="I158" i="7"/>
  <c r="I159" i="7"/>
  <c r="J162" i="7"/>
  <c r="K162" i="7"/>
  <c r="I164" i="7"/>
  <c r="I165" i="7"/>
  <c r="I166" i="7"/>
  <c r="I168" i="7"/>
  <c r="I169" i="7"/>
  <c r="J176" i="7"/>
  <c r="I177" i="7"/>
  <c r="I178" i="7"/>
  <c r="K179" i="7"/>
  <c r="K176" i="7" s="1"/>
  <c r="I181" i="7"/>
  <c r="I182" i="7"/>
  <c r="I183" i="7"/>
  <c r="I184" i="7"/>
  <c r="I185" i="7"/>
  <c r="J187" i="7"/>
  <c r="K187" i="7"/>
  <c r="I188" i="7"/>
  <c r="I189" i="7"/>
  <c r="I190" i="7"/>
  <c r="I191" i="7"/>
  <c r="I192" i="7"/>
  <c r="I193" i="7"/>
  <c r="J195" i="7"/>
  <c r="J194" i="7" s="1"/>
  <c r="I198" i="7"/>
  <c r="I201" i="7"/>
  <c r="I202" i="7"/>
  <c r="I203" i="7"/>
  <c r="I204" i="7"/>
  <c r="I205" i="7"/>
  <c r="I206" i="7"/>
  <c r="I207" i="7"/>
  <c r="J209" i="7"/>
  <c r="I208" i="7"/>
  <c r="K209" i="7"/>
  <c r="I210" i="7"/>
  <c r="I211" i="7"/>
  <c r="J212" i="7"/>
  <c r="K212" i="7"/>
  <c r="I213" i="7"/>
  <c r="I214" i="7"/>
  <c r="I215" i="7"/>
  <c r="I216" i="7"/>
  <c r="I217" i="7"/>
  <c r="I218" i="7"/>
  <c r="I219" i="7"/>
  <c r="J221" i="7"/>
  <c r="I220" i="7"/>
  <c r="I222" i="7"/>
  <c r="I223" i="7"/>
  <c r="K224" i="7"/>
  <c r="I224" i="7" s="1"/>
  <c r="I225" i="7"/>
  <c r="I226" i="7"/>
  <c r="K227" i="7"/>
  <c r="I227" i="7" s="1"/>
  <c r="I229" i="7"/>
  <c r="I230" i="7"/>
  <c r="K232" i="7"/>
  <c r="I232" i="7" s="1"/>
  <c r="J236" i="7"/>
  <c r="I234" i="7"/>
  <c r="I237" i="7"/>
  <c r="I239" i="7"/>
  <c r="I244" i="7"/>
  <c r="I245" i="7"/>
  <c r="I246" i="7"/>
  <c r="I247" i="7"/>
  <c r="I248" i="7"/>
  <c r="I249" i="7"/>
  <c r="I250" i="7"/>
  <c r="I251" i="7"/>
  <c r="I252" i="7"/>
  <c r="I253" i="7"/>
  <c r="I254" i="7"/>
  <c r="I257" i="7"/>
  <c r="I258" i="7"/>
  <c r="I264" i="7"/>
  <c r="J265" i="7"/>
  <c r="K265" i="7"/>
  <c r="I266" i="7"/>
  <c r="I267" i="7"/>
  <c r="J268" i="7"/>
  <c r="K268" i="7"/>
  <c r="I269" i="7"/>
  <c r="I270" i="7"/>
  <c r="K272" i="7"/>
  <c r="I272" i="7" s="1"/>
  <c r="J276" i="7"/>
  <c r="J275" i="7" s="1"/>
  <c r="K276" i="7"/>
  <c r="K275" i="7" s="1"/>
  <c r="J280" i="7"/>
  <c r="K280" i="7"/>
  <c r="I281" i="7"/>
  <c r="I282" i="7"/>
  <c r="J283" i="7"/>
  <c r="K284" i="7"/>
  <c r="I284" i="7" s="1"/>
  <c r="I285" i="7"/>
  <c r="I289" i="7"/>
  <c r="I291" i="7"/>
  <c r="I293" i="7"/>
  <c r="I294" i="7"/>
  <c r="I296" i="7"/>
  <c r="I297" i="7"/>
  <c r="I299" i="7"/>
  <c r="I300" i="7"/>
  <c r="I301" i="7"/>
  <c r="I306" i="7"/>
  <c r="I307" i="7"/>
  <c r="I308" i="7"/>
  <c r="I309" i="7"/>
  <c r="I310" i="7"/>
  <c r="I311" i="7"/>
  <c r="I312" i="7"/>
  <c r="I313" i="7"/>
  <c r="I314" i="7"/>
  <c r="I315" i="7"/>
  <c r="J316" i="7"/>
  <c r="K317" i="7"/>
  <c r="K316" i="7" s="1"/>
  <c r="I318" i="7"/>
  <c r="I319" i="7"/>
  <c r="I321" i="7"/>
  <c r="J323" i="7"/>
  <c r="J322" i="7" s="1"/>
  <c r="K323" i="7"/>
  <c r="K322" i="7" s="1"/>
  <c r="I324" i="7"/>
  <c r="I325" i="7"/>
  <c r="I326" i="7"/>
  <c r="J328" i="7"/>
  <c r="K328" i="7"/>
  <c r="I329" i="7"/>
  <c r="I330" i="7"/>
  <c r="I331" i="7"/>
  <c r="I332" i="7"/>
  <c r="I333" i="7"/>
  <c r="J336" i="7"/>
  <c r="J335" i="7" s="1"/>
  <c r="I334" i="7"/>
  <c r="K336" i="7"/>
  <c r="K327" i="7" s="1"/>
  <c r="I337" i="7"/>
  <c r="I339" i="7"/>
  <c r="I340" i="7"/>
  <c r="I341" i="7"/>
  <c r="I342" i="7"/>
  <c r="J343" i="7"/>
  <c r="K343" i="7"/>
  <c r="I344" i="7"/>
  <c r="I345" i="7"/>
  <c r="I346" i="7"/>
  <c r="I347" i="7"/>
  <c r="I348" i="7"/>
  <c r="I349" i="7"/>
  <c r="I350" i="7"/>
  <c r="J352" i="7"/>
  <c r="I351" i="7"/>
  <c r="K352" i="7"/>
  <c r="I353" i="7"/>
  <c r="J355" i="7"/>
  <c r="I354" i="7"/>
  <c r="K355" i="7"/>
  <c r="I356" i="7"/>
  <c r="K358" i="7"/>
  <c r="I359" i="7"/>
  <c r="J361" i="7"/>
  <c r="I361" i="7" s="1"/>
  <c r="I363" i="7"/>
  <c r="I364" i="7"/>
  <c r="I365" i="7"/>
  <c r="K368" i="7"/>
  <c r="K367" i="7" s="1"/>
  <c r="I369" i="7"/>
  <c r="I370" i="7"/>
  <c r="I371" i="7"/>
  <c r="I374" i="7"/>
  <c r="J376" i="7"/>
  <c r="I376" i="7" s="1"/>
  <c r="I377" i="7"/>
  <c r="I378" i="7"/>
  <c r="I379" i="7"/>
  <c r="I380" i="7"/>
  <c r="I382" i="7"/>
  <c r="I390" i="7"/>
  <c r="K391" i="7"/>
  <c r="I392" i="7"/>
  <c r="I394" i="7"/>
  <c r="I395" i="7"/>
  <c r="I396" i="7"/>
  <c r="I397" i="7"/>
  <c r="I398" i="7"/>
  <c r="I399" i="7"/>
  <c r="I400" i="7"/>
  <c r="I401" i="7"/>
  <c r="I402" i="7"/>
  <c r="I403" i="7"/>
  <c r="I404" i="7"/>
  <c r="J405" i="7"/>
  <c r="I405" i="7" s="1"/>
  <c r="I407" i="7"/>
  <c r="I409" i="7"/>
  <c r="I410" i="7"/>
  <c r="K411" i="7"/>
  <c r="I412" i="7"/>
  <c r="I413" i="7"/>
  <c r="I414" i="7"/>
  <c r="I415" i="7"/>
  <c r="I417" i="7"/>
  <c r="I421" i="7"/>
  <c r="J423" i="7"/>
  <c r="I419" i="7"/>
  <c r="K423" i="7"/>
  <c r="I424" i="7"/>
  <c r="I426" i="7"/>
  <c r="I427" i="7"/>
  <c r="K428" i="7"/>
  <c r="I430" i="7"/>
  <c r="I431" i="7"/>
  <c r="J432" i="7"/>
  <c r="K433" i="7"/>
  <c r="I433" i="7" s="1"/>
  <c r="I435" i="7"/>
  <c r="J436" i="7"/>
  <c r="K436" i="7"/>
  <c r="I437" i="7"/>
  <c r="I443" i="7"/>
  <c r="I444" i="7"/>
  <c r="I445" i="7"/>
  <c r="I446" i="7"/>
  <c r="I447" i="7"/>
  <c r="I448" i="7"/>
  <c r="I449" i="7"/>
  <c r="I450" i="7"/>
  <c r="I451" i="7"/>
  <c r="I453" i="7"/>
  <c r="I454" i="7"/>
  <c r="I455" i="7"/>
  <c r="I456" i="7"/>
  <c r="I457" i="7"/>
  <c r="I458" i="7"/>
  <c r="I459" i="7"/>
  <c r="J461" i="7"/>
  <c r="J460" i="7" s="1"/>
  <c r="K461" i="7"/>
  <c r="K460" i="7" s="1"/>
  <c r="I462" i="7"/>
  <c r="I464" i="7"/>
  <c r="I465" i="7"/>
  <c r="I466" i="7"/>
  <c r="I467" i="7"/>
  <c r="I468" i="7"/>
  <c r="I469" i="7"/>
  <c r="I470" i="7"/>
  <c r="I471" i="7"/>
  <c r="I472" i="7"/>
  <c r="K473" i="7"/>
  <c r="I473" i="7" s="1"/>
  <c r="I474" i="7"/>
  <c r="I475" i="7"/>
  <c r="I476" i="7"/>
  <c r="I477" i="7"/>
  <c r="K478" i="7"/>
  <c r="I478" i="7" s="1"/>
  <c r="I479" i="7"/>
  <c r="I480" i="7"/>
  <c r="I481" i="7"/>
  <c r="I482" i="7"/>
  <c r="I483" i="7"/>
  <c r="I484" i="7"/>
  <c r="I486" i="7"/>
  <c r="J488" i="7"/>
  <c r="K488" i="7"/>
  <c r="K487" i="7" s="1"/>
  <c r="I490" i="7"/>
  <c r="I491" i="7"/>
  <c r="J493" i="7"/>
  <c r="I493" i="7"/>
  <c r="I494" i="7"/>
  <c r="I495" i="7"/>
  <c r="J504" i="7"/>
  <c r="K505" i="7"/>
  <c r="K504" i="7" s="1"/>
  <c r="I507" i="7"/>
  <c r="J508" i="7"/>
  <c r="K509" i="7"/>
  <c r="K508" i="7" s="1"/>
  <c r="I511" i="7"/>
  <c r="J513" i="7"/>
  <c r="K513" i="7"/>
  <c r="I514" i="7"/>
  <c r="I515" i="7"/>
  <c r="I516" i="7"/>
  <c r="I517" i="7"/>
  <c r="J518" i="7"/>
  <c r="K518" i="7"/>
  <c r="I519" i="7"/>
  <c r="K521" i="7"/>
  <c r="J522" i="7"/>
  <c r="J521" i="7" s="1"/>
  <c r="I524" i="7"/>
  <c r="K526" i="7"/>
  <c r="J529" i="7"/>
  <c r="I528" i="7"/>
  <c r="K529" i="7"/>
  <c r="I530" i="7"/>
  <c r="I531" i="7"/>
  <c r="J532" i="7"/>
  <c r="K532" i="7"/>
  <c r="I533" i="7"/>
  <c r="J536" i="7"/>
  <c r="J535" i="7" s="1"/>
  <c r="K536" i="7"/>
  <c r="K535" i="7" s="1"/>
  <c r="J541" i="7"/>
  <c r="J540" i="7" s="1"/>
  <c r="J539" i="7" s="1"/>
  <c r="K541" i="7"/>
  <c r="I542" i="7"/>
  <c r="I543" i="7"/>
  <c r="I544" i="7"/>
  <c r="J548" i="7"/>
  <c r="J547" i="7" s="1"/>
  <c r="J546" i="7" s="1"/>
  <c r="I545" i="7"/>
  <c r="K548" i="7"/>
  <c r="K547" i="7" s="1"/>
  <c r="K546" i="7" s="1"/>
  <c r="I550" i="7"/>
  <c r="I548" i="7" s="1"/>
  <c r="I547" i="7" s="1"/>
  <c r="I546" i="7" s="1"/>
  <c r="I538" i="7"/>
  <c r="I76" i="7"/>
  <c r="I274" i="7"/>
  <c r="I520" i="7"/>
  <c r="I286" i="7"/>
  <c r="I115" i="7"/>
  <c r="I438" i="7"/>
  <c r="I422" i="7"/>
  <c r="I128" i="7"/>
  <c r="I120" i="7"/>
  <c r="I357" i="7"/>
  <c r="I278" i="7"/>
  <c r="I160" i="7"/>
  <c r="J525" i="7"/>
  <c r="I509" i="7"/>
  <c r="I526" i="7" l="1"/>
  <c r="I541" i="7"/>
  <c r="K540" i="7"/>
  <c r="K539" i="7" s="1"/>
  <c r="I539" i="7" s="1"/>
  <c r="I496" i="7"/>
  <c r="K271" i="7"/>
  <c r="I271" i="7" s="1"/>
  <c r="J487" i="7"/>
  <c r="I487" i="7" s="1"/>
  <c r="K432" i="7"/>
  <c r="I432" i="7" s="1"/>
  <c r="I122" i="7"/>
  <c r="I92" i="7"/>
  <c r="K73" i="7"/>
  <c r="I73" i="7" s="1"/>
  <c r="J161" i="7"/>
  <c r="K161" i="7"/>
  <c r="J136" i="7"/>
  <c r="I136" i="7" s="1"/>
  <c r="I151" i="7"/>
  <c r="I195" i="7"/>
  <c r="I162" i="7"/>
  <c r="I145" i="7"/>
  <c r="I117" i="7"/>
  <c r="I317" i="7"/>
  <c r="I265" i="7"/>
  <c r="I209" i="7"/>
  <c r="I142" i="7"/>
  <c r="I275" i="7"/>
  <c r="I352" i="7"/>
  <c r="I95" i="7"/>
  <c r="I461" i="7"/>
  <c r="I436" i="7"/>
  <c r="I114" i="7"/>
  <c r="K194" i="7"/>
  <c r="I194" i="7" s="1"/>
  <c r="I260" i="7"/>
  <c r="I328" i="7"/>
  <c r="I428" i="7"/>
  <c r="I323" i="7"/>
  <c r="I176" i="7"/>
  <c r="I102" i="7"/>
  <c r="I70" i="7"/>
  <c r="I391" i="7"/>
  <c r="I170" i="7"/>
  <c r="I441" i="7"/>
  <c r="I130" i="7"/>
  <c r="I187" i="7"/>
  <c r="I343" i="7"/>
  <c r="I156" i="7"/>
  <c r="J420" i="7"/>
  <c r="J358" i="7"/>
  <c r="I358" i="7" s="1"/>
  <c r="I355" i="7"/>
  <c r="I268" i="7"/>
  <c r="I212" i="7"/>
  <c r="K221" i="7"/>
  <c r="I221" i="7" s="1"/>
  <c r="I60" i="7"/>
  <c r="J440" i="7"/>
  <c r="I440" i="7" s="1"/>
  <c r="J411" i="7"/>
  <c r="I411" i="7" s="1"/>
  <c r="I381" i="7"/>
  <c r="I288" i="7"/>
  <c r="I242" i="7"/>
  <c r="I78" i="7"/>
  <c r="I287" i="7"/>
  <c r="I48" i="7"/>
  <c r="I14" i="7" s="1"/>
  <c r="I77" i="7"/>
  <c r="J105" i="7"/>
  <c r="I105" i="7" s="1"/>
  <c r="I532" i="7"/>
  <c r="K420" i="7"/>
  <c r="I497" i="7"/>
  <c r="I304" i="7"/>
  <c r="I513" i="7"/>
  <c r="K283" i="7"/>
  <c r="I283" i="7" s="1"/>
  <c r="I179" i="7"/>
  <c r="I148" i="7"/>
  <c r="I303" i="7"/>
  <c r="K241" i="7"/>
  <c r="J55" i="7"/>
  <c r="J12" i="7" s="1"/>
  <c r="I518" i="7"/>
  <c r="I316" i="7"/>
  <c r="I236" i="7"/>
  <c r="I505" i="7"/>
  <c r="I535" i="7"/>
  <c r="I529" i="7"/>
  <c r="I460" i="7"/>
  <c r="J375" i="7"/>
  <c r="I276" i="7"/>
  <c r="I116" i="7"/>
  <c r="I111" i="7"/>
  <c r="K259" i="7"/>
  <c r="I259" i="7" s="1"/>
  <c r="K375" i="7"/>
  <c r="I13" i="7"/>
  <c r="I521" i="7"/>
  <c r="J512" i="7"/>
  <c r="J279" i="7"/>
  <c r="J240" i="7"/>
  <c r="K439" i="7"/>
  <c r="I504" i="7"/>
  <c r="I129" i="7"/>
  <c r="I508" i="7"/>
  <c r="I322" i="7"/>
  <c r="I522" i="7"/>
  <c r="I96" i="7"/>
  <c r="I368" i="7"/>
  <c r="I423" i="7"/>
  <c r="K525" i="7"/>
  <c r="K121" i="7"/>
  <c r="I536" i="7"/>
  <c r="J235" i="7"/>
  <c r="I336" i="7"/>
  <c r="I335" i="7" s="1"/>
  <c r="I367" i="7"/>
  <c r="I280" i="7"/>
  <c r="I488" i="7"/>
  <c r="I540" i="7" l="1"/>
  <c r="K12" i="7"/>
  <c r="I12" i="7" s="1"/>
  <c r="K512" i="7"/>
  <c r="I161" i="7"/>
  <c r="J121" i="7"/>
  <c r="I121" i="7" s="1"/>
  <c r="K240" i="7"/>
  <c r="I240" i="7" s="1"/>
  <c r="I420" i="7"/>
  <c r="K155" i="7"/>
  <c r="I241" i="7"/>
  <c r="J327" i="7"/>
  <c r="I327" i="7" s="1"/>
  <c r="I375" i="7"/>
  <c r="K366" i="7"/>
  <c r="J439" i="7"/>
  <c r="I439" i="7" s="1"/>
  <c r="I55" i="7"/>
  <c r="J366" i="7"/>
  <c r="K279" i="7"/>
  <c r="I279" i="7" s="1"/>
  <c r="J101" i="7"/>
  <c r="I101" i="7" s="1"/>
  <c r="I525" i="7"/>
  <c r="I235" i="7"/>
  <c r="J155" i="7"/>
  <c r="I512" i="7"/>
  <c r="K11" i="7" l="1"/>
  <c r="I155" i="7"/>
  <c r="I366" i="7"/>
  <c r="J11" i="7"/>
  <c r="I11" i="7" l="1"/>
</calcChain>
</file>

<file path=xl/sharedStrings.xml><?xml version="1.0" encoding="utf-8"?>
<sst xmlns="http://schemas.openxmlformats.org/spreadsheetml/2006/main" count="945" uniqueCount="474">
  <si>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</si>
  <si>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</si>
  <si>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</si>
  <si>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</si>
  <si>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</si>
  <si>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</si>
  <si>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</si>
  <si>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</si>
  <si>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</si>
  <si>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</si>
  <si>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</si>
  <si>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</si>
  <si>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</si>
  <si>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</si>
  <si>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</si>
  <si>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</si>
  <si>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</si>
  <si>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</si>
  <si>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</si>
  <si>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</si>
  <si>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</si>
  <si>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</si>
  <si>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</si>
  <si>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</si>
  <si>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</si>
  <si>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</si>
  <si>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</si>
  <si>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</si>
  <si>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</si>
  <si>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</si>
  <si>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</si>
  <si>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</si>
  <si>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</si>
  <si>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</si>
  <si>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</si>
  <si>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</si>
  <si>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</si>
  <si>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</si>
  <si>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</si>
  <si>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</si>
  <si>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</si>
  <si>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</si>
  <si>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</si>
  <si>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</si>
  <si>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</si>
  <si>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</si>
  <si>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</si>
  <si>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</si>
  <si>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</si>
  <si>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</si>
  <si>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</si>
  <si>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</si>
  <si>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</si>
  <si>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 xml:space="preserve"> -²ñï³ë³ÑÙ³ÝÛ³Ý ·áñÍáõÕáõÙÝ»ñÇ ·Íáí Í³Ëë»ñ</t>
  </si>
  <si>
    <t xml:space="preserve"> -Þ»Ýù»ñÇ ¨ Ï³éáõÛóÝ»ñÇ ÁÝÃ³óÇÏ Ýáñá·áõÙ ¨ å³Ñå³ÝáõÙ</t>
  </si>
  <si>
    <t xml:space="preserve"> -Ð³ïáõÏ Ýå³ï³Ï³ÛÇÝ ³ÛÉ ÝÛáõÃ»ñ</t>
  </si>
  <si>
    <t>7</t>
  </si>
  <si>
    <t>8</t>
  </si>
  <si>
    <t>9</t>
  </si>
  <si>
    <t xml:space="preserve"> - Ü³Ë³·Í³Ñ»ï³½áï³Ï³Ý Í³Ëë»ñ</t>
  </si>
  <si>
    <t xml:space="preserve"> - Þ»Ýù»ñÇ ¨ ßÇÝáõÃÛáõÝÝ»ñÇ Ï³éáõóáõÙ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</si>
  <si>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</si>
  <si>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</si>
  <si>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</si>
  <si>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</si>
  <si>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</si>
  <si>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</si>
  <si>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</si>
  <si>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</si>
  <si>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</si>
  <si>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</si>
  <si>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</si>
  <si>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 xml:space="preserve"> -ä³ñï³¹Çñ í×³ñÝ»ñ</t>
  </si>
  <si>
    <t>4269</t>
  </si>
  <si>
    <t>Description</t>
  </si>
  <si>
    <t xml:space="preserve"> X</t>
  </si>
  <si>
    <t>X</t>
  </si>
  <si>
    <t>-Ð³ïáõÏ Ýå³ï³Ï³ÛÇÝ ³ÛÉ ÝÛáõÃ»ñ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</si>
  <si>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</si>
  <si>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</si>
  <si>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</si>
  <si>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</si>
  <si>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</si>
  <si>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</si>
  <si>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</si>
  <si>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</si>
  <si>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</si>
  <si>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</si>
  <si>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</si>
  <si>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</si>
  <si>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</si>
  <si>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</si>
  <si>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</si>
  <si>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</si>
  <si>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</si>
  <si>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</si>
  <si>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</si>
  <si>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</si>
  <si>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</si>
  <si>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</si>
  <si>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</si>
  <si>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</si>
  <si>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</si>
  <si>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</si>
  <si>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</si>
  <si>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</si>
  <si>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</si>
  <si>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</si>
  <si>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</si>
  <si>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</si>
  <si>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</si>
  <si>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</si>
  <si>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</si>
  <si>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</si>
  <si>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</si>
  <si>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</si>
  <si>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</si>
  <si>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</si>
  <si>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</si>
  <si>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</si>
  <si>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</si>
  <si>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</si>
  <si>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</si>
  <si>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</si>
  <si>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</si>
  <si>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</si>
  <si>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</si>
  <si>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</si>
  <si>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</si>
  <si>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</si>
  <si>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</si>
  <si>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</si>
  <si>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</si>
  <si>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</si>
  <si>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</si>
  <si>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</si>
  <si>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</si>
  <si>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</si>
  <si>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</si>
  <si>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</si>
  <si>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</si>
  <si>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</si>
  <si>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</si>
  <si>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</si>
  <si>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</si>
  <si>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</si>
  <si>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</si>
  <si>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</si>
  <si>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</si>
  <si>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</si>
  <si>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</si>
  <si>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</si>
  <si>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</si>
  <si>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</si>
  <si>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</si>
  <si>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</si>
  <si>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</si>
  <si>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</si>
  <si>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</si>
  <si>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</si>
  <si>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</si>
  <si>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</si>
  <si>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</si>
  <si>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</si>
  <si>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</si>
  <si>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</si>
  <si>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</si>
  <si>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</si>
  <si>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</si>
  <si>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</si>
  <si>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</si>
  <si>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</si>
  <si>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</si>
  <si>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</si>
  <si>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</si>
  <si>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</si>
  <si>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</si>
  <si>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</si>
  <si>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</si>
  <si>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</si>
  <si>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</si>
  <si>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</si>
  <si>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</si>
  <si>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</si>
  <si>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</si>
  <si>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</si>
  <si>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</si>
  <si>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</si>
  <si>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</si>
  <si>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</si>
  <si>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</si>
  <si>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</si>
  <si>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այդ թվում`</t>
  </si>
  <si>
    <t>(հազար դրամներով)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</si>
  <si>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</si>
  <si>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 Տողի NN</t>
  </si>
  <si>
    <t>Բա-ժին</t>
  </si>
  <si>
    <t>Խումբ</t>
  </si>
  <si>
    <t>Դաս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</si>
  <si>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</si>
  <si>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</si>
  <si>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</si>
  <si>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</si>
  <si>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</si>
  <si>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</si>
  <si>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</si>
  <si>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</si>
  <si>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</si>
  <si>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</si>
  <si>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</si>
  <si>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</si>
  <si>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</si>
  <si>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</si>
  <si>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</si>
  <si>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</si>
  <si>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</si>
  <si>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</si>
  <si>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</si>
  <si>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</si>
  <si>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</si>
  <si>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</si>
  <si>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</si>
  <si>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</si>
  <si>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>Արտաքին ռազմական օգնություն, որից`</t>
  </si>
  <si>
    <t xml:space="preserve">Արտաքին ռազմական օգնություն </t>
  </si>
  <si>
    <t>Հետազոտական և նախագծային աշխատանքներ պաշտպանության ոլորտում, որից`</t>
  </si>
  <si>
    <t>Պաշտպանություն (այլ դասերին չպատկանող), որից`</t>
  </si>
  <si>
    <t>Պաշտպանություն (այլ դասերին չպատկանող)</t>
  </si>
  <si>
    <t>Հասարակական կարգ և անվտանգություն, որից`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</si>
  <si>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</si>
  <si>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</si>
  <si>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</si>
  <si>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</si>
  <si>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</si>
  <si>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</si>
  <si>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</si>
  <si>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</si>
  <si>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</si>
  <si>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</si>
  <si>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</si>
  <si>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</si>
  <si>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</si>
  <si>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</si>
  <si>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</si>
  <si>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</si>
  <si>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</si>
  <si>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</si>
  <si>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</si>
  <si>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</si>
  <si>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</si>
  <si>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</si>
  <si>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</si>
  <si>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</si>
  <si>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</si>
  <si>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</si>
  <si>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</si>
  <si>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 xml:space="preserve">Էլեկտրաէներգիա 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</si>
  <si>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</si>
  <si>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</si>
  <si>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</si>
  <si>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</si>
  <si>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</si>
  <si>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</si>
  <si>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</si>
  <si>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</si>
  <si>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</si>
  <si>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</si>
  <si>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</si>
  <si>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</si>
  <si>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</si>
  <si>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</si>
  <si>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</si>
  <si>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</si>
  <si>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</si>
  <si>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</si>
  <si>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</si>
  <si>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</si>
  <si>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</si>
  <si>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</si>
  <si>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</si>
  <si>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</si>
  <si>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</si>
  <si>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</si>
  <si>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</si>
  <si>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</si>
  <si>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</si>
  <si>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</si>
  <si>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</si>
  <si>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</si>
  <si>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</si>
  <si>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</si>
  <si>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</si>
  <si>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</si>
  <si>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</si>
  <si>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</si>
  <si>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</si>
  <si>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</si>
  <si>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</si>
  <si>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</si>
  <si>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</si>
  <si>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</si>
  <si>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</si>
  <si>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</si>
  <si>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</si>
  <si>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</si>
  <si>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</si>
  <si>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</si>
  <si>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</si>
  <si>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</si>
  <si>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</si>
  <si>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</si>
  <si>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</si>
  <si>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</si>
  <si>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</si>
  <si>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</si>
  <si>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</si>
  <si>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</si>
  <si>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</si>
  <si>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</si>
  <si>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</si>
  <si>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</si>
  <si>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</si>
  <si>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</si>
  <si>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</si>
  <si>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</si>
  <si>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</si>
  <si>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</si>
  <si>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</si>
  <si>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</si>
  <si>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</si>
  <si>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</si>
  <si>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</si>
  <si>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</si>
  <si>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</si>
  <si>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</si>
  <si>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</si>
  <si>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</si>
  <si>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</si>
  <si>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</si>
  <si>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</si>
  <si>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</si>
  <si>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</si>
  <si>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</si>
  <si>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</si>
  <si>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</si>
  <si>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</si>
  <si>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</si>
  <si>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</si>
  <si>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</si>
  <si>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</si>
  <si>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</si>
  <si>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</si>
  <si>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</si>
  <si>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</si>
  <si>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</si>
  <si>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</si>
  <si>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</si>
  <si>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</si>
  <si>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</si>
  <si>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</si>
  <si>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</si>
  <si>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</si>
  <si>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</si>
  <si>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</si>
  <si>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</si>
  <si>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</si>
  <si>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</si>
  <si>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</si>
  <si>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</si>
  <si>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</si>
  <si>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</si>
  <si>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</si>
  <si>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պաշտպանություն (այլ դասերին չպատկանող), որից`</t>
  </si>
  <si>
    <t>Սոցիալական պաշտպանություն (այլ դասերին չպատկանող)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</si>
  <si>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</si>
  <si>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</si>
  <si>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</si>
  <si>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</si>
  <si>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</si>
  <si>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</si>
  <si>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</si>
  <si>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</si>
  <si>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</si>
  <si>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</si>
  <si>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</si>
  <si>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</si>
  <si>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</si>
  <si>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</si>
  <si>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</si>
  <si>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</si>
  <si>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-Ընդհանուր բնույթի այլ ծառայություններ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</si>
  <si>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</si>
  <si>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</si>
  <si>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</si>
  <si>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</si>
  <si>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-Գյուղատնտեսական ապրանքներ</t>
  </si>
  <si>
    <t xml:space="preserve"> -Տրանսպորտային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</si>
  <si>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</si>
  <si>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</si>
  <si>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-Սուբսիդիաներ ոչ-ֆինանսական պետական (hամայնքային) կազմակերպություններին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</si>
  <si>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</si>
  <si>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</si>
  <si>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-Կապիտալ դրամաշնորհներ պետական և համայնքների ոչ առևտրային կազմակերպություններին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</si>
  <si>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</si>
  <si>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</si>
  <si>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-Այլ նպաստներ բյուջեից</t>
  </si>
  <si>
    <t xml:space="preserve"> -Նվիրատվություններ այլ շահույթ չհետապնդող կազմակերպություններին</t>
  </si>
  <si>
    <t xml:space="preserve"> -Այլ հարկեր</t>
  </si>
  <si>
    <t xml:space="preserve"> -Պարտադիր վճարներ</t>
  </si>
  <si>
    <t xml:space="preserve"> -Դատարանների կողմից նշանակված տույժեր և տուգանքներ</t>
  </si>
  <si>
    <t xml:space="preserve"> -Այլ բնական պատճառներով ստացած վնասվածքների վերականգնում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</si>
  <si>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</si>
  <si>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</si>
  <si>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</si>
  <si>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</si>
  <si>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</si>
  <si>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-Աճեցվող ակտիվներ</t>
  </si>
  <si>
    <t xml:space="preserve"> - Նախագծահետազոտական ծախսեր</t>
  </si>
  <si>
    <t xml:space="preserve"> - Նյութեր և պարագաներ</t>
  </si>
  <si>
    <t xml:space="preserve"> -Կապիտալ դրամաշնորհներ պետական և համայնքների առևտրային կազմակերպություններին</t>
  </si>
  <si>
    <t>վարչական    մաս</t>
  </si>
  <si>
    <t>ֆոնդային    մաս</t>
  </si>
  <si>
    <t>Սինթե-տիկ հաշիվ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</si>
  <si>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</si>
  <si>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 (ս.7+ս.8)</t>
  </si>
  <si>
    <t>այդ թվում ծախսերի վերծանումը` ըստ բյուջետային ծախսերի տնտեսագիտական դասակարգման հոդվածների</t>
  </si>
  <si>
    <t>-Ապահովագրական ծախսեր</t>
  </si>
  <si>
    <t>- Ներկայացուցչական ծախսեր</t>
  </si>
  <si>
    <t xml:space="preserve">Ընդհանուր բնույթի հանրային ծառայություններ գծով հետազոտական և նախագծային աշխատանքներ  </t>
  </si>
  <si>
    <t xml:space="preserve">Ընդհանուր բնույթի հանրային ծառայություններ (այլ դասերին չպատկանող), որից` </t>
  </si>
  <si>
    <t xml:space="preserve">Օրենսդիր և գործադիր մարմիններ, պետական կառավարում, ‎ֆինանսական և հարկաբյուջետային հարաբերություններ, արտաքին հարաբերություններ, որից`
</t>
  </si>
  <si>
    <t>Հասարակական կարգ և անվտանգություն (այլ դասերին չպատկանող), որից`</t>
  </si>
  <si>
    <t xml:space="preserve">  -Սուբսիդիաներ ոչ-ֆինանսական պետական (hամայնքային) կազմակերպություններին </t>
  </si>
  <si>
    <t>Բնակարանային շինարարության և կոմունալ ծառայությունների գծով հետազոտական և նախագծային աշխատանքներ, որից`</t>
  </si>
  <si>
    <t>Առողջապահության գծով հետազոտական և նախագծային աշխատանքներ , որից`</t>
  </si>
  <si>
    <t>-Հատուկ նպատակային այլ նյութեր</t>
  </si>
  <si>
    <t xml:space="preserve"> - Այլ ընթացիկ դրամաշնորհներ </t>
  </si>
  <si>
    <t>Ըստ մակարդակների չդասակարգվող կրթություն, որից`</t>
  </si>
  <si>
    <t xml:space="preserve">Սոցիալական պաշտպանության ոլորտում հետազոտական և նախագծային աշխատանքներ, որից` </t>
  </si>
  <si>
    <t xml:space="preserve"> -Պահուստային միջոցներ, այդ թվում`</t>
  </si>
  <si>
    <t>համայնքի բյուջեի վարչական մասի պահուստային ֆոնդից ֆոնդային մաս կատարվող հատկացումներ</t>
  </si>
  <si>
    <r>
      <t xml:space="preserve"> </t>
    </r>
    <r>
      <rPr>
        <b/>
        <sz val="12"/>
        <rFont val="GHEA Grapalat"/>
        <family val="3"/>
      </rPr>
      <t>ՀԱՄԱՅՆՔԻ  ԲՅՈՒՋԵԻ ԾԱԽՍԵՐԸ` ԸՍՏ ԲՅՈՒՋԵՏԱՅԻՆ ԾԱԽՍԵՐԻ  ԳՈՐԾԱՌԱԿԱՆ ԵՎ ՏՆՏԵՍԱԳԻՏԱԿԱՆ  ԴԱՍԱԿԱՐԳՄԱՆ</t>
    </r>
  </si>
  <si>
    <r>
      <t xml:space="preserve">ԸՆԴԱՄԵՆԸ ԾԱԽՍԵՐ </t>
    </r>
    <r>
      <rPr>
        <b/>
        <sz val="8"/>
        <rFont val="GHEA Grapalat"/>
        <family val="3"/>
      </rPr>
      <t>(տող2100+տող2200+տող2300+տող2400+տող2500+տող2600+ տող2700+տող2800+տող2900+ տող 3000+տող3100)</t>
    </r>
  </si>
  <si>
    <t>ՀԻՄՆԱԿԱՆ ԲԱԺԻՆՆԵՐԻՆ ՉԴԱՍՎՈՂ ՊԱՀՈՒՍՏԱՅԻՆ ՖՈՆԴԵՐ, այդ թվում`_x000D_ (տող3110)</t>
  </si>
  <si>
    <r>
      <t xml:space="preserve">ՀԱՍԱՐԱԿԱԿԱՆ ԿԱՐԳ, ԱՆՎՏԱՆԳՈՒԹՅՈՒՆ և ԴԱՏԱԿԱՆ ԳՈՐԾՈՒՆԵՈՒԹՅՈՒՆ, այդ թվում` </t>
    </r>
    <r>
      <rPr>
        <b/>
        <sz val="8"/>
        <rFont val="GHEA Grapalat"/>
        <family val="3"/>
      </rPr>
      <t>(տող2310+տող2320+տող2330+տող2340+տող2350+տող2360+տող2370)</t>
    </r>
  </si>
  <si>
    <r>
      <t xml:space="preserve">ՇՐՋԱԿԱ ՄԻՋԱՎԱՅՐԻ ՊԱՇՏՊԱՆՈՒԹՅՈՒՆ, այդ թվում` </t>
    </r>
    <r>
      <rPr>
        <b/>
        <sz val="8"/>
        <rFont val="GHEA Grapalat"/>
        <family val="3"/>
      </rPr>
      <t>(տող2510+տող2520+տող2530+տող 2540+տող2550+տող2560)</t>
    </r>
  </si>
  <si>
    <r>
      <t xml:space="preserve">ԲՆԱԿԱՐԱՆԱՅԻՆ ՇԻՆԱՐԱՐՈՒԹՅՈՒՆ ԵՎ ԿՈՄՈՒՆԱԼ ԾԱՌԱՅՈՒԹՅՈՒՆ, այդ թվում` </t>
    </r>
    <r>
      <rPr>
        <b/>
        <sz val="8"/>
        <rFont val="GHEA Grapalat"/>
        <family val="3"/>
      </rPr>
      <t>(տող3610+տող3620+տող3630+տող3640+տող3650+տող3660)</t>
    </r>
  </si>
  <si>
    <r>
      <t xml:space="preserve">ԿՐԹՈՒԹՅՈՒՆ, այդ թվում` _x000D_
</t>
    </r>
    <r>
      <rPr>
        <b/>
        <sz val="8"/>
        <rFont val="GHEA Grapalat"/>
        <family val="3"/>
      </rPr>
      <t>(տող2910+տող2920+տող2930+տող2940+տող2950+տող2960+տող2970+տող2980)</t>
    </r>
  </si>
  <si>
    <t>-Կապի ծառայություններ</t>
  </si>
  <si>
    <t>-Գրասենյակային նյութեր և հագուստ</t>
  </si>
  <si>
    <t xml:space="preserve"> - Բնական աղետներից առաջացած վնասվածքների կամ վնասների վերականգնում</t>
  </si>
  <si>
    <t>- Ընթացիկ դրամաշնորհներ պետական և համայնքների ոչ առևտրային կազմակերպություններին</t>
  </si>
  <si>
    <t>Սոցիալական պաշտպանությանը տրամադրվող օժանդակ ծառայություններ (այլ դասերին չպատկանող)</t>
  </si>
  <si>
    <t xml:space="preserve"> -Այլ կապիտալ դրամաշնորհներ</t>
  </si>
  <si>
    <t xml:space="preserve"> - այլ կապիտալ դրամաշնորհներ</t>
  </si>
  <si>
    <t>- Տրանսպորտային սարքավորումներ</t>
  </si>
  <si>
    <t>ՊԱՇՏՊԱՆՈՒԹՅՈՒՆ, այդ թվում` (տող2210+2220+տող2230+տող2240+տող2250)</t>
  </si>
  <si>
    <t xml:space="preserve"> - Կապիտալ դրամաշնորհներ պետական և համայնքների ոչ առևտրային կազմակերպություններին</t>
  </si>
  <si>
    <t>- Շենքերի և շինությունների կապիտալ վերանորոգում</t>
  </si>
  <si>
    <t>- Նախագծահետազոտական ծախսեր</t>
  </si>
  <si>
    <t xml:space="preserve"> -Ընթացիկ դրամաշնորհներ պետական և համայնքների ոչ առևտրային կազմակերպություններին</t>
  </si>
  <si>
    <t xml:space="preserve">4637
</t>
  </si>
  <si>
    <t xml:space="preserve">
ՀԱՏՎԱԾ 6</t>
  </si>
  <si>
    <t xml:space="preserve"> - Այլ ընթացիկ դրամաշնորհներ,</t>
  </si>
  <si>
    <t>Միջնակարգ (լրիվ) ընդհանուր կրթություն</t>
  </si>
  <si>
    <t xml:space="preserve"> -Տեղեկատվական ծառայություններ</t>
  </si>
  <si>
    <t xml:space="preserve"> - Այլ ընթացիկ դրամաշնորհներ</t>
  </si>
  <si>
    <t xml:space="preserve">ԸՆԴՀԱՆՈՒՐ ԲՆՈՒՅԹԻ ՀԱՆՐԱՅԻՆ ԾԱՌԱՅՈՒԹՅՈՒՆՆԵՐ, այդ թվում` (տող2110+տող2120+տող2130+տող2140+տող2150+տող2160+տող2170+տող2180)                                                                                        </t>
  </si>
  <si>
    <r>
      <t xml:space="preserve">ՏՆՏԵՍԱԿԱՆ ՀԱՐԱԲԵՐՈՒԹՅՈՒՆՆԵՐ, այդ թվում`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</si>
  <si>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 xml:space="preserve"> -Սուբսիդիաներ ոչ պետական ոչ ֆինանսական կազմակերպություններին </t>
  </si>
  <si>
    <r>
      <t xml:space="preserve">ԱՌՈՂՋԱՊԱՀՈՒԹՅՈՒՆ, այդ թվում` </t>
    </r>
    <r>
      <rPr>
        <b/>
        <sz val="8"/>
        <rFont val="GHEA Grapalat"/>
        <family val="3"/>
      </rPr>
      <t>(տող2710+տող2720+տող2730+տող2740+տող2750+տող2760)</t>
    </r>
  </si>
  <si>
    <r>
      <t>ՀԱՆԳԻՍՏ, ՄՇԱԿՈՒՅԹ ԵՎ ԿՐՈՆ, այդ թվում`_x000D_</t>
    </r>
    <r>
      <rPr>
        <b/>
        <sz val="8"/>
        <rFont val="GHEA Grapalat"/>
        <family val="3"/>
      </rPr>
      <t>(տող2810+տող2820+տող2830+տող2840+տող2850+տող2860)</t>
    </r>
  </si>
  <si>
    <r>
      <t>ՍՈՑԻԱԼԱԿԱՆ ՊԱՇՏՊԱՆՈՒԹՅՈՒՆ, այդ թվում`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</si>
  <si>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Հավելված N 6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</si>
</sst>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#,##0.0"/>
    <numFmt numFmtId="170" formatCode="#,##0.00000"/>
  </numFmts>
  <fonts count="21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4" fillId="0" borderId="0" xfId="0" applyFont="1"/>
    <xf numFmtId="167" fontId="3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top" wrapText="1"/>
    </xf>
    <xf numFmtId="167" fontId="3" fillId="0" borderId="1" xfId="0" applyNumberFormat="1" applyFont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 applyAlignment="1">
      <alignment horizontal="right" vertical="center"/>
    </xf>
    <xf numFmtId="0" fontId="6" fillId="0" borderId="0" xfId="0" applyFont="1"/>
    <xf numFmtId="16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16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 readingOrder="1"/>
    </xf>
    <xf numFmtId="165" fontId="1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top" wrapText="1" readingOrder="1"/>
    </xf>
    <xf numFmtId="0" fontId="15" fillId="0" borderId="1" xfId="0" applyFont="1" applyBorder="1" applyAlignment="1">
      <alignment horizontal="left" vertical="top" wrapText="1" readingOrder="1"/>
    </xf>
    <xf numFmtId="0" fontId="17" fillId="0" borderId="0" xfId="0" applyFont="1"/>
    <xf numFmtId="0" fontId="5" fillId="0" borderId="1" xfId="0" applyFont="1" applyBorder="1" applyAlignment="1">
      <alignment horizontal="left" vertical="top" wrapText="1" readingOrder="1"/>
    </xf>
    <xf numFmtId="165" fontId="12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right" vertical="center"/>
    </xf>
    <xf numFmtId="49" fontId="2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justify" vertical="top" wrapText="1" readingOrder="1"/>
    </xf>
    <xf numFmtId="0" fontId="5" fillId="0" borderId="1" xfId="0" applyFont="1" applyBorder="1" applyAlignment="1">
      <alignment vertical="top" wrapText="1" readingOrder="1"/>
    </xf>
    <xf numFmtId="165" fontId="15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/>
    <xf numFmtId="0" fontId="12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 readingOrder="1"/>
    </xf>
    <xf numFmtId="49" fontId="8" fillId="0" borderId="1" xfId="0" applyNumberFormat="1" applyFont="1" applyBorder="1" applyAlignment="1">
      <alignment horizontal="left" vertical="top" wrapText="1" readingOrder="1"/>
    </xf>
    <xf numFmtId="166" fontId="4" fillId="0" borderId="0" xfId="0" applyNumberFormat="1" applyFont="1"/>
    <xf numFmtId="164" fontId="12" fillId="0" borderId="1" xfId="0" applyNumberFormat="1" applyFont="1" applyBorder="1" applyAlignment="1">
      <alignment vertical="top" wrapText="1"/>
    </xf>
    <xf numFmtId="167" fontId="6" fillId="0" borderId="0" xfId="0" applyNumberFormat="1" applyFont="1"/>
    <xf numFmtId="0" fontId="18" fillId="0" borderId="1" xfId="0" applyFont="1" applyBorder="1" applyAlignment="1">
      <alignment horizontal="left" vertical="top" wrapText="1" readingOrder="1"/>
    </xf>
    <xf numFmtId="49" fontId="5" fillId="0" borderId="1" xfId="0" applyNumberFormat="1" applyFont="1" applyBorder="1" applyAlignment="1">
      <alignment horizontal="left" vertical="top" wrapText="1" readingOrder="1"/>
    </xf>
    <xf numFmtId="49" fontId="4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vertical="top" wrapText="1"/>
    </xf>
    <xf numFmtId="49" fontId="4" fillId="0" borderId="0" xfId="0" applyNumberFormat="1" applyFont="1" applyAlignment="1">
      <alignment horizontal="center" vertical="top"/>
    </xf>
    <xf numFmtId="165" fontId="1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center" vertical="top" wrapText="1" readingOrder="1"/>
    </xf>
    <xf numFmtId="167" fontId="3" fillId="0" borderId="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top"/>
    </xf>
    <xf numFmtId="0" fontId="4" fillId="0" borderId="1" xfId="0" applyFont="1" applyBorder="1"/>
    <xf numFmtId="49" fontId="8" fillId="0" borderId="1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 readingOrder="1"/>
    </xf>
    <xf numFmtId="167" fontId="3" fillId="0" borderId="1" xfId="1" applyNumberFormat="1" applyFont="1" applyFill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170" fontId="6" fillId="0" borderId="0" xfId="0" applyNumberFormat="1" applyFont="1"/>
    <xf numFmtId="170" fontId="8" fillId="0" borderId="1" xfId="0" applyNumberFormat="1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center" vertical="center" wrapText="1"/>
    </xf>
    <xf numFmtId="170" fontId="4" fillId="0" borderId="0" xfId="0" applyNumberFormat="1" applyFont="1"/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 vertical="top" wrapText="1" readingOrder="1"/>
    </xf>
    <xf numFmtId="165" fontId="16" fillId="0" borderId="1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K571"/>
  <sheetViews>
    <sheetView showGridLines="0" tabSelected="1" topLeftCell="B546" zoomScaleNormal="100" workbookViewId="0">
      <selection activeCell="T11" sqref="T11"/>
    </sheetView>
  </sheetViews>
  <sheetFormatPr defaultColWidth="9.140625" defaultRowHeight="17.25" x14ac:dyDescent="0.3"/>
  <cols>
    <col min="1" max="1" width="1.42578125" style="13" customWidth="1"/>
    <col min="2" max="2" width="5.28515625" style="2" customWidth="1"/>
    <col min="3" max="3" width="4.7109375" style="75" customWidth="1"/>
    <col min="4" max="4" width="5.5703125" style="76" customWidth="1"/>
    <col min="5" max="5" width="5.28515625" style="77" customWidth="1"/>
    <col min="6" max="6" width="6.42578125" style="77" customWidth="1"/>
    <col min="7" max="7" width="35.42578125" style="70" customWidth="1"/>
    <col min="8" max="8" width="47.5703125" style="20" hidden="1" customWidth="1"/>
    <col min="9" max="10" width="13.42578125" style="13" customWidth="1"/>
    <col min="11" max="11" width="13.5703125" style="94" customWidth="1"/>
    <col min="12" max="16384" width="9.140625" style="13"/>
  </cols>
  <sheetData>
    <row r="1" spans="2:11" ht="14.25" hidden="1" customHeight="1" x14ac:dyDescent="0.3"/>
    <row r="2" spans="2:11" ht="22.5" hidden="1" customHeight="1" x14ac:dyDescent="0.3">
      <c r="J2" s="98"/>
      <c r="K2" s="98"/>
    </row>
    <row r="3" spans="2:11" ht="68.25" customHeight="1" x14ac:dyDescent="0.35">
      <c r="B3" s="88"/>
      <c r="C3" s="88"/>
      <c r="D3" s="88"/>
      <c r="E3" s="88"/>
      <c r="F3" s="88"/>
      <c r="G3" s="88"/>
      <c r="H3" s="88"/>
      <c r="I3" s="99" t="s">
        <v>473</v>
      </c>
      <c r="J3" s="105"/>
      <c r="K3" s="105"/>
    </row>
    <row r="4" spans="2:11" ht="22.5" customHeight="1" x14ac:dyDescent="0.35">
      <c r="B4" s="88"/>
      <c r="C4" s="88"/>
      <c r="D4" s="88"/>
      <c r="E4" s="88"/>
      <c r="F4" s="88"/>
      <c r="G4" s="89" t="s">
        <v>462</v>
      </c>
      <c r="H4" s="88"/>
      <c r="I4" s="99"/>
      <c r="J4" s="105"/>
      <c r="K4" s="105"/>
    </row>
    <row r="5" spans="2:11" ht="36" customHeight="1" x14ac:dyDescent="0.3">
      <c r="B5" s="102" t="s">
        <v>441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2:11" ht="6.75" customHeight="1" x14ac:dyDescent="0.3">
      <c r="B6" s="1" t="s">
        <v>194</v>
      </c>
      <c r="C6" s="14"/>
      <c r="D6" s="15"/>
      <c r="E6" s="15"/>
      <c r="F6" s="15"/>
      <c r="G6" s="16"/>
      <c r="H6" s="1"/>
      <c r="I6" s="1"/>
    </row>
    <row r="7" spans="2:11" ht="19.5" customHeight="1" x14ac:dyDescent="0.3">
      <c r="C7" s="17"/>
      <c r="D7" s="18"/>
      <c r="E7" s="18"/>
      <c r="F7" s="18"/>
      <c r="G7" s="19"/>
      <c r="J7" s="106" t="s">
        <v>193</v>
      </c>
      <c r="K7" s="106"/>
    </row>
    <row r="8" spans="2:11" s="22" customFormat="1" ht="15.75" customHeight="1" x14ac:dyDescent="0.2">
      <c r="B8" s="107" t="s">
        <v>195</v>
      </c>
      <c r="C8" s="111" t="s">
        <v>196</v>
      </c>
      <c r="D8" s="110" t="s">
        <v>197</v>
      </c>
      <c r="E8" s="110" t="s">
        <v>198</v>
      </c>
      <c r="F8" s="110" t="s">
        <v>422</v>
      </c>
      <c r="G8" s="108" t="s">
        <v>423</v>
      </c>
      <c r="H8" s="110" t="s">
        <v>74</v>
      </c>
      <c r="I8" s="100" t="s">
        <v>424</v>
      </c>
      <c r="J8" s="103" t="s">
        <v>192</v>
      </c>
      <c r="K8" s="104"/>
    </row>
    <row r="9" spans="2:11" s="23" customFormat="1" ht="52.5" customHeight="1" x14ac:dyDescent="0.2">
      <c r="B9" s="107"/>
      <c r="C9" s="112"/>
      <c r="D9" s="113"/>
      <c r="E9" s="113"/>
      <c r="F9" s="113"/>
      <c r="G9" s="109"/>
      <c r="H9" s="110"/>
      <c r="I9" s="101"/>
      <c r="J9" s="21" t="s">
        <v>420</v>
      </c>
      <c r="K9" s="95" t="s">
        <v>421</v>
      </c>
    </row>
    <row r="10" spans="2:11" s="25" customFormat="1" ht="15.75" customHeight="1" x14ac:dyDescent="0.2">
      <c r="B10" s="24">
        <v>1</v>
      </c>
      <c r="C10" s="81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 t="s">
        <v>56</v>
      </c>
      <c r="J10" s="24" t="s">
        <v>57</v>
      </c>
      <c r="K10" s="96" t="s">
        <v>58</v>
      </c>
    </row>
    <row r="11" spans="2:11" s="30" customFormat="1" ht="70.5" customHeight="1" x14ac:dyDescent="0.2">
      <c r="B11" s="10">
        <v>2000</v>
      </c>
      <c r="C11" s="82" t="s">
        <v>75</v>
      </c>
      <c r="D11" s="26" t="s">
        <v>76</v>
      </c>
      <c r="E11" s="27" t="s">
        <v>76</v>
      </c>
      <c r="F11" s="27"/>
      <c r="G11" s="28" t="s">
        <v>442</v>
      </c>
      <c r="H11" s="29"/>
      <c r="I11" s="7">
        <f>SUM(J11+K11)</f>
        <v>3744660.4064000002</v>
      </c>
      <c r="J11" s="7">
        <f>SUM(J12+J101+J121+J155+J240+J279+J327+J366+J439+J512+J546)</f>
        <v>1114629.2000000002</v>
      </c>
      <c r="K11" s="7">
        <f>SUM(K12+K101+K121+K155+K240+K279+K327+K366+K439+K512+K546)</f>
        <v>2630031.2064</v>
      </c>
    </row>
    <row r="12" spans="2:11" s="34" customFormat="1" ht="58.5" customHeight="1" x14ac:dyDescent="0.2">
      <c r="B12" s="9">
        <v>2100</v>
      </c>
      <c r="C12" s="83" t="s">
        <v>61</v>
      </c>
      <c r="D12" s="32">
        <v>0</v>
      </c>
      <c r="E12" s="32">
        <v>0</v>
      </c>
      <c r="F12" s="32"/>
      <c r="G12" s="79" t="s">
        <v>467</v>
      </c>
      <c r="H12" s="33" t="s">
        <v>78</v>
      </c>
      <c r="I12" s="12">
        <f>SUM(J12:K12)</f>
        <v>278609.40000000002</v>
      </c>
      <c r="J12" s="12">
        <f>SUM(J13,J48,J55,J70,J73,J77,J92,J95)</f>
        <v>232109.4</v>
      </c>
      <c r="K12" s="12">
        <f>SUM(K13,K48,K55,K70,K73,K77,K92,K95)</f>
        <v>46500</v>
      </c>
    </row>
    <row r="13" spans="2:11" s="37" customFormat="1" ht="53.25" customHeight="1" x14ac:dyDescent="0.3">
      <c r="B13" s="5">
        <v>2110</v>
      </c>
      <c r="C13" s="83" t="s">
        <v>61</v>
      </c>
      <c r="D13" s="32">
        <v>1</v>
      </c>
      <c r="E13" s="32">
        <v>0</v>
      </c>
      <c r="F13" s="32"/>
      <c r="G13" s="35" t="s">
        <v>430</v>
      </c>
      <c r="H13" s="36" t="s">
        <v>79</v>
      </c>
      <c r="I13" s="12">
        <f>J13+K13</f>
        <v>252641.4</v>
      </c>
      <c r="J13" s="7">
        <f>SUM(J14+J44+J46)</f>
        <v>206141.4</v>
      </c>
      <c r="K13" s="7">
        <f>SUM(K14)</f>
        <v>46500</v>
      </c>
    </row>
    <row r="14" spans="2:11" ht="27" x14ac:dyDescent="0.3">
      <c r="B14" s="5">
        <v>2111</v>
      </c>
      <c r="C14" s="84" t="s">
        <v>61</v>
      </c>
      <c r="D14" s="9">
        <v>1</v>
      </c>
      <c r="E14" s="9">
        <v>1</v>
      </c>
      <c r="F14" s="9"/>
      <c r="G14" s="38" t="s">
        <v>199</v>
      </c>
      <c r="H14" s="39" t="s">
        <v>80</v>
      </c>
      <c r="I14" s="12">
        <f>SUM(I16:I54)</f>
        <v>252641.4</v>
      </c>
      <c r="J14" s="12">
        <f>SUM(J16:J42)</f>
        <v>206141.4</v>
      </c>
      <c r="K14" s="12">
        <f>K41+K42+K43+K53+K54</f>
        <v>46500</v>
      </c>
    </row>
    <row r="15" spans="2:11" ht="54" x14ac:dyDescent="0.3">
      <c r="B15" s="5"/>
      <c r="C15" s="84"/>
      <c r="D15" s="9"/>
      <c r="E15" s="9"/>
      <c r="F15" s="9"/>
      <c r="G15" s="38" t="s">
        <v>425</v>
      </c>
      <c r="H15" s="39"/>
      <c r="I15" s="12"/>
      <c r="J15" s="3"/>
      <c r="K15" s="3"/>
    </row>
    <row r="16" spans="2:11" ht="27" x14ac:dyDescent="0.3">
      <c r="B16" s="5"/>
      <c r="C16" s="84"/>
      <c r="D16" s="9"/>
      <c r="E16" s="9"/>
      <c r="F16" s="5">
        <v>4111</v>
      </c>
      <c r="G16" s="11" t="s">
        <v>376</v>
      </c>
      <c r="H16" s="39"/>
      <c r="I16" s="12">
        <f t="shared" ref="I16:I38" si="0">SUM(J16:K16)</f>
        <v>145684</v>
      </c>
      <c r="J16" s="12">
        <v>145684</v>
      </c>
      <c r="K16" s="3"/>
    </row>
    <row r="17" spans="2:11" ht="27" x14ac:dyDescent="0.3">
      <c r="B17" s="5"/>
      <c r="C17" s="84"/>
      <c r="D17" s="9"/>
      <c r="E17" s="9"/>
      <c r="F17" s="5">
        <v>4112</v>
      </c>
      <c r="G17" s="11" t="s">
        <v>377</v>
      </c>
      <c r="H17" s="39"/>
      <c r="I17" s="12">
        <f t="shared" si="0"/>
        <v>35978.400000000001</v>
      </c>
      <c r="J17" s="12">
        <v>35978.400000000001</v>
      </c>
      <c r="K17" s="3"/>
    </row>
    <row r="18" spans="2:11" x14ac:dyDescent="0.3">
      <c r="B18" s="5"/>
      <c r="C18" s="84"/>
      <c r="D18" s="9"/>
      <c r="E18" s="9"/>
      <c r="F18" s="5">
        <v>4212</v>
      </c>
      <c r="G18" s="40" t="s">
        <v>379</v>
      </c>
      <c r="H18" s="39"/>
      <c r="I18" s="12">
        <f>SUM(J18:K18)</f>
        <v>5058</v>
      </c>
      <c r="J18" s="12">
        <v>5058</v>
      </c>
      <c r="K18" s="3"/>
    </row>
    <row r="19" spans="2:11" x14ac:dyDescent="0.3">
      <c r="B19" s="5"/>
      <c r="C19" s="84"/>
      <c r="D19" s="9"/>
      <c r="E19" s="9"/>
      <c r="F19" s="5">
        <v>4213</v>
      </c>
      <c r="G19" s="11" t="s">
        <v>380</v>
      </c>
      <c r="H19" s="39"/>
      <c r="I19" s="12">
        <f t="shared" si="0"/>
        <v>58</v>
      </c>
      <c r="J19" s="12">
        <v>58</v>
      </c>
      <c r="K19" s="3"/>
    </row>
    <row r="20" spans="2:11" x14ac:dyDescent="0.3">
      <c r="B20" s="5"/>
      <c r="C20" s="84"/>
      <c r="D20" s="9"/>
      <c r="E20" s="9"/>
      <c r="F20" s="5">
        <v>4214</v>
      </c>
      <c r="G20" s="11" t="s">
        <v>381</v>
      </c>
      <c r="H20" s="39"/>
      <c r="I20" s="12">
        <f t="shared" si="0"/>
        <v>2400</v>
      </c>
      <c r="J20" s="12">
        <v>2400</v>
      </c>
      <c r="K20" s="3"/>
    </row>
    <row r="21" spans="2:11" x14ac:dyDescent="0.3">
      <c r="B21" s="5"/>
      <c r="C21" s="84"/>
      <c r="D21" s="9"/>
      <c r="E21" s="9"/>
      <c r="F21" s="5">
        <v>4215</v>
      </c>
      <c r="G21" s="11" t="s">
        <v>426</v>
      </c>
      <c r="H21" s="39"/>
      <c r="I21" s="12">
        <f t="shared" si="0"/>
        <v>950</v>
      </c>
      <c r="J21" s="12">
        <v>950</v>
      </c>
      <c r="K21" s="3"/>
    </row>
    <row r="22" spans="2:11" ht="15" customHeight="1" x14ac:dyDescent="0.3">
      <c r="B22" s="5"/>
      <c r="C22" s="84"/>
      <c r="D22" s="9"/>
      <c r="E22" s="9"/>
      <c r="F22" s="41">
        <v>4216</v>
      </c>
      <c r="G22" s="11" t="s">
        <v>383</v>
      </c>
      <c r="H22" s="39"/>
      <c r="I22" s="12">
        <f t="shared" si="0"/>
        <v>200</v>
      </c>
      <c r="J22" s="12">
        <v>200</v>
      </c>
      <c r="K22" s="3"/>
    </row>
    <row r="23" spans="2:11" ht="15" hidden="1" customHeight="1" x14ac:dyDescent="0.3">
      <c r="B23" s="5"/>
      <c r="C23" s="84"/>
      <c r="D23" s="9"/>
      <c r="E23" s="9"/>
      <c r="F23" s="41">
        <v>4222</v>
      </c>
      <c r="G23" s="11" t="s">
        <v>53</v>
      </c>
      <c r="H23" s="39"/>
      <c r="I23" s="12">
        <f t="shared" si="0"/>
        <v>0</v>
      </c>
      <c r="J23" s="12">
        <v>0</v>
      </c>
      <c r="K23" s="3"/>
    </row>
    <row r="24" spans="2:11" ht="15" hidden="1" customHeight="1" x14ac:dyDescent="0.3">
      <c r="B24" s="5"/>
      <c r="C24" s="84"/>
      <c r="D24" s="9"/>
      <c r="E24" s="9"/>
      <c r="F24" s="41">
        <v>4231</v>
      </c>
      <c r="G24" s="11" t="s">
        <v>384</v>
      </c>
      <c r="H24" s="39"/>
      <c r="I24" s="12">
        <f t="shared" si="0"/>
        <v>0</v>
      </c>
      <c r="J24" s="12">
        <v>0</v>
      </c>
      <c r="K24" s="3"/>
    </row>
    <row r="25" spans="2:11" x14ac:dyDescent="0.3">
      <c r="B25" s="5"/>
      <c r="C25" s="84"/>
      <c r="D25" s="9"/>
      <c r="E25" s="9"/>
      <c r="F25" s="5">
        <v>4232</v>
      </c>
      <c r="G25" s="11" t="s">
        <v>385</v>
      </c>
      <c r="H25" s="39"/>
      <c r="I25" s="12">
        <f t="shared" si="0"/>
        <v>2300</v>
      </c>
      <c r="J25" s="12">
        <v>2300</v>
      </c>
      <c r="K25" s="3"/>
    </row>
    <row r="26" spans="2:11" ht="30" customHeight="1" x14ac:dyDescent="0.3">
      <c r="B26" s="5"/>
      <c r="C26" s="84"/>
      <c r="D26" s="9"/>
      <c r="E26" s="9"/>
      <c r="F26" s="5">
        <v>4233</v>
      </c>
      <c r="G26" s="11" t="s">
        <v>386</v>
      </c>
      <c r="H26" s="39"/>
      <c r="I26" s="12">
        <f>SUM(J26:K26)</f>
        <v>550</v>
      </c>
      <c r="J26" s="12">
        <v>550</v>
      </c>
      <c r="K26" s="3"/>
    </row>
    <row r="27" spans="2:11" x14ac:dyDescent="0.3">
      <c r="B27" s="5"/>
      <c r="C27" s="84"/>
      <c r="D27" s="9"/>
      <c r="E27" s="9"/>
      <c r="F27" s="5">
        <v>4237</v>
      </c>
      <c r="G27" s="11" t="s">
        <v>427</v>
      </c>
      <c r="H27" s="39"/>
      <c r="I27" s="12">
        <f t="shared" si="0"/>
        <v>250</v>
      </c>
      <c r="J27" s="12">
        <v>250</v>
      </c>
      <c r="K27" s="3"/>
    </row>
    <row r="28" spans="2:11" ht="27" x14ac:dyDescent="0.3">
      <c r="B28" s="5"/>
      <c r="C28" s="84"/>
      <c r="D28" s="9"/>
      <c r="E28" s="9"/>
      <c r="F28" s="41">
        <v>4239</v>
      </c>
      <c r="G28" s="11" t="s">
        <v>390</v>
      </c>
      <c r="H28" s="39"/>
      <c r="I28" s="12">
        <f t="shared" si="0"/>
        <v>100</v>
      </c>
      <c r="J28" s="12">
        <v>100</v>
      </c>
      <c r="K28" s="3"/>
    </row>
    <row r="29" spans="2:11" x14ac:dyDescent="0.3">
      <c r="B29" s="5"/>
      <c r="C29" s="84"/>
      <c r="D29" s="9"/>
      <c r="E29" s="9"/>
      <c r="F29" s="5">
        <v>4241</v>
      </c>
      <c r="G29" s="11" t="s">
        <v>391</v>
      </c>
      <c r="H29" s="39"/>
      <c r="I29" s="12">
        <f>SUM(J29:K29)</f>
        <v>185</v>
      </c>
      <c r="J29" s="12">
        <v>185</v>
      </c>
      <c r="K29" s="3"/>
    </row>
    <row r="30" spans="2:11" ht="24" hidden="1" customHeight="1" x14ac:dyDescent="0.3">
      <c r="B30" s="5"/>
      <c r="C30" s="84"/>
      <c r="D30" s="9"/>
      <c r="E30" s="9"/>
      <c r="F30" s="5">
        <v>4251</v>
      </c>
      <c r="G30" s="11" t="s">
        <v>54</v>
      </c>
      <c r="H30" s="39"/>
      <c r="I30" s="12">
        <f t="shared" si="0"/>
        <v>0</v>
      </c>
      <c r="J30" s="12">
        <v>0</v>
      </c>
      <c r="K30" s="3"/>
    </row>
    <row r="31" spans="2:11" ht="28.5" hidden="1" customHeight="1" x14ac:dyDescent="0.3">
      <c r="B31" s="5"/>
      <c r="C31" s="84"/>
      <c r="D31" s="9"/>
      <c r="E31" s="9"/>
      <c r="F31" s="5">
        <v>4251</v>
      </c>
      <c r="G31" s="11" t="s">
        <v>392</v>
      </c>
      <c r="H31" s="39"/>
      <c r="I31" s="12">
        <f t="shared" si="0"/>
        <v>0</v>
      </c>
      <c r="J31" s="12">
        <v>0</v>
      </c>
      <c r="K31" s="3"/>
    </row>
    <row r="32" spans="2:11" ht="27" x14ac:dyDescent="0.3">
      <c r="B32" s="5"/>
      <c r="C32" s="84"/>
      <c r="D32" s="9"/>
      <c r="E32" s="9"/>
      <c r="F32" s="5">
        <v>4252</v>
      </c>
      <c r="G32" s="11" t="s">
        <v>393</v>
      </c>
      <c r="H32" s="39"/>
      <c r="I32" s="12">
        <f t="shared" si="0"/>
        <v>4500</v>
      </c>
      <c r="J32" s="12">
        <v>4500</v>
      </c>
      <c r="K32" s="3"/>
    </row>
    <row r="33" spans="2:11" ht="15" customHeight="1" x14ac:dyDescent="0.3">
      <c r="B33" s="5"/>
      <c r="C33" s="84"/>
      <c r="D33" s="9"/>
      <c r="E33" s="9"/>
      <c r="F33" s="5">
        <v>4261</v>
      </c>
      <c r="G33" s="11" t="s">
        <v>394</v>
      </c>
      <c r="H33" s="39"/>
      <c r="I33" s="12">
        <f t="shared" si="0"/>
        <v>1500</v>
      </c>
      <c r="J33" s="12">
        <v>1500</v>
      </c>
      <c r="K33" s="3"/>
    </row>
    <row r="34" spans="2:11" ht="15" customHeight="1" x14ac:dyDescent="0.3">
      <c r="B34" s="5"/>
      <c r="C34" s="84"/>
      <c r="D34" s="9"/>
      <c r="E34" s="9"/>
      <c r="F34" s="5">
        <v>4264</v>
      </c>
      <c r="G34" s="11" t="s">
        <v>396</v>
      </c>
      <c r="H34" s="39"/>
      <c r="I34" s="12">
        <f t="shared" si="0"/>
        <v>4200</v>
      </c>
      <c r="J34" s="12">
        <v>4200</v>
      </c>
      <c r="K34" s="3"/>
    </row>
    <row r="35" spans="2:11" ht="15" customHeight="1" x14ac:dyDescent="0.3">
      <c r="B35" s="5"/>
      <c r="C35" s="84"/>
      <c r="D35" s="9"/>
      <c r="E35" s="9"/>
      <c r="F35" s="5">
        <v>4267</v>
      </c>
      <c r="G35" s="11" t="s">
        <v>397</v>
      </c>
      <c r="H35" s="39"/>
      <c r="I35" s="12">
        <f t="shared" si="0"/>
        <v>1000</v>
      </c>
      <c r="J35" s="12">
        <v>1000</v>
      </c>
      <c r="K35" s="3"/>
    </row>
    <row r="36" spans="2:11" ht="15.75" hidden="1" customHeight="1" x14ac:dyDescent="0.3">
      <c r="B36" s="5"/>
      <c r="C36" s="84"/>
      <c r="D36" s="9"/>
      <c r="E36" s="9"/>
      <c r="F36" s="41">
        <v>4269</v>
      </c>
      <c r="G36" s="11" t="s">
        <v>77</v>
      </c>
      <c r="H36" s="39"/>
      <c r="I36" s="12">
        <f t="shared" si="0"/>
        <v>0</v>
      </c>
      <c r="J36" s="3">
        <v>0</v>
      </c>
      <c r="K36" s="3"/>
    </row>
    <row r="37" spans="2:11" ht="15.75" customHeight="1" x14ac:dyDescent="0.3">
      <c r="B37" s="5"/>
      <c r="C37" s="84"/>
      <c r="D37" s="9"/>
      <c r="E37" s="9"/>
      <c r="F37" s="41">
        <v>4269</v>
      </c>
      <c r="G37" s="11" t="s">
        <v>398</v>
      </c>
      <c r="H37" s="39"/>
      <c r="I37" s="12">
        <f t="shared" si="0"/>
        <v>100</v>
      </c>
      <c r="J37" s="3">
        <v>100</v>
      </c>
      <c r="K37" s="3"/>
    </row>
    <row r="38" spans="2:11" ht="26.25" customHeight="1" x14ac:dyDescent="0.3">
      <c r="B38" s="5"/>
      <c r="C38" s="84"/>
      <c r="D38" s="9"/>
      <c r="E38" s="9"/>
      <c r="F38" s="41">
        <v>4511</v>
      </c>
      <c r="G38" s="11" t="s">
        <v>399</v>
      </c>
      <c r="H38" s="39"/>
      <c r="I38" s="12">
        <f t="shared" si="0"/>
        <v>728</v>
      </c>
      <c r="J38" s="12">
        <v>728</v>
      </c>
      <c r="K38" s="3"/>
    </row>
    <row r="39" spans="2:11" ht="15.75" hidden="1" customHeight="1" x14ac:dyDescent="0.3">
      <c r="B39" s="5"/>
      <c r="C39" s="84"/>
      <c r="D39" s="9"/>
      <c r="E39" s="9"/>
      <c r="F39" s="5">
        <v>4823</v>
      </c>
      <c r="G39" s="11" t="s">
        <v>72</v>
      </c>
      <c r="H39" s="39"/>
      <c r="I39" s="12">
        <f t="shared" ref="I39:I55" si="1">SUM(J39:K39)</f>
        <v>0</v>
      </c>
      <c r="J39" s="3"/>
      <c r="K39" s="3"/>
    </row>
    <row r="40" spans="2:11" ht="15.75" customHeight="1" x14ac:dyDescent="0.3">
      <c r="B40" s="5"/>
      <c r="C40" s="84"/>
      <c r="D40" s="9"/>
      <c r="E40" s="9"/>
      <c r="F40" s="5">
        <v>4823</v>
      </c>
      <c r="G40" s="11" t="s">
        <v>408</v>
      </c>
      <c r="H40" s="39"/>
      <c r="I40" s="12">
        <f>J40</f>
        <v>400</v>
      </c>
      <c r="J40" s="3">
        <v>400</v>
      </c>
      <c r="K40" s="3"/>
    </row>
    <row r="41" spans="2:11" ht="27" customHeight="1" x14ac:dyDescent="0.3">
      <c r="B41" s="5"/>
      <c r="C41" s="84"/>
      <c r="D41" s="9"/>
      <c r="E41" s="9"/>
      <c r="F41" s="5">
        <v>5113</v>
      </c>
      <c r="G41" s="11" t="s">
        <v>412</v>
      </c>
      <c r="H41" s="39"/>
      <c r="I41" s="12">
        <f>K41</f>
        <v>22000</v>
      </c>
      <c r="J41" s="3"/>
      <c r="K41" s="3">
        <v>22000</v>
      </c>
    </row>
    <row r="42" spans="2:11" ht="15" customHeight="1" x14ac:dyDescent="0.3">
      <c r="B42" s="5"/>
      <c r="C42" s="84"/>
      <c r="D42" s="9"/>
      <c r="E42" s="9"/>
      <c r="F42" s="5">
        <v>5121</v>
      </c>
      <c r="G42" s="42" t="s">
        <v>413</v>
      </c>
      <c r="H42" s="39"/>
      <c r="I42" s="12">
        <f>SUM(J42:K42)</f>
        <v>0</v>
      </c>
      <c r="J42" s="12"/>
      <c r="K42" s="3">
        <v>0</v>
      </c>
    </row>
    <row r="43" spans="2:11" ht="15" customHeight="1" x14ac:dyDescent="0.3">
      <c r="B43" s="5"/>
      <c r="C43" s="84"/>
      <c r="D43" s="9"/>
      <c r="E43" s="9"/>
      <c r="F43" s="5">
        <v>5122</v>
      </c>
      <c r="G43" s="11" t="s">
        <v>414</v>
      </c>
      <c r="H43" s="39"/>
      <c r="I43" s="12">
        <f>SUM(J43:K43)</f>
        <v>21500</v>
      </c>
      <c r="J43" s="12"/>
      <c r="K43" s="3">
        <v>21500</v>
      </c>
    </row>
    <row r="44" spans="2:11" ht="25.5" hidden="1" customHeight="1" x14ac:dyDescent="0.3">
      <c r="B44" s="5">
        <v>2112</v>
      </c>
      <c r="C44" s="84" t="s">
        <v>61</v>
      </c>
      <c r="D44" s="9">
        <v>1</v>
      </c>
      <c r="E44" s="9">
        <v>2</v>
      </c>
      <c r="F44" s="9"/>
      <c r="G44" s="38" t="s">
        <v>200</v>
      </c>
      <c r="H44" s="39" t="s">
        <v>81</v>
      </c>
      <c r="I44" s="12">
        <f t="shared" si="1"/>
        <v>0</v>
      </c>
      <c r="J44" s="3">
        <v>0</v>
      </c>
      <c r="K44" s="3">
        <v>0</v>
      </c>
    </row>
    <row r="45" spans="2:11" ht="40.5" hidden="1" customHeight="1" x14ac:dyDescent="0.3">
      <c r="B45" s="5"/>
      <c r="C45" s="84"/>
      <c r="D45" s="9"/>
      <c r="E45" s="9"/>
      <c r="F45" s="41"/>
      <c r="G45" s="38" t="s">
        <v>425</v>
      </c>
      <c r="H45" s="39"/>
      <c r="I45" s="12">
        <f t="shared" si="1"/>
        <v>0</v>
      </c>
      <c r="J45" s="3"/>
      <c r="K45" s="3"/>
    </row>
    <row r="46" spans="2:11" ht="15" hidden="1" customHeight="1" x14ac:dyDescent="0.3">
      <c r="B46" s="5">
        <v>2113</v>
      </c>
      <c r="C46" s="84" t="s">
        <v>61</v>
      </c>
      <c r="D46" s="9">
        <v>1</v>
      </c>
      <c r="E46" s="9">
        <v>3</v>
      </c>
      <c r="F46" s="41"/>
      <c r="G46" s="38" t="s">
        <v>201</v>
      </c>
      <c r="H46" s="39" t="s">
        <v>82</v>
      </c>
      <c r="I46" s="12">
        <f t="shared" si="1"/>
        <v>0</v>
      </c>
      <c r="J46" s="3">
        <v>0</v>
      </c>
      <c r="K46" s="3">
        <v>0</v>
      </c>
    </row>
    <row r="47" spans="2:11" ht="40.5" hidden="1" customHeight="1" x14ac:dyDescent="0.3">
      <c r="B47" s="5"/>
      <c r="C47" s="84"/>
      <c r="D47" s="9"/>
      <c r="E47" s="9"/>
      <c r="F47" s="41"/>
      <c r="G47" s="38" t="s">
        <v>425</v>
      </c>
      <c r="H47" s="39"/>
      <c r="I47" s="12">
        <f t="shared" si="1"/>
        <v>0</v>
      </c>
      <c r="J47" s="3"/>
      <c r="K47" s="3"/>
    </row>
    <row r="48" spans="2:11" ht="15" hidden="1" customHeight="1" x14ac:dyDescent="0.3">
      <c r="B48" s="5">
        <v>2120</v>
      </c>
      <c r="C48" s="83" t="s">
        <v>61</v>
      </c>
      <c r="D48" s="32">
        <v>2</v>
      </c>
      <c r="E48" s="32">
        <v>0</v>
      </c>
      <c r="F48" s="43"/>
      <c r="G48" s="35" t="s">
        <v>202</v>
      </c>
      <c r="H48" s="44" t="s">
        <v>83</v>
      </c>
      <c r="I48" s="12">
        <f t="shared" si="1"/>
        <v>0</v>
      </c>
      <c r="J48" s="3">
        <f>SUM(J49+J51)</f>
        <v>0</v>
      </c>
      <c r="K48" s="3">
        <f>SUM(K49+K51)</f>
        <v>0</v>
      </c>
    </row>
    <row r="49" spans="2:11" ht="15" hidden="1" customHeight="1" x14ac:dyDescent="0.3">
      <c r="B49" s="5">
        <v>2121</v>
      </c>
      <c r="C49" s="84" t="s">
        <v>61</v>
      </c>
      <c r="D49" s="9">
        <v>2</v>
      </c>
      <c r="E49" s="9">
        <v>1</v>
      </c>
      <c r="F49" s="41"/>
      <c r="G49" s="45" t="s">
        <v>203</v>
      </c>
      <c r="H49" s="39" t="s">
        <v>84</v>
      </c>
      <c r="I49" s="12">
        <f t="shared" si="1"/>
        <v>0</v>
      </c>
      <c r="J49" s="3">
        <v>0</v>
      </c>
      <c r="K49" s="3">
        <v>0</v>
      </c>
    </row>
    <row r="50" spans="2:11" ht="40.5" hidden="1" customHeight="1" x14ac:dyDescent="0.3">
      <c r="B50" s="5"/>
      <c r="C50" s="84"/>
      <c r="D50" s="9"/>
      <c r="E50" s="9"/>
      <c r="F50" s="41"/>
      <c r="G50" s="38" t="s">
        <v>425</v>
      </c>
      <c r="H50" s="39"/>
      <c r="I50" s="12">
        <f t="shared" si="1"/>
        <v>0</v>
      </c>
      <c r="J50" s="3"/>
      <c r="K50" s="3"/>
    </row>
    <row r="51" spans="2:11" ht="28.5" hidden="1" customHeight="1" x14ac:dyDescent="0.3">
      <c r="B51" s="5">
        <v>2122</v>
      </c>
      <c r="C51" s="84" t="s">
        <v>61</v>
      </c>
      <c r="D51" s="9">
        <v>2</v>
      </c>
      <c r="E51" s="9">
        <v>2</v>
      </c>
      <c r="F51" s="41"/>
      <c r="G51" s="38" t="s">
        <v>204</v>
      </c>
      <c r="H51" s="39" t="s">
        <v>85</v>
      </c>
      <c r="I51" s="12">
        <f t="shared" si="1"/>
        <v>0</v>
      </c>
      <c r="J51" s="3">
        <v>0</v>
      </c>
      <c r="K51" s="3">
        <v>0</v>
      </c>
    </row>
    <row r="52" spans="2:11" ht="40.5" hidden="1" customHeight="1" x14ac:dyDescent="0.3">
      <c r="B52" s="5"/>
      <c r="C52" s="84"/>
      <c r="D52" s="9"/>
      <c r="E52" s="9"/>
      <c r="F52" s="41"/>
      <c r="G52" s="38" t="s">
        <v>425</v>
      </c>
      <c r="H52" s="39"/>
      <c r="I52" s="12">
        <f t="shared" si="1"/>
        <v>0</v>
      </c>
      <c r="J52" s="3"/>
      <c r="K52" s="3"/>
    </row>
    <row r="53" spans="2:11" x14ac:dyDescent="0.3">
      <c r="B53" s="5"/>
      <c r="C53" s="84"/>
      <c r="D53" s="9"/>
      <c r="E53" s="9"/>
      <c r="F53" s="41">
        <v>5129</v>
      </c>
      <c r="G53" s="49" t="s">
        <v>415</v>
      </c>
      <c r="H53" s="39"/>
      <c r="I53" s="12">
        <f>K53</f>
        <v>3000</v>
      </c>
      <c r="J53" s="3"/>
      <c r="K53" s="3">
        <v>3000</v>
      </c>
    </row>
    <row r="54" spans="2:11" ht="12.75" customHeight="1" x14ac:dyDescent="0.3">
      <c r="B54" s="5"/>
      <c r="C54" s="84"/>
      <c r="D54" s="9"/>
      <c r="E54" s="9"/>
      <c r="F54" s="41">
        <v>5134</v>
      </c>
      <c r="G54" s="49" t="s">
        <v>417</v>
      </c>
      <c r="H54" s="39"/>
      <c r="I54" s="12">
        <f>K54</f>
        <v>0</v>
      </c>
      <c r="J54" s="3"/>
      <c r="K54" s="3">
        <v>0</v>
      </c>
    </row>
    <row r="55" spans="2:11" ht="15" customHeight="1" x14ac:dyDescent="0.3">
      <c r="B55" s="5">
        <v>2130</v>
      </c>
      <c r="C55" s="83" t="s">
        <v>61</v>
      </c>
      <c r="D55" s="32">
        <v>3</v>
      </c>
      <c r="E55" s="32">
        <v>0</v>
      </c>
      <c r="F55" s="43"/>
      <c r="G55" s="35" t="s">
        <v>205</v>
      </c>
      <c r="H55" s="46" t="s">
        <v>86</v>
      </c>
      <c r="I55" s="12">
        <f t="shared" si="1"/>
        <v>12568</v>
      </c>
      <c r="J55" s="47">
        <f>SUM(J56,J58,J60)</f>
        <v>12568</v>
      </c>
      <c r="K55" s="47">
        <f>SUM(K56,K58,K60)</f>
        <v>0</v>
      </c>
    </row>
    <row r="56" spans="2:11" ht="27" hidden="1" x14ac:dyDescent="0.3">
      <c r="B56" s="5">
        <v>2131</v>
      </c>
      <c r="C56" s="84" t="s">
        <v>61</v>
      </c>
      <c r="D56" s="9">
        <v>3</v>
      </c>
      <c r="E56" s="9">
        <v>1</v>
      </c>
      <c r="F56" s="41"/>
      <c r="G56" s="38" t="s">
        <v>206</v>
      </c>
      <c r="H56" s="39" t="s">
        <v>87</v>
      </c>
      <c r="I56" s="12"/>
      <c r="J56" s="3">
        <v>0</v>
      </c>
      <c r="K56" s="3">
        <v>0</v>
      </c>
    </row>
    <row r="57" spans="2:11" ht="54" hidden="1" x14ac:dyDescent="0.3">
      <c r="B57" s="5"/>
      <c r="C57" s="84"/>
      <c r="D57" s="9"/>
      <c r="E57" s="9"/>
      <c r="F57" s="41"/>
      <c r="G57" s="38" t="s">
        <v>425</v>
      </c>
      <c r="H57" s="39"/>
      <c r="I57" s="12">
        <f t="shared" ref="I57:I94" si="2">SUM(J57:K57)</f>
        <v>0</v>
      </c>
      <c r="J57" s="3"/>
      <c r="K57" s="3"/>
    </row>
    <row r="58" spans="2:11" ht="26.25" hidden="1" customHeight="1" x14ac:dyDescent="0.3">
      <c r="B58" s="5">
        <v>2132</v>
      </c>
      <c r="C58" s="84" t="s">
        <v>61</v>
      </c>
      <c r="D58" s="9">
        <v>3</v>
      </c>
      <c r="E58" s="9">
        <v>2</v>
      </c>
      <c r="F58" s="41"/>
      <c r="G58" s="38" t="s">
        <v>207</v>
      </c>
      <c r="H58" s="39" t="s">
        <v>88</v>
      </c>
      <c r="I58" s="12">
        <f t="shared" si="2"/>
        <v>0</v>
      </c>
      <c r="J58" s="3">
        <v>0</v>
      </c>
      <c r="K58" s="3">
        <v>0</v>
      </c>
    </row>
    <row r="59" spans="2:11" ht="12" hidden="1" customHeight="1" x14ac:dyDescent="0.3">
      <c r="B59" s="5"/>
      <c r="C59" s="84"/>
      <c r="D59" s="9"/>
      <c r="E59" s="9"/>
      <c r="F59" s="41"/>
      <c r="G59" s="38" t="s">
        <v>425</v>
      </c>
      <c r="H59" s="39"/>
      <c r="I59" s="12">
        <f t="shared" si="2"/>
        <v>0</v>
      </c>
      <c r="J59" s="3"/>
      <c r="K59" s="3"/>
    </row>
    <row r="60" spans="2:11" ht="15" customHeight="1" x14ac:dyDescent="0.3">
      <c r="B60" s="5">
        <v>2133</v>
      </c>
      <c r="C60" s="84" t="s">
        <v>61</v>
      </c>
      <c r="D60" s="9">
        <v>3</v>
      </c>
      <c r="E60" s="9">
        <v>3</v>
      </c>
      <c r="F60" s="41"/>
      <c r="G60" s="38" t="s">
        <v>208</v>
      </c>
      <c r="H60" s="39" t="s">
        <v>89</v>
      </c>
      <c r="I60" s="12">
        <f t="shared" si="2"/>
        <v>12568</v>
      </c>
      <c r="J60" s="3">
        <f>SUM(J63:J69)</f>
        <v>12568</v>
      </c>
      <c r="K60" s="3">
        <f>SUM(K63:K63)</f>
        <v>0</v>
      </c>
    </row>
    <row r="61" spans="2:11" ht="54" hidden="1" x14ac:dyDescent="0.3">
      <c r="B61" s="5"/>
      <c r="C61" s="84"/>
      <c r="D61" s="9"/>
      <c r="E61" s="9"/>
      <c r="F61" s="41"/>
      <c r="G61" s="38" t="s">
        <v>425</v>
      </c>
      <c r="H61" s="39"/>
      <c r="I61" s="12"/>
      <c r="J61" s="3"/>
      <c r="K61" s="3"/>
    </row>
    <row r="62" spans="2:11" ht="54" x14ac:dyDescent="0.3">
      <c r="B62" s="5"/>
      <c r="C62" s="84"/>
      <c r="D62" s="9"/>
      <c r="E62" s="9"/>
      <c r="F62" s="41"/>
      <c r="G62" s="38" t="s">
        <v>425</v>
      </c>
      <c r="H62" s="39"/>
      <c r="I62" s="12"/>
      <c r="J62" s="3"/>
      <c r="K62" s="3"/>
    </row>
    <row r="63" spans="2:11" ht="27" hidden="1" x14ac:dyDescent="0.3">
      <c r="B63" s="5"/>
      <c r="C63" s="84"/>
      <c r="D63" s="9"/>
      <c r="E63" s="9"/>
      <c r="F63" s="41">
        <v>4211</v>
      </c>
      <c r="G63" s="11" t="s">
        <v>378</v>
      </c>
      <c r="H63" s="39"/>
      <c r="I63" s="3">
        <f t="shared" si="2"/>
        <v>0</v>
      </c>
      <c r="J63" s="3">
        <v>0</v>
      </c>
      <c r="K63" s="3">
        <v>0</v>
      </c>
    </row>
    <row r="64" spans="2:11" hidden="1" x14ac:dyDescent="0.3">
      <c r="B64" s="5"/>
      <c r="C64" s="84"/>
      <c r="D64" s="9"/>
      <c r="E64" s="9"/>
      <c r="F64" s="41">
        <v>4214</v>
      </c>
      <c r="G64" s="11" t="s">
        <v>448</v>
      </c>
      <c r="H64" s="39"/>
      <c r="I64" s="3">
        <f>J64</f>
        <v>0</v>
      </c>
      <c r="J64" s="3">
        <v>0</v>
      </c>
      <c r="K64" s="3"/>
    </row>
    <row r="65" spans="2:11" ht="17.25" customHeight="1" x14ac:dyDescent="0.3">
      <c r="B65" s="5"/>
      <c r="C65" s="84"/>
      <c r="D65" s="9"/>
      <c r="E65" s="9"/>
      <c r="F65" s="41">
        <v>4232</v>
      </c>
      <c r="G65" s="11" t="s">
        <v>385</v>
      </c>
      <c r="H65" s="39"/>
      <c r="I65" s="12">
        <f>SUM(J65:K65)</f>
        <v>2568</v>
      </c>
      <c r="J65" s="3">
        <v>2568</v>
      </c>
      <c r="K65" s="3">
        <v>0</v>
      </c>
    </row>
    <row r="66" spans="2:11" ht="15" customHeight="1" x14ac:dyDescent="0.3">
      <c r="B66" s="5"/>
      <c r="C66" s="84"/>
      <c r="D66" s="9"/>
      <c r="E66" s="9"/>
      <c r="F66" s="41">
        <v>4235</v>
      </c>
      <c r="G66" s="6" t="s">
        <v>388</v>
      </c>
      <c r="H66" s="39"/>
      <c r="I66" s="12">
        <f>J66</f>
        <v>7000</v>
      </c>
      <c r="J66" s="3">
        <v>7000</v>
      </c>
      <c r="K66" s="3"/>
    </row>
    <row r="67" spans="2:11" ht="27" customHeight="1" x14ac:dyDescent="0.3">
      <c r="B67" s="5"/>
      <c r="C67" s="84"/>
      <c r="D67" s="9"/>
      <c r="E67" s="9"/>
      <c r="F67" s="41">
        <v>4239</v>
      </c>
      <c r="G67" s="11" t="s">
        <v>390</v>
      </c>
      <c r="H67" s="39"/>
      <c r="I67" s="12">
        <f t="shared" si="2"/>
        <v>2900</v>
      </c>
      <c r="J67" s="12">
        <v>2900</v>
      </c>
      <c r="K67" s="3"/>
    </row>
    <row r="68" spans="2:11" ht="15" hidden="1" customHeight="1" x14ac:dyDescent="0.3">
      <c r="B68" s="5"/>
      <c r="C68" s="84"/>
      <c r="D68" s="9"/>
      <c r="E68" s="9"/>
      <c r="F68" s="41">
        <v>4822</v>
      </c>
      <c r="G68" s="11" t="s">
        <v>407</v>
      </c>
      <c r="H68" s="39"/>
      <c r="I68" s="12">
        <f t="shared" si="2"/>
        <v>0</v>
      </c>
      <c r="J68" s="3">
        <v>0</v>
      </c>
      <c r="K68" s="3"/>
    </row>
    <row r="69" spans="2:11" ht="15" customHeight="1" x14ac:dyDescent="0.3">
      <c r="B69" s="5"/>
      <c r="C69" s="84"/>
      <c r="D69" s="9"/>
      <c r="E69" s="9"/>
      <c r="F69" s="41">
        <v>4823</v>
      </c>
      <c r="G69" s="11" t="s">
        <v>408</v>
      </c>
      <c r="H69" s="39"/>
      <c r="I69" s="12">
        <f t="shared" si="2"/>
        <v>100</v>
      </c>
      <c r="J69" s="3">
        <v>100</v>
      </c>
      <c r="K69" s="3"/>
    </row>
    <row r="70" spans="2:11" ht="25.5" hidden="1" customHeight="1" x14ac:dyDescent="0.3">
      <c r="B70" s="5">
        <v>2140</v>
      </c>
      <c r="C70" s="83" t="s">
        <v>61</v>
      </c>
      <c r="D70" s="32">
        <v>4</v>
      </c>
      <c r="E70" s="32">
        <v>0</v>
      </c>
      <c r="F70" s="43"/>
      <c r="G70" s="35" t="s">
        <v>209</v>
      </c>
      <c r="H70" s="36" t="s">
        <v>90</v>
      </c>
      <c r="I70" s="12">
        <f t="shared" si="2"/>
        <v>0</v>
      </c>
      <c r="J70" s="3">
        <f>SUM(J71)</f>
        <v>0</v>
      </c>
      <c r="K70" s="3">
        <f>SUM(K71)</f>
        <v>0</v>
      </c>
    </row>
    <row r="71" spans="2:11" ht="15" hidden="1" customHeight="1" x14ac:dyDescent="0.3">
      <c r="B71" s="5">
        <v>2141</v>
      </c>
      <c r="C71" s="84" t="s">
        <v>61</v>
      </c>
      <c r="D71" s="9">
        <v>4</v>
      </c>
      <c r="E71" s="9">
        <v>1</v>
      </c>
      <c r="F71" s="41"/>
      <c r="G71" s="38" t="s">
        <v>210</v>
      </c>
      <c r="H71" s="48" t="s">
        <v>91</v>
      </c>
      <c r="I71" s="12">
        <f t="shared" si="2"/>
        <v>0</v>
      </c>
      <c r="J71" s="3">
        <v>0</v>
      </c>
      <c r="K71" s="3">
        <v>0</v>
      </c>
    </row>
    <row r="72" spans="2:11" ht="54" hidden="1" x14ac:dyDescent="0.3">
      <c r="B72" s="5"/>
      <c r="C72" s="84"/>
      <c r="D72" s="9"/>
      <c r="E72" s="9"/>
      <c r="F72" s="41"/>
      <c r="G72" s="38" t="s">
        <v>425</v>
      </c>
      <c r="H72" s="39"/>
      <c r="I72" s="12">
        <f t="shared" si="2"/>
        <v>0</v>
      </c>
      <c r="J72" s="3"/>
      <c r="K72" s="3"/>
    </row>
    <row r="73" spans="2:11" ht="54" hidden="1" x14ac:dyDescent="0.3">
      <c r="B73" s="5">
        <v>2150</v>
      </c>
      <c r="C73" s="83" t="s">
        <v>61</v>
      </c>
      <c r="D73" s="32">
        <v>5</v>
      </c>
      <c r="E73" s="32">
        <v>0</v>
      </c>
      <c r="F73" s="43"/>
      <c r="G73" s="35" t="s">
        <v>211</v>
      </c>
      <c r="H73" s="36" t="s">
        <v>92</v>
      </c>
      <c r="I73" s="3">
        <f t="shared" si="2"/>
        <v>0</v>
      </c>
      <c r="J73" s="3">
        <f>SUM(J74)</f>
        <v>0</v>
      </c>
      <c r="K73" s="3">
        <f>SUM(K74)</f>
        <v>0</v>
      </c>
    </row>
    <row r="74" spans="2:11" ht="25.5" hidden="1" customHeight="1" x14ac:dyDescent="0.3">
      <c r="B74" s="5">
        <v>2151</v>
      </c>
      <c r="C74" s="84" t="s">
        <v>61</v>
      </c>
      <c r="D74" s="9">
        <v>5</v>
      </c>
      <c r="E74" s="9">
        <v>1</v>
      </c>
      <c r="F74" s="41"/>
      <c r="G74" s="38" t="s">
        <v>428</v>
      </c>
      <c r="H74" s="48" t="s">
        <v>93</v>
      </c>
      <c r="I74" s="3">
        <f t="shared" si="2"/>
        <v>0</v>
      </c>
      <c r="J74" s="3">
        <v>0</v>
      </c>
      <c r="K74" s="3">
        <f>K76</f>
        <v>0</v>
      </c>
    </row>
    <row r="75" spans="2:11" ht="54" hidden="1" x14ac:dyDescent="0.3">
      <c r="B75" s="5"/>
      <c r="C75" s="84"/>
      <c r="D75" s="9"/>
      <c r="E75" s="9"/>
      <c r="F75" s="41"/>
      <c r="G75" s="38" t="s">
        <v>425</v>
      </c>
      <c r="H75" s="39"/>
      <c r="I75" s="12">
        <f t="shared" si="2"/>
        <v>0</v>
      </c>
      <c r="J75" s="3"/>
      <c r="K75" s="3"/>
    </row>
    <row r="76" spans="2:11" ht="15.75" hidden="1" customHeight="1" x14ac:dyDescent="0.3">
      <c r="B76" s="5"/>
      <c r="C76" s="84"/>
      <c r="D76" s="9"/>
      <c r="E76" s="9"/>
      <c r="F76" s="41">
        <v>5134</v>
      </c>
      <c r="G76" s="38" t="s">
        <v>59</v>
      </c>
      <c r="H76" s="39"/>
      <c r="I76" s="3">
        <f t="shared" si="2"/>
        <v>0</v>
      </c>
      <c r="J76" s="3"/>
      <c r="K76" s="3">
        <v>0</v>
      </c>
    </row>
    <row r="77" spans="2:11" ht="28.5" customHeight="1" x14ac:dyDescent="0.3">
      <c r="B77" s="5">
        <v>2160</v>
      </c>
      <c r="C77" s="83" t="s">
        <v>61</v>
      </c>
      <c r="D77" s="32">
        <v>6</v>
      </c>
      <c r="E77" s="32">
        <v>0</v>
      </c>
      <c r="F77" s="43"/>
      <c r="G77" s="35" t="s">
        <v>429</v>
      </c>
      <c r="H77" s="36" t="s">
        <v>94</v>
      </c>
      <c r="I77" s="92">
        <f t="shared" si="2"/>
        <v>13400</v>
      </c>
      <c r="J77" s="3">
        <f>SUM(J78)</f>
        <v>13400</v>
      </c>
      <c r="K77" s="3">
        <f>SUM(K78)</f>
        <v>0</v>
      </c>
    </row>
    <row r="78" spans="2:11" ht="40.5" x14ac:dyDescent="0.3">
      <c r="B78" s="5">
        <v>2161</v>
      </c>
      <c r="C78" s="84" t="s">
        <v>61</v>
      </c>
      <c r="D78" s="9">
        <v>6</v>
      </c>
      <c r="E78" s="9">
        <v>1</v>
      </c>
      <c r="F78" s="41"/>
      <c r="G78" s="38" t="s">
        <v>212</v>
      </c>
      <c r="H78" s="39" t="s">
        <v>95</v>
      </c>
      <c r="I78" s="92">
        <f t="shared" si="2"/>
        <v>13400</v>
      </c>
      <c r="J78" s="3">
        <f>SUM(J80:J91)</f>
        <v>13400</v>
      </c>
      <c r="K78" s="3">
        <f>SUM(K89:K91)</f>
        <v>0</v>
      </c>
    </row>
    <row r="79" spans="2:11" ht="54" x14ac:dyDescent="0.3">
      <c r="B79" s="5"/>
      <c r="C79" s="84"/>
      <c r="D79" s="9"/>
      <c r="E79" s="9"/>
      <c r="F79" s="41"/>
      <c r="G79" s="38" t="s">
        <v>425</v>
      </c>
      <c r="H79" s="39"/>
      <c r="I79" s="12"/>
      <c r="J79" s="3"/>
      <c r="K79" s="3"/>
    </row>
    <row r="80" spans="2:11" ht="27" hidden="1" x14ac:dyDescent="0.3">
      <c r="B80" s="5"/>
      <c r="C80" s="84"/>
      <c r="D80" s="9"/>
      <c r="E80" s="9"/>
      <c r="F80" s="41">
        <v>4211</v>
      </c>
      <c r="G80" s="49" t="s">
        <v>378</v>
      </c>
      <c r="H80" s="39"/>
      <c r="I80" s="3">
        <f>J80</f>
        <v>0</v>
      </c>
      <c r="J80" s="3">
        <v>0</v>
      </c>
      <c r="K80" s="3"/>
    </row>
    <row r="81" spans="2:11" ht="54" hidden="1" x14ac:dyDescent="0.3">
      <c r="B81" s="5"/>
      <c r="C81" s="84"/>
      <c r="D81" s="9"/>
      <c r="E81" s="9"/>
      <c r="F81" s="41"/>
      <c r="G81" s="38" t="s">
        <v>425</v>
      </c>
      <c r="H81" s="39"/>
      <c r="I81" s="3"/>
      <c r="J81" s="3"/>
      <c r="K81" s="3"/>
    </row>
    <row r="82" spans="2:11" ht="27" hidden="1" x14ac:dyDescent="0.3">
      <c r="B82" s="5"/>
      <c r="C82" s="84"/>
      <c r="D82" s="9"/>
      <c r="E82" s="9"/>
      <c r="F82" s="41">
        <v>4239</v>
      </c>
      <c r="G82" s="38" t="s">
        <v>390</v>
      </c>
      <c r="H82" s="39"/>
      <c r="I82" s="3">
        <f>J82</f>
        <v>0</v>
      </c>
      <c r="J82" s="3">
        <v>0</v>
      </c>
      <c r="K82" s="3"/>
    </row>
    <row r="83" spans="2:11" ht="27" x14ac:dyDescent="0.3">
      <c r="B83" s="5"/>
      <c r="C83" s="84"/>
      <c r="D83" s="9"/>
      <c r="E83" s="9"/>
      <c r="F83" s="41">
        <v>4216</v>
      </c>
      <c r="G83" s="49" t="s">
        <v>383</v>
      </c>
      <c r="H83" s="39"/>
      <c r="I83" s="3">
        <f>J83</f>
        <v>0</v>
      </c>
      <c r="J83" s="3">
        <v>0</v>
      </c>
      <c r="K83" s="3"/>
    </row>
    <row r="84" spans="2:11" ht="27" x14ac:dyDescent="0.3">
      <c r="B84" s="5"/>
      <c r="C84" s="84"/>
      <c r="D84" s="9"/>
      <c r="E84" s="9"/>
      <c r="F84" s="41">
        <v>4239</v>
      </c>
      <c r="G84" s="49" t="s">
        <v>390</v>
      </c>
      <c r="H84" s="39"/>
      <c r="I84" s="3">
        <f>J84</f>
        <v>1900</v>
      </c>
      <c r="J84" s="3">
        <v>1900</v>
      </c>
      <c r="K84" s="3"/>
    </row>
    <row r="85" spans="2:11" x14ac:dyDescent="0.3">
      <c r="B85" s="5"/>
      <c r="C85" s="84"/>
      <c r="D85" s="9"/>
      <c r="E85" s="9"/>
      <c r="F85" s="41">
        <v>4241</v>
      </c>
      <c r="G85" s="11" t="s">
        <v>391</v>
      </c>
      <c r="H85" s="39"/>
      <c r="I85" s="12">
        <f>SUM(J85:K85)</f>
        <v>5000</v>
      </c>
      <c r="J85" s="3">
        <v>5000</v>
      </c>
      <c r="K85" s="3"/>
    </row>
    <row r="86" spans="2:11" x14ac:dyDescent="0.3">
      <c r="B86" s="5"/>
      <c r="C86" s="84"/>
      <c r="D86" s="9"/>
      <c r="E86" s="9"/>
      <c r="F86" s="41">
        <v>4261</v>
      </c>
      <c r="G86" s="11" t="s">
        <v>449</v>
      </c>
      <c r="H86" s="39"/>
      <c r="I86" s="12">
        <f>J86</f>
        <v>1000</v>
      </c>
      <c r="J86" s="3">
        <v>1000</v>
      </c>
      <c r="K86" s="3"/>
    </row>
    <row r="87" spans="2:11" ht="15" customHeight="1" x14ac:dyDescent="0.3">
      <c r="B87" s="5"/>
      <c r="C87" s="84"/>
      <c r="D87" s="9"/>
      <c r="E87" s="9"/>
      <c r="F87" s="41">
        <v>4235</v>
      </c>
      <c r="G87" s="6" t="s">
        <v>388</v>
      </c>
      <c r="H87" s="39"/>
      <c r="I87" s="12">
        <f t="shared" si="2"/>
        <v>0</v>
      </c>
      <c r="J87" s="12"/>
      <c r="K87" s="3">
        <v>0</v>
      </c>
    </row>
    <row r="88" spans="2:11" ht="15" customHeight="1" x14ac:dyDescent="0.3">
      <c r="B88" s="5"/>
      <c r="C88" s="84"/>
      <c r="D88" s="9"/>
      <c r="E88" s="9"/>
      <c r="F88" s="41">
        <v>4262</v>
      </c>
      <c r="G88" s="11" t="s">
        <v>395</v>
      </c>
      <c r="H88" s="39"/>
      <c r="I88" s="12">
        <f>J88</f>
        <v>500</v>
      </c>
      <c r="J88" s="12">
        <v>500</v>
      </c>
      <c r="K88" s="3"/>
    </row>
    <row r="89" spans="2:11" ht="15" customHeight="1" x14ac:dyDescent="0.3">
      <c r="B89" s="5"/>
      <c r="C89" s="84"/>
      <c r="D89" s="9"/>
      <c r="E89" s="9"/>
      <c r="F89" s="41">
        <v>4267</v>
      </c>
      <c r="G89" s="11" t="s">
        <v>397</v>
      </c>
      <c r="H89" s="39"/>
      <c r="I89" s="12">
        <f t="shared" si="2"/>
        <v>0</v>
      </c>
      <c r="J89" s="3">
        <v>0</v>
      </c>
      <c r="K89" s="3">
        <v>0</v>
      </c>
    </row>
    <row r="90" spans="2:11" ht="30" customHeight="1" x14ac:dyDescent="0.3">
      <c r="B90" s="5"/>
      <c r="C90" s="84"/>
      <c r="D90" s="9"/>
      <c r="E90" s="9"/>
      <c r="F90" s="41">
        <v>4819</v>
      </c>
      <c r="G90" s="11" t="s">
        <v>406</v>
      </c>
      <c r="H90" s="39"/>
      <c r="I90" s="12">
        <f>J90</f>
        <v>0</v>
      </c>
      <c r="J90" s="12">
        <v>0</v>
      </c>
      <c r="K90" s="3"/>
    </row>
    <row r="91" spans="2:11" ht="15" customHeight="1" x14ac:dyDescent="0.3">
      <c r="B91" s="5"/>
      <c r="C91" s="84"/>
      <c r="D91" s="9"/>
      <c r="E91" s="9"/>
      <c r="F91" s="41">
        <v>4823</v>
      </c>
      <c r="G91" s="11" t="s">
        <v>408</v>
      </c>
      <c r="H91" s="39"/>
      <c r="I91" s="12">
        <f t="shared" si="2"/>
        <v>5000</v>
      </c>
      <c r="J91" s="3">
        <v>5000</v>
      </c>
      <c r="K91" s="3">
        <v>0</v>
      </c>
    </row>
    <row r="92" spans="2:11" ht="26.25" hidden="1" customHeight="1" x14ac:dyDescent="0.3">
      <c r="B92" s="5">
        <v>2170</v>
      </c>
      <c r="C92" s="83" t="s">
        <v>61</v>
      </c>
      <c r="D92" s="32">
        <v>7</v>
      </c>
      <c r="E92" s="32">
        <v>0</v>
      </c>
      <c r="F92" s="43"/>
      <c r="G92" s="35" t="s">
        <v>213</v>
      </c>
      <c r="H92" s="39"/>
      <c r="I92" s="3">
        <f t="shared" si="2"/>
        <v>0</v>
      </c>
      <c r="J92" s="3">
        <f>SUM(J93)</f>
        <v>0</v>
      </c>
      <c r="K92" s="3">
        <f>SUM(K93)</f>
        <v>0</v>
      </c>
    </row>
    <row r="93" spans="2:11" ht="14.25" hidden="1" customHeight="1" x14ac:dyDescent="0.3">
      <c r="B93" s="5">
        <v>2171</v>
      </c>
      <c r="C93" s="84" t="s">
        <v>61</v>
      </c>
      <c r="D93" s="9">
        <v>7</v>
      </c>
      <c r="E93" s="9">
        <v>1</v>
      </c>
      <c r="F93" s="41"/>
      <c r="G93" s="38" t="s">
        <v>214</v>
      </c>
      <c r="H93" s="39"/>
      <c r="I93" s="12">
        <f t="shared" si="2"/>
        <v>0</v>
      </c>
      <c r="J93" s="3">
        <v>0</v>
      </c>
      <c r="K93" s="3">
        <v>0</v>
      </c>
    </row>
    <row r="94" spans="2:11" ht="54" hidden="1" x14ac:dyDescent="0.3">
      <c r="B94" s="5"/>
      <c r="C94" s="84"/>
      <c r="D94" s="9"/>
      <c r="E94" s="9"/>
      <c r="F94" s="41"/>
      <c r="G94" s="38" t="s">
        <v>425</v>
      </c>
      <c r="H94" s="39"/>
      <c r="I94" s="12">
        <f t="shared" si="2"/>
        <v>0</v>
      </c>
      <c r="J94" s="3"/>
      <c r="K94" s="3"/>
    </row>
    <row r="95" spans="2:11" ht="39" hidden="1" customHeight="1" x14ac:dyDescent="0.3">
      <c r="B95" s="5">
        <v>2180</v>
      </c>
      <c r="C95" s="83" t="s">
        <v>61</v>
      </c>
      <c r="D95" s="32">
        <v>8</v>
      </c>
      <c r="E95" s="32">
        <v>0</v>
      </c>
      <c r="F95" s="43"/>
      <c r="G95" s="35" t="s">
        <v>215</v>
      </c>
      <c r="H95" s="36" t="s">
        <v>96</v>
      </c>
      <c r="I95" s="12">
        <f t="shared" ref="I95:I137" si="3">SUM(J95:K95)</f>
        <v>0</v>
      </c>
      <c r="J95" s="3">
        <f>SUM(J96+J99)</f>
        <v>0</v>
      </c>
      <c r="K95" s="3">
        <f>SUM(K96+K99)</f>
        <v>0</v>
      </c>
    </row>
    <row r="96" spans="2:11" ht="54" hidden="1" x14ac:dyDescent="0.3">
      <c r="B96" s="5">
        <v>2181</v>
      </c>
      <c r="C96" s="84" t="s">
        <v>61</v>
      </c>
      <c r="D96" s="9">
        <v>8</v>
      </c>
      <c r="E96" s="9">
        <v>1</v>
      </c>
      <c r="F96" s="41"/>
      <c r="G96" s="38" t="s">
        <v>215</v>
      </c>
      <c r="H96" s="48" t="s">
        <v>97</v>
      </c>
      <c r="I96" s="12">
        <f t="shared" si="3"/>
        <v>0</v>
      </c>
      <c r="J96" s="3">
        <f>SUM(J97:J98)</f>
        <v>0</v>
      </c>
      <c r="K96" s="3">
        <f>SUM(K97:K98)</f>
        <v>0</v>
      </c>
    </row>
    <row r="97" spans="2:11" ht="15" hidden="1" customHeight="1" x14ac:dyDescent="0.3">
      <c r="B97" s="5">
        <v>2182</v>
      </c>
      <c r="C97" s="84" t="s">
        <v>61</v>
      </c>
      <c r="D97" s="9">
        <v>8</v>
      </c>
      <c r="E97" s="9">
        <v>1</v>
      </c>
      <c r="F97" s="41"/>
      <c r="G97" s="38" t="s">
        <v>216</v>
      </c>
      <c r="H97" s="48"/>
      <c r="I97" s="12">
        <f t="shared" si="3"/>
        <v>0</v>
      </c>
      <c r="J97" s="3">
        <v>0</v>
      </c>
      <c r="K97" s="3">
        <v>0</v>
      </c>
    </row>
    <row r="98" spans="2:11" ht="15" hidden="1" customHeight="1" x14ac:dyDescent="0.3">
      <c r="B98" s="5">
        <v>2183</v>
      </c>
      <c r="C98" s="84" t="s">
        <v>61</v>
      </c>
      <c r="D98" s="9">
        <v>8</v>
      </c>
      <c r="E98" s="9">
        <v>1</v>
      </c>
      <c r="F98" s="41"/>
      <c r="G98" s="38" t="s">
        <v>217</v>
      </c>
      <c r="H98" s="48"/>
      <c r="I98" s="12">
        <f t="shared" si="3"/>
        <v>0</v>
      </c>
      <c r="J98" s="3">
        <v>0</v>
      </c>
      <c r="K98" s="3">
        <v>0</v>
      </c>
    </row>
    <row r="99" spans="2:11" ht="27" hidden="1" x14ac:dyDescent="0.3">
      <c r="B99" s="5">
        <v>2184</v>
      </c>
      <c r="C99" s="84" t="s">
        <v>61</v>
      </c>
      <c r="D99" s="9">
        <v>8</v>
      </c>
      <c r="E99" s="9">
        <v>1</v>
      </c>
      <c r="F99" s="41"/>
      <c r="G99" s="38" t="s">
        <v>218</v>
      </c>
      <c r="H99" s="48"/>
      <c r="I99" s="12">
        <f t="shared" si="3"/>
        <v>0</v>
      </c>
      <c r="J99" s="3">
        <v>0</v>
      </c>
      <c r="K99" s="3">
        <v>0</v>
      </c>
    </row>
    <row r="100" spans="2:11" ht="54" hidden="1" x14ac:dyDescent="0.3">
      <c r="B100" s="5"/>
      <c r="C100" s="84"/>
      <c r="D100" s="9"/>
      <c r="E100" s="9"/>
      <c r="F100" s="41"/>
      <c r="G100" s="38" t="s">
        <v>425</v>
      </c>
      <c r="H100" s="39"/>
      <c r="I100" s="12"/>
      <c r="J100" s="3"/>
      <c r="K100" s="3"/>
    </row>
    <row r="101" spans="2:11" s="34" customFormat="1" ht="42" customHeight="1" x14ac:dyDescent="0.2">
      <c r="B101" s="9">
        <v>2200</v>
      </c>
      <c r="C101" s="83" t="s">
        <v>62</v>
      </c>
      <c r="D101" s="32">
        <v>0</v>
      </c>
      <c r="E101" s="32">
        <v>0</v>
      </c>
      <c r="F101" s="43"/>
      <c r="G101" s="52" t="s">
        <v>456</v>
      </c>
      <c r="H101" s="50" t="s">
        <v>98</v>
      </c>
      <c r="I101" s="12">
        <f t="shared" si="3"/>
        <v>1210</v>
      </c>
      <c r="J101" s="12">
        <f>SUM(J102,J105,J111,J114,J116)</f>
        <v>1210</v>
      </c>
      <c r="K101" s="12">
        <v>0</v>
      </c>
    </row>
    <row r="102" spans="2:11" ht="15" hidden="1" customHeight="1" x14ac:dyDescent="0.3">
      <c r="B102" s="5">
        <v>2210</v>
      </c>
      <c r="C102" s="83" t="s">
        <v>62</v>
      </c>
      <c r="D102" s="9">
        <v>1</v>
      </c>
      <c r="E102" s="9">
        <v>0</v>
      </c>
      <c r="F102" s="41"/>
      <c r="G102" s="35" t="s">
        <v>219</v>
      </c>
      <c r="H102" s="51" t="s">
        <v>99</v>
      </c>
      <c r="I102" s="12">
        <f t="shared" si="3"/>
        <v>0</v>
      </c>
      <c r="J102" s="3">
        <f>SUM(J103)</f>
        <v>0</v>
      </c>
      <c r="K102" s="3">
        <f>SUM(K103)</f>
        <v>0</v>
      </c>
    </row>
    <row r="103" spans="2:11" ht="15" hidden="1" customHeight="1" x14ac:dyDescent="0.3">
      <c r="B103" s="5">
        <v>2211</v>
      </c>
      <c r="C103" s="84" t="s">
        <v>62</v>
      </c>
      <c r="D103" s="9">
        <v>1</v>
      </c>
      <c r="E103" s="9">
        <v>1</v>
      </c>
      <c r="F103" s="41"/>
      <c r="G103" s="38" t="s">
        <v>220</v>
      </c>
      <c r="H103" s="48" t="s">
        <v>100</v>
      </c>
      <c r="I103" s="12">
        <f t="shared" si="3"/>
        <v>0</v>
      </c>
      <c r="J103" s="3">
        <v>0</v>
      </c>
      <c r="K103" s="3">
        <v>0</v>
      </c>
    </row>
    <row r="104" spans="2:11" ht="54" hidden="1" x14ac:dyDescent="0.3">
      <c r="B104" s="5"/>
      <c r="C104" s="84"/>
      <c r="D104" s="9"/>
      <c r="E104" s="9"/>
      <c r="F104" s="41"/>
      <c r="G104" s="38" t="s">
        <v>425</v>
      </c>
      <c r="H104" s="39"/>
      <c r="I104" s="12"/>
      <c r="J104" s="3"/>
      <c r="K104" s="3"/>
    </row>
    <row r="105" spans="2:11" ht="15" customHeight="1" x14ac:dyDescent="0.3">
      <c r="B105" s="5">
        <v>2220</v>
      </c>
      <c r="C105" s="83" t="s">
        <v>62</v>
      </c>
      <c r="D105" s="32">
        <v>2</v>
      </c>
      <c r="E105" s="32">
        <v>0</v>
      </c>
      <c r="F105" s="43"/>
      <c r="G105" s="35" t="s">
        <v>221</v>
      </c>
      <c r="H105" s="51" t="s">
        <v>101</v>
      </c>
      <c r="I105" s="12">
        <f t="shared" si="3"/>
        <v>910</v>
      </c>
      <c r="J105" s="3">
        <f>J106</f>
        <v>910</v>
      </c>
      <c r="K105" s="3">
        <v>0</v>
      </c>
    </row>
    <row r="106" spans="2:11" ht="15" customHeight="1" x14ac:dyDescent="0.3">
      <c r="B106" s="5">
        <v>2221</v>
      </c>
      <c r="C106" s="84" t="s">
        <v>62</v>
      </c>
      <c r="D106" s="9">
        <v>2</v>
      </c>
      <c r="E106" s="9">
        <v>1</v>
      </c>
      <c r="F106" s="41"/>
      <c r="G106" s="38" t="s">
        <v>222</v>
      </c>
      <c r="H106" s="48" t="s">
        <v>102</v>
      </c>
      <c r="I106" s="12">
        <f t="shared" si="3"/>
        <v>910</v>
      </c>
      <c r="J106" s="3">
        <f>J109+J110</f>
        <v>910</v>
      </c>
      <c r="K106" s="3">
        <v>0</v>
      </c>
    </row>
    <row r="107" spans="2:11" ht="54" hidden="1" x14ac:dyDescent="0.3">
      <c r="B107" s="5"/>
      <c r="C107" s="84"/>
      <c r="D107" s="9"/>
      <c r="E107" s="9"/>
      <c r="F107" s="41"/>
      <c r="G107" s="38" t="s">
        <v>425</v>
      </c>
      <c r="H107" s="39"/>
      <c r="I107" s="12">
        <f t="shared" si="3"/>
        <v>0</v>
      </c>
      <c r="J107" s="3"/>
      <c r="K107" s="3"/>
    </row>
    <row r="108" spans="2:11" ht="54" x14ac:dyDescent="0.3">
      <c r="B108" s="5"/>
      <c r="C108" s="84"/>
      <c r="D108" s="9"/>
      <c r="E108" s="9"/>
      <c r="F108" s="41"/>
      <c r="G108" s="38" t="s">
        <v>425</v>
      </c>
      <c r="H108" s="39"/>
      <c r="I108" s="12"/>
      <c r="J108" s="3"/>
      <c r="K108" s="3"/>
    </row>
    <row r="109" spans="2:11" ht="27" x14ac:dyDescent="0.3">
      <c r="B109" s="5"/>
      <c r="C109" s="84"/>
      <c r="D109" s="9"/>
      <c r="E109" s="9"/>
      <c r="F109" s="5">
        <v>4239</v>
      </c>
      <c r="G109" s="49" t="s">
        <v>390</v>
      </c>
      <c r="H109" s="48"/>
      <c r="I109" s="12">
        <f>SUM(J109:K109)</f>
        <v>500</v>
      </c>
      <c r="J109" s="3">
        <v>500</v>
      </c>
      <c r="K109" s="3"/>
    </row>
    <row r="110" spans="2:11" x14ac:dyDescent="0.3">
      <c r="B110" s="5"/>
      <c r="C110" s="84"/>
      <c r="D110" s="9"/>
      <c r="E110" s="9"/>
      <c r="F110" s="5">
        <v>4241</v>
      </c>
      <c r="G110" s="11" t="s">
        <v>391</v>
      </c>
      <c r="H110" s="48"/>
      <c r="I110" s="12">
        <f>SUM(J110:K110)</f>
        <v>410</v>
      </c>
      <c r="J110" s="3">
        <v>410</v>
      </c>
      <c r="K110" s="3"/>
    </row>
    <row r="111" spans="2:11" ht="15" hidden="1" customHeight="1" x14ac:dyDescent="0.3">
      <c r="B111" s="5">
        <v>2230</v>
      </c>
      <c r="C111" s="83" t="s">
        <v>62</v>
      </c>
      <c r="D111" s="9">
        <v>3</v>
      </c>
      <c r="E111" s="9">
        <v>0</v>
      </c>
      <c r="F111" s="41"/>
      <c r="G111" s="35" t="s">
        <v>223</v>
      </c>
      <c r="H111" s="51" t="s">
        <v>103</v>
      </c>
      <c r="I111" s="12">
        <f t="shared" si="3"/>
        <v>0</v>
      </c>
      <c r="J111" s="3">
        <f>SUM(J112)</f>
        <v>0</v>
      </c>
      <c r="K111" s="3">
        <f>SUM(K112)</f>
        <v>0</v>
      </c>
    </row>
    <row r="112" spans="2:11" ht="15" hidden="1" customHeight="1" x14ac:dyDescent="0.3">
      <c r="B112" s="5">
        <v>2231</v>
      </c>
      <c r="C112" s="84" t="s">
        <v>62</v>
      </c>
      <c r="D112" s="9">
        <v>3</v>
      </c>
      <c r="E112" s="9">
        <v>1</v>
      </c>
      <c r="F112" s="41"/>
      <c r="G112" s="38" t="s">
        <v>224</v>
      </c>
      <c r="H112" s="48" t="s">
        <v>104</v>
      </c>
      <c r="I112" s="12">
        <f t="shared" si="3"/>
        <v>0</v>
      </c>
      <c r="J112" s="3">
        <v>0</v>
      </c>
      <c r="K112" s="3">
        <v>0</v>
      </c>
    </row>
    <row r="113" spans="2:11" ht="54" hidden="1" x14ac:dyDescent="0.3">
      <c r="B113" s="5"/>
      <c r="C113" s="84"/>
      <c r="D113" s="9"/>
      <c r="E113" s="9"/>
      <c r="F113" s="41"/>
      <c r="G113" s="38" t="s">
        <v>425</v>
      </c>
      <c r="H113" s="39"/>
      <c r="I113" s="12">
        <f t="shared" si="3"/>
        <v>0</v>
      </c>
      <c r="J113" s="3"/>
      <c r="K113" s="3"/>
    </row>
    <row r="114" spans="2:11" ht="26.25" hidden="1" customHeight="1" x14ac:dyDescent="0.3">
      <c r="B114" s="5">
        <v>2240</v>
      </c>
      <c r="C114" s="83" t="s">
        <v>62</v>
      </c>
      <c r="D114" s="32">
        <v>4</v>
      </c>
      <c r="E114" s="32">
        <v>0</v>
      </c>
      <c r="F114" s="43"/>
      <c r="G114" s="35" t="s">
        <v>225</v>
      </c>
      <c r="H114" s="36" t="s">
        <v>105</v>
      </c>
      <c r="I114" s="12">
        <f t="shared" si="3"/>
        <v>0</v>
      </c>
      <c r="J114" s="3">
        <f>SUM(J115)</f>
        <v>0</v>
      </c>
      <c r="K114" s="3">
        <f>SUM(K115)</f>
        <v>0</v>
      </c>
    </row>
    <row r="115" spans="2:11" ht="29.25" hidden="1" customHeight="1" x14ac:dyDescent="0.3">
      <c r="B115" s="5">
        <v>2241</v>
      </c>
      <c r="C115" s="84" t="s">
        <v>62</v>
      </c>
      <c r="D115" s="9">
        <v>4</v>
      </c>
      <c r="E115" s="9">
        <v>1</v>
      </c>
      <c r="F115" s="41"/>
      <c r="G115" s="38" t="s">
        <v>225</v>
      </c>
      <c r="H115" s="48" t="s">
        <v>105</v>
      </c>
      <c r="I115" s="12">
        <f t="shared" si="3"/>
        <v>0</v>
      </c>
      <c r="J115" s="3">
        <v>0</v>
      </c>
      <c r="K115" s="3">
        <v>0</v>
      </c>
    </row>
    <row r="116" spans="2:11" ht="27" x14ac:dyDescent="0.3">
      <c r="B116" s="5">
        <v>2250</v>
      </c>
      <c r="C116" s="83" t="s">
        <v>62</v>
      </c>
      <c r="D116" s="32">
        <v>5</v>
      </c>
      <c r="E116" s="32">
        <v>0</v>
      </c>
      <c r="F116" s="43"/>
      <c r="G116" s="35" t="s">
        <v>226</v>
      </c>
      <c r="H116" s="36" t="s">
        <v>106</v>
      </c>
      <c r="I116" s="12">
        <f t="shared" si="3"/>
        <v>300</v>
      </c>
      <c r="J116" s="3">
        <f>SUM(J117)</f>
        <v>300</v>
      </c>
      <c r="K116" s="3">
        <f>SUM(K117)</f>
        <v>0</v>
      </c>
    </row>
    <row r="117" spans="2:11" ht="15" customHeight="1" x14ac:dyDescent="0.3">
      <c r="B117" s="5">
        <v>2251</v>
      </c>
      <c r="C117" s="84" t="s">
        <v>62</v>
      </c>
      <c r="D117" s="9">
        <v>5</v>
      </c>
      <c r="E117" s="9">
        <v>1</v>
      </c>
      <c r="F117" s="41"/>
      <c r="G117" s="38" t="s">
        <v>227</v>
      </c>
      <c r="H117" s="48" t="s">
        <v>107</v>
      </c>
      <c r="I117" s="12">
        <f t="shared" si="3"/>
        <v>300</v>
      </c>
      <c r="J117" s="3">
        <f>J120</f>
        <v>300</v>
      </c>
      <c r="K117" s="3">
        <v>0</v>
      </c>
    </row>
    <row r="118" spans="2:11" ht="54" hidden="1" x14ac:dyDescent="0.3">
      <c r="B118" s="5"/>
      <c r="C118" s="84"/>
      <c r="D118" s="9"/>
      <c r="E118" s="9"/>
      <c r="F118" s="41"/>
      <c r="G118" s="38" t="s">
        <v>425</v>
      </c>
      <c r="H118" s="39"/>
      <c r="I118" s="12">
        <f t="shared" si="3"/>
        <v>0</v>
      </c>
      <c r="J118" s="3"/>
      <c r="K118" s="3"/>
    </row>
    <row r="119" spans="2:11" ht="54" x14ac:dyDescent="0.3">
      <c r="B119" s="5"/>
      <c r="C119" s="84"/>
      <c r="D119" s="9"/>
      <c r="E119" s="9"/>
      <c r="F119" s="41"/>
      <c r="G119" s="38" t="s">
        <v>425</v>
      </c>
      <c r="H119" s="39"/>
      <c r="I119" s="12"/>
      <c r="J119" s="3"/>
      <c r="K119" s="3"/>
    </row>
    <row r="120" spans="2:11" ht="27" x14ac:dyDescent="0.3">
      <c r="B120" s="5"/>
      <c r="C120" s="84"/>
      <c r="D120" s="9"/>
      <c r="E120" s="9"/>
      <c r="F120" s="41">
        <v>4239</v>
      </c>
      <c r="G120" s="11" t="s">
        <v>390</v>
      </c>
      <c r="H120" s="39"/>
      <c r="I120" s="12">
        <f t="shared" si="3"/>
        <v>300</v>
      </c>
      <c r="J120" s="3">
        <v>300</v>
      </c>
      <c r="K120" s="3"/>
    </row>
    <row r="121" spans="2:11" s="34" customFormat="1" ht="68.25" customHeight="1" x14ac:dyDescent="0.2">
      <c r="B121" s="9">
        <v>2300</v>
      </c>
      <c r="C121" s="83" t="s">
        <v>63</v>
      </c>
      <c r="D121" s="32">
        <v>0</v>
      </c>
      <c r="E121" s="32">
        <v>0</v>
      </c>
      <c r="F121" s="43"/>
      <c r="G121" s="52" t="s">
        <v>444</v>
      </c>
      <c r="H121" s="50" t="s">
        <v>108</v>
      </c>
      <c r="I121" s="12">
        <f t="shared" si="3"/>
        <v>860</v>
      </c>
      <c r="J121" s="12">
        <f>SUM(J122,J129,J136,J142,J145,J148,J151)</f>
        <v>860</v>
      </c>
      <c r="K121" s="12">
        <f>SUM(K122,K129,K136,K142,K145,K148,K151)</f>
        <v>0</v>
      </c>
    </row>
    <row r="122" spans="2:11" ht="15" hidden="1" customHeight="1" x14ac:dyDescent="0.3">
      <c r="B122" s="5">
        <v>2310</v>
      </c>
      <c r="C122" s="83" t="s">
        <v>63</v>
      </c>
      <c r="D122" s="32">
        <v>1</v>
      </c>
      <c r="E122" s="32">
        <v>0</v>
      </c>
      <c r="F122" s="43"/>
      <c r="G122" s="35" t="s">
        <v>228</v>
      </c>
      <c r="H122" s="36" t="s">
        <v>109</v>
      </c>
      <c r="I122" s="12">
        <f t="shared" si="3"/>
        <v>0</v>
      </c>
      <c r="J122" s="3">
        <f>SUM(J123+J125+J127)</f>
        <v>0</v>
      </c>
      <c r="K122" s="3">
        <f>SUM(K123+K125+K127)</f>
        <v>0</v>
      </c>
    </row>
    <row r="123" spans="2:11" ht="15" hidden="1" customHeight="1" x14ac:dyDescent="0.3">
      <c r="B123" s="5">
        <v>2311</v>
      </c>
      <c r="C123" s="84" t="s">
        <v>63</v>
      </c>
      <c r="D123" s="9">
        <v>1</v>
      </c>
      <c r="E123" s="9">
        <v>1</v>
      </c>
      <c r="F123" s="41"/>
      <c r="G123" s="38" t="s">
        <v>229</v>
      </c>
      <c r="H123" s="48" t="s">
        <v>110</v>
      </c>
      <c r="I123" s="12">
        <f t="shared" si="3"/>
        <v>0</v>
      </c>
      <c r="J123" s="3">
        <v>0</v>
      </c>
      <c r="K123" s="3">
        <v>0</v>
      </c>
    </row>
    <row r="124" spans="2:11" ht="54" hidden="1" x14ac:dyDescent="0.3">
      <c r="B124" s="5"/>
      <c r="C124" s="84"/>
      <c r="D124" s="9"/>
      <c r="E124" s="9"/>
      <c r="F124" s="41"/>
      <c r="G124" s="38" t="s">
        <v>425</v>
      </c>
      <c r="H124" s="39"/>
      <c r="I124" s="12">
        <f t="shared" si="3"/>
        <v>0</v>
      </c>
      <c r="J124" s="3"/>
      <c r="K124" s="3"/>
    </row>
    <row r="125" spans="2:11" ht="15" hidden="1" customHeight="1" x14ac:dyDescent="0.3">
      <c r="B125" s="5">
        <v>2312</v>
      </c>
      <c r="C125" s="84" t="s">
        <v>63</v>
      </c>
      <c r="D125" s="9">
        <v>1</v>
      </c>
      <c r="E125" s="9">
        <v>2</v>
      </c>
      <c r="F125" s="41"/>
      <c r="G125" s="38" t="s">
        <v>230</v>
      </c>
      <c r="H125" s="48"/>
      <c r="I125" s="12">
        <f t="shared" si="3"/>
        <v>0</v>
      </c>
      <c r="J125" s="3">
        <v>0</v>
      </c>
      <c r="K125" s="3">
        <v>0</v>
      </c>
    </row>
    <row r="126" spans="2:11" ht="54" hidden="1" x14ac:dyDescent="0.3">
      <c r="B126" s="5"/>
      <c r="C126" s="84"/>
      <c r="D126" s="9"/>
      <c r="E126" s="9"/>
      <c r="F126" s="41"/>
      <c r="G126" s="38" t="s">
        <v>425</v>
      </c>
      <c r="H126" s="39"/>
      <c r="I126" s="12">
        <f t="shared" si="3"/>
        <v>0</v>
      </c>
      <c r="J126" s="3"/>
      <c r="K126" s="3"/>
    </row>
    <row r="127" spans="2:11" ht="15" hidden="1" customHeight="1" x14ac:dyDescent="0.3">
      <c r="B127" s="5">
        <v>2313</v>
      </c>
      <c r="C127" s="84" t="s">
        <v>63</v>
      </c>
      <c r="D127" s="9">
        <v>1</v>
      </c>
      <c r="E127" s="9">
        <v>3</v>
      </c>
      <c r="F127" s="41"/>
      <c r="G127" s="38" t="s">
        <v>231</v>
      </c>
      <c r="H127" s="48"/>
      <c r="I127" s="12">
        <f t="shared" si="3"/>
        <v>0</v>
      </c>
      <c r="J127" s="3">
        <v>0</v>
      </c>
      <c r="K127" s="3">
        <v>0</v>
      </c>
    </row>
    <row r="128" spans="2:11" ht="54" hidden="1" x14ac:dyDescent="0.3">
      <c r="B128" s="5"/>
      <c r="C128" s="84"/>
      <c r="D128" s="9"/>
      <c r="E128" s="9"/>
      <c r="F128" s="41"/>
      <c r="G128" s="38" t="s">
        <v>425</v>
      </c>
      <c r="H128" s="39"/>
      <c r="I128" s="12">
        <f t="shared" si="3"/>
        <v>0</v>
      </c>
      <c r="J128" s="3"/>
      <c r="K128" s="3"/>
    </row>
    <row r="129" spans="2:11" ht="15" customHeight="1" x14ac:dyDescent="0.3">
      <c r="B129" s="5">
        <v>2320</v>
      </c>
      <c r="C129" s="83" t="s">
        <v>63</v>
      </c>
      <c r="D129" s="32">
        <v>2</v>
      </c>
      <c r="E129" s="32">
        <v>0</v>
      </c>
      <c r="F129" s="43"/>
      <c r="G129" s="35" t="s">
        <v>232</v>
      </c>
      <c r="H129" s="36" t="s">
        <v>111</v>
      </c>
      <c r="I129" s="3">
        <f t="shared" si="3"/>
        <v>500</v>
      </c>
      <c r="J129" s="3">
        <f>SUM(J130)</f>
        <v>500</v>
      </c>
      <c r="K129" s="3">
        <f>SUM(K130)</f>
        <v>0</v>
      </c>
    </row>
    <row r="130" spans="2:11" ht="15" customHeight="1" x14ac:dyDescent="0.3">
      <c r="B130" s="5">
        <v>2321</v>
      </c>
      <c r="C130" s="84" t="s">
        <v>63</v>
      </c>
      <c r="D130" s="9">
        <v>2</v>
      </c>
      <c r="E130" s="9">
        <v>1</v>
      </c>
      <c r="F130" s="41"/>
      <c r="G130" s="38" t="s">
        <v>233</v>
      </c>
      <c r="H130" s="48" t="s">
        <v>112</v>
      </c>
      <c r="I130" s="12">
        <f t="shared" si="3"/>
        <v>500</v>
      </c>
      <c r="J130" s="12">
        <f>J133+J134+J135</f>
        <v>500</v>
      </c>
      <c r="K130" s="3">
        <v>0</v>
      </c>
    </row>
    <row r="131" spans="2:11" ht="54" hidden="1" x14ac:dyDescent="0.3">
      <c r="B131" s="5"/>
      <c r="C131" s="84"/>
      <c r="D131" s="9"/>
      <c r="E131" s="9"/>
      <c r="F131" s="41"/>
      <c r="G131" s="38" t="s">
        <v>425</v>
      </c>
      <c r="H131" s="39"/>
      <c r="I131" s="12">
        <f t="shared" si="3"/>
        <v>0</v>
      </c>
      <c r="J131" s="3"/>
      <c r="K131" s="3"/>
    </row>
    <row r="132" spans="2:11" ht="54" x14ac:dyDescent="0.3">
      <c r="B132" s="5"/>
      <c r="C132" s="84"/>
      <c r="D132" s="9"/>
      <c r="E132" s="9"/>
      <c r="F132" s="41"/>
      <c r="G132" s="38" t="s">
        <v>425</v>
      </c>
      <c r="H132" s="39"/>
      <c r="I132" s="12"/>
      <c r="J132" s="3"/>
      <c r="K132" s="3"/>
    </row>
    <row r="133" spans="2:11" ht="27" x14ac:dyDescent="0.3">
      <c r="B133" s="5"/>
      <c r="C133" s="84"/>
      <c r="D133" s="9"/>
      <c r="E133" s="9"/>
      <c r="F133" s="41">
        <v>4239</v>
      </c>
      <c r="G133" s="49" t="s">
        <v>390</v>
      </c>
      <c r="H133" s="39"/>
      <c r="I133" s="12">
        <f>J133</f>
        <v>500</v>
      </c>
      <c r="J133" s="12">
        <v>500</v>
      </c>
      <c r="K133" s="3"/>
    </row>
    <row r="134" spans="2:11" ht="40.5" hidden="1" x14ac:dyDescent="0.3">
      <c r="B134" s="5"/>
      <c r="C134" s="84"/>
      <c r="D134" s="9"/>
      <c r="E134" s="9"/>
      <c r="F134" s="41">
        <v>4841</v>
      </c>
      <c r="G134" s="53" t="s">
        <v>450</v>
      </c>
      <c r="H134" s="39"/>
      <c r="I134" s="12">
        <f>J134</f>
        <v>0</v>
      </c>
      <c r="J134" s="12">
        <v>0</v>
      </c>
      <c r="K134" s="3"/>
    </row>
    <row r="135" spans="2:11" ht="27" hidden="1" x14ac:dyDescent="0.3">
      <c r="B135" s="5"/>
      <c r="C135" s="84"/>
      <c r="D135" s="9"/>
      <c r="E135" s="9"/>
      <c r="F135" s="41">
        <v>4842</v>
      </c>
      <c r="G135" s="11" t="s">
        <v>410</v>
      </c>
      <c r="H135" s="39"/>
      <c r="I135" s="3">
        <f t="shared" si="3"/>
        <v>0</v>
      </c>
      <c r="J135" s="12">
        <v>0</v>
      </c>
      <c r="K135" s="3"/>
    </row>
    <row r="136" spans="2:11" ht="27" x14ac:dyDescent="0.3">
      <c r="B136" s="5">
        <v>2330</v>
      </c>
      <c r="C136" s="83" t="s">
        <v>63</v>
      </c>
      <c r="D136" s="32">
        <v>3</v>
      </c>
      <c r="E136" s="32">
        <v>0</v>
      </c>
      <c r="F136" s="43"/>
      <c r="G136" s="35" t="s">
        <v>234</v>
      </c>
      <c r="H136" s="36" t="s">
        <v>113</v>
      </c>
      <c r="I136" s="12">
        <f t="shared" si="3"/>
        <v>360</v>
      </c>
      <c r="J136" s="12">
        <f>SUM(J137+J140)</f>
        <v>360</v>
      </c>
      <c r="K136" s="3">
        <f>SUM(K137)</f>
        <v>0</v>
      </c>
    </row>
    <row r="137" spans="2:11" ht="15" customHeight="1" x14ac:dyDescent="0.3">
      <c r="B137" s="5">
        <v>2331</v>
      </c>
      <c r="C137" s="84" t="s">
        <v>63</v>
      </c>
      <c r="D137" s="9">
        <v>3</v>
      </c>
      <c r="E137" s="9">
        <v>1</v>
      </c>
      <c r="F137" s="41"/>
      <c r="G137" s="38" t="s">
        <v>235</v>
      </c>
      <c r="H137" s="48" t="s">
        <v>114</v>
      </c>
      <c r="I137" s="12">
        <f t="shared" si="3"/>
        <v>300</v>
      </c>
      <c r="J137" s="3">
        <f>J139</f>
        <v>300</v>
      </c>
      <c r="K137" s="3">
        <v>0</v>
      </c>
    </row>
    <row r="138" spans="2:11" ht="54" x14ac:dyDescent="0.3">
      <c r="B138" s="5"/>
      <c r="C138" s="84"/>
      <c r="D138" s="9"/>
      <c r="E138" s="9"/>
      <c r="F138" s="41"/>
      <c r="G138" s="38" t="s">
        <v>425</v>
      </c>
      <c r="H138" s="39"/>
      <c r="I138" s="12"/>
      <c r="J138" s="3"/>
      <c r="K138" s="3"/>
    </row>
    <row r="139" spans="2:11" ht="27.75" customHeight="1" x14ac:dyDescent="0.3">
      <c r="B139" s="5"/>
      <c r="C139" s="84"/>
      <c r="D139" s="9"/>
      <c r="E139" s="9"/>
      <c r="F139" s="41">
        <v>4831</v>
      </c>
      <c r="G139" s="38" t="s">
        <v>409</v>
      </c>
      <c r="H139" s="39"/>
      <c r="I139" s="12">
        <f>J139</f>
        <v>300</v>
      </c>
      <c r="J139" s="12">
        <v>300</v>
      </c>
      <c r="K139" s="3"/>
    </row>
    <row r="140" spans="2:11" ht="15" customHeight="1" x14ac:dyDescent="0.3">
      <c r="B140" s="5">
        <v>2332</v>
      </c>
      <c r="C140" s="84" t="s">
        <v>63</v>
      </c>
      <c r="D140" s="9">
        <v>3</v>
      </c>
      <c r="E140" s="9">
        <v>2</v>
      </c>
      <c r="F140" s="41"/>
      <c r="G140" s="38" t="s">
        <v>236</v>
      </c>
      <c r="H140" s="48"/>
      <c r="I140" s="12">
        <f t="shared" ref="I140:I177" si="4">SUM(J140:K140)</f>
        <v>60</v>
      </c>
      <c r="J140" s="3">
        <f>J154</f>
        <v>60</v>
      </c>
      <c r="K140" s="3">
        <v>0</v>
      </c>
    </row>
    <row r="141" spans="2:11" ht="54" hidden="1" x14ac:dyDescent="0.3">
      <c r="B141" s="5"/>
      <c r="C141" s="84"/>
      <c r="D141" s="9"/>
      <c r="E141" s="9"/>
      <c r="F141" s="41"/>
      <c r="G141" s="38" t="s">
        <v>425</v>
      </c>
      <c r="H141" s="39"/>
      <c r="I141" s="12"/>
      <c r="J141" s="3"/>
      <c r="K141" s="3"/>
    </row>
    <row r="142" spans="2:11" ht="15" hidden="1" customHeight="1" x14ac:dyDescent="0.3">
      <c r="B142" s="5">
        <v>2340</v>
      </c>
      <c r="C142" s="83" t="s">
        <v>63</v>
      </c>
      <c r="D142" s="32">
        <v>4</v>
      </c>
      <c r="E142" s="32">
        <v>0</v>
      </c>
      <c r="F142" s="43"/>
      <c r="G142" s="35" t="s">
        <v>237</v>
      </c>
      <c r="H142" s="48"/>
      <c r="I142" s="12">
        <f t="shared" si="4"/>
        <v>0</v>
      </c>
      <c r="J142" s="3">
        <f>SUM(J143)</f>
        <v>0</v>
      </c>
      <c r="K142" s="3">
        <f>SUM(K143)</f>
        <v>0</v>
      </c>
    </row>
    <row r="143" spans="2:11" ht="15" hidden="1" customHeight="1" x14ac:dyDescent="0.3">
      <c r="B143" s="5">
        <v>2341</v>
      </c>
      <c r="C143" s="84" t="s">
        <v>63</v>
      </c>
      <c r="D143" s="9">
        <v>4</v>
      </c>
      <c r="E143" s="9">
        <v>1</v>
      </c>
      <c r="F143" s="41"/>
      <c r="G143" s="38" t="s">
        <v>238</v>
      </c>
      <c r="H143" s="48"/>
      <c r="I143" s="12">
        <f t="shared" si="4"/>
        <v>0</v>
      </c>
      <c r="J143" s="3">
        <v>0</v>
      </c>
      <c r="K143" s="3">
        <v>0</v>
      </c>
    </row>
    <row r="144" spans="2:11" ht="54" hidden="1" x14ac:dyDescent="0.3">
      <c r="B144" s="5"/>
      <c r="C144" s="84"/>
      <c r="D144" s="9"/>
      <c r="E144" s="9"/>
      <c r="F144" s="41"/>
      <c r="G144" s="38" t="s">
        <v>425</v>
      </c>
      <c r="H144" s="39"/>
      <c r="I144" s="12">
        <f t="shared" si="4"/>
        <v>0</v>
      </c>
      <c r="J144" s="3"/>
      <c r="K144" s="3"/>
    </row>
    <row r="145" spans="2:11" ht="15" hidden="1" customHeight="1" x14ac:dyDescent="0.3">
      <c r="B145" s="5">
        <v>2350</v>
      </c>
      <c r="C145" s="83" t="s">
        <v>63</v>
      </c>
      <c r="D145" s="32">
        <v>5</v>
      </c>
      <c r="E145" s="32">
        <v>0</v>
      </c>
      <c r="F145" s="43"/>
      <c r="G145" s="35" t="s">
        <v>239</v>
      </c>
      <c r="H145" s="36" t="s">
        <v>115</v>
      </c>
      <c r="I145" s="12">
        <f t="shared" si="4"/>
        <v>0</v>
      </c>
      <c r="J145" s="3">
        <f>SUM(J146)</f>
        <v>0</v>
      </c>
      <c r="K145" s="3">
        <f>SUM(K146)</f>
        <v>0</v>
      </c>
    </row>
    <row r="146" spans="2:11" ht="15" hidden="1" customHeight="1" x14ac:dyDescent="0.3">
      <c r="B146" s="5">
        <v>2351</v>
      </c>
      <c r="C146" s="84" t="s">
        <v>63</v>
      </c>
      <c r="D146" s="9">
        <v>5</v>
      </c>
      <c r="E146" s="9">
        <v>1</v>
      </c>
      <c r="F146" s="41"/>
      <c r="G146" s="38" t="s">
        <v>240</v>
      </c>
      <c r="H146" s="48" t="s">
        <v>115</v>
      </c>
      <c r="I146" s="12">
        <f t="shared" si="4"/>
        <v>0</v>
      </c>
      <c r="J146" s="3">
        <v>0</v>
      </c>
      <c r="K146" s="3">
        <v>0</v>
      </c>
    </row>
    <row r="147" spans="2:11" ht="54" hidden="1" x14ac:dyDescent="0.3">
      <c r="B147" s="5"/>
      <c r="C147" s="84"/>
      <c r="D147" s="9"/>
      <c r="E147" s="9"/>
      <c r="F147" s="41"/>
      <c r="G147" s="38" t="s">
        <v>425</v>
      </c>
      <c r="H147" s="39"/>
      <c r="I147" s="12">
        <f t="shared" si="4"/>
        <v>0</v>
      </c>
      <c r="J147" s="3"/>
      <c r="K147" s="3"/>
    </row>
    <row r="148" spans="2:11" ht="40.5" hidden="1" x14ac:dyDescent="0.3">
      <c r="B148" s="5">
        <v>2360</v>
      </c>
      <c r="C148" s="83" t="s">
        <v>63</v>
      </c>
      <c r="D148" s="32">
        <v>6</v>
      </c>
      <c r="E148" s="32">
        <v>0</v>
      </c>
      <c r="F148" s="43"/>
      <c r="G148" s="35" t="s">
        <v>241</v>
      </c>
      <c r="H148" s="36" t="s">
        <v>116</v>
      </c>
      <c r="I148" s="12">
        <f t="shared" si="4"/>
        <v>0</v>
      </c>
      <c r="J148" s="3">
        <f>SUM(J149)</f>
        <v>0</v>
      </c>
      <c r="K148" s="3">
        <f>SUM(K149)</f>
        <v>0</v>
      </c>
    </row>
    <row r="149" spans="2:11" ht="25.5" hidden="1" customHeight="1" x14ac:dyDescent="0.3">
      <c r="B149" s="5">
        <v>2361</v>
      </c>
      <c r="C149" s="84" t="s">
        <v>63</v>
      </c>
      <c r="D149" s="9">
        <v>6</v>
      </c>
      <c r="E149" s="9">
        <v>1</v>
      </c>
      <c r="F149" s="41"/>
      <c r="G149" s="38" t="s">
        <v>242</v>
      </c>
      <c r="H149" s="48" t="s">
        <v>117</v>
      </c>
      <c r="I149" s="12">
        <f t="shared" si="4"/>
        <v>0</v>
      </c>
      <c r="J149" s="3">
        <v>0</v>
      </c>
      <c r="K149" s="3">
        <v>0</v>
      </c>
    </row>
    <row r="150" spans="2:11" ht="54" hidden="1" x14ac:dyDescent="0.3">
      <c r="B150" s="5"/>
      <c r="C150" s="84"/>
      <c r="D150" s="9"/>
      <c r="E150" s="9"/>
      <c r="F150" s="41"/>
      <c r="G150" s="38" t="s">
        <v>425</v>
      </c>
      <c r="H150" s="39"/>
      <c r="I150" s="12">
        <f t="shared" si="4"/>
        <v>0</v>
      </c>
      <c r="J150" s="3"/>
      <c r="K150" s="3"/>
    </row>
    <row r="151" spans="2:11" ht="25.5" hidden="1" customHeight="1" x14ac:dyDescent="0.3">
      <c r="B151" s="5">
        <v>2370</v>
      </c>
      <c r="C151" s="83" t="s">
        <v>63</v>
      </c>
      <c r="D151" s="32">
        <v>7</v>
      </c>
      <c r="E151" s="32">
        <v>0</v>
      </c>
      <c r="F151" s="43"/>
      <c r="G151" s="35" t="s">
        <v>431</v>
      </c>
      <c r="H151" s="36" t="s">
        <v>118</v>
      </c>
      <c r="I151" s="12">
        <f t="shared" si="4"/>
        <v>0</v>
      </c>
      <c r="J151" s="3">
        <f>SUM(J152)</f>
        <v>0</v>
      </c>
      <c r="K151" s="3">
        <f>SUM(K152)</f>
        <v>0</v>
      </c>
    </row>
    <row r="152" spans="2:11" ht="40.5" hidden="1" x14ac:dyDescent="0.3">
      <c r="B152" s="5">
        <v>2371</v>
      </c>
      <c r="C152" s="84" t="s">
        <v>63</v>
      </c>
      <c r="D152" s="9">
        <v>7</v>
      </c>
      <c r="E152" s="9">
        <v>1</v>
      </c>
      <c r="F152" s="41"/>
      <c r="G152" s="38" t="s">
        <v>243</v>
      </c>
      <c r="H152" s="48" t="s">
        <v>119</v>
      </c>
      <c r="I152" s="12">
        <f t="shared" si="4"/>
        <v>0</v>
      </c>
      <c r="J152" s="3">
        <v>0</v>
      </c>
      <c r="K152" s="3">
        <v>0</v>
      </c>
    </row>
    <row r="153" spans="2:11" ht="54" x14ac:dyDescent="0.3">
      <c r="B153" s="5"/>
      <c r="C153" s="84"/>
      <c r="D153" s="9"/>
      <c r="E153" s="9"/>
      <c r="F153" s="41"/>
      <c r="G153" s="38" t="s">
        <v>425</v>
      </c>
      <c r="H153" s="39"/>
      <c r="I153" s="12"/>
      <c r="J153" s="3"/>
      <c r="K153" s="3"/>
    </row>
    <row r="154" spans="2:11" ht="28.5" customHeight="1" x14ac:dyDescent="0.3">
      <c r="B154" s="5"/>
      <c r="C154" s="84"/>
      <c r="D154" s="9"/>
      <c r="E154" s="9"/>
      <c r="F154" s="41">
        <v>4831</v>
      </c>
      <c r="G154" s="38" t="s">
        <v>409</v>
      </c>
      <c r="H154" s="39"/>
      <c r="I154" s="12">
        <f>J154</f>
        <v>60</v>
      </c>
      <c r="J154" s="3">
        <v>60</v>
      </c>
      <c r="K154" s="3"/>
    </row>
    <row r="155" spans="2:11" s="34" customFormat="1" ht="65.25" customHeight="1" x14ac:dyDescent="0.2">
      <c r="B155" s="9">
        <v>2400</v>
      </c>
      <c r="C155" s="83" t="s">
        <v>64</v>
      </c>
      <c r="D155" s="32">
        <v>0</v>
      </c>
      <c r="E155" s="32">
        <v>0</v>
      </c>
      <c r="F155" s="43"/>
      <c r="G155" s="91" t="s">
        <v>468</v>
      </c>
      <c r="H155" s="50" t="s">
        <v>120</v>
      </c>
      <c r="I155" s="12">
        <f t="shared" si="4"/>
        <v>883100</v>
      </c>
      <c r="J155" s="12">
        <f>SUM(J156,J161,J176,J187,J194,J209,J212,J221,J235)</f>
        <v>56600</v>
      </c>
      <c r="K155" s="12">
        <f>SUM(K156,K161,K176,K187,K194,K209,K212,K221,K235)</f>
        <v>826500</v>
      </c>
    </row>
    <row r="156" spans="2:11" ht="29.25" hidden="1" customHeight="1" x14ac:dyDescent="0.3">
      <c r="B156" s="5">
        <v>2410</v>
      </c>
      <c r="C156" s="83" t="s">
        <v>64</v>
      </c>
      <c r="D156" s="32">
        <v>1</v>
      </c>
      <c r="E156" s="32">
        <v>0</v>
      </c>
      <c r="F156" s="43"/>
      <c r="G156" s="35" t="s">
        <v>244</v>
      </c>
      <c r="H156" s="36" t="s">
        <v>121</v>
      </c>
      <c r="I156" s="12">
        <f t="shared" si="4"/>
        <v>0</v>
      </c>
      <c r="J156" s="3">
        <f>SUM(J157,J159)</f>
        <v>0</v>
      </c>
      <c r="K156" s="3">
        <f>SUM(K157)</f>
        <v>0</v>
      </c>
    </row>
    <row r="157" spans="2:11" ht="27" hidden="1" x14ac:dyDescent="0.3">
      <c r="B157" s="5">
        <v>2411</v>
      </c>
      <c r="C157" s="84" t="s">
        <v>64</v>
      </c>
      <c r="D157" s="9">
        <v>1</v>
      </c>
      <c r="E157" s="9">
        <v>1</v>
      </c>
      <c r="F157" s="41"/>
      <c r="G157" s="38" t="s">
        <v>245</v>
      </c>
      <c r="H157" s="39" t="s">
        <v>122</v>
      </c>
      <c r="I157" s="12">
        <f t="shared" si="4"/>
        <v>0</v>
      </c>
      <c r="J157" s="3">
        <v>0</v>
      </c>
      <c r="K157" s="3">
        <v>0</v>
      </c>
    </row>
    <row r="158" spans="2:11" ht="54" hidden="1" x14ac:dyDescent="0.3">
      <c r="B158" s="5"/>
      <c r="C158" s="84"/>
      <c r="D158" s="9"/>
      <c r="E158" s="9"/>
      <c r="F158" s="41"/>
      <c r="G158" s="38" t="s">
        <v>425</v>
      </c>
      <c r="H158" s="39"/>
      <c r="I158" s="12">
        <f t="shared" si="4"/>
        <v>0</v>
      </c>
      <c r="J158" s="3"/>
      <c r="K158" s="3"/>
    </row>
    <row r="159" spans="2:11" ht="27" hidden="1" x14ac:dyDescent="0.3">
      <c r="B159" s="5">
        <v>2412</v>
      </c>
      <c r="C159" s="84" t="s">
        <v>64</v>
      </c>
      <c r="D159" s="9">
        <v>1</v>
      </c>
      <c r="E159" s="9">
        <v>2</v>
      </c>
      <c r="F159" s="41"/>
      <c r="G159" s="38" t="s">
        <v>246</v>
      </c>
      <c r="H159" s="48" t="s">
        <v>123</v>
      </c>
      <c r="I159" s="12">
        <f t="shared" si="4"/>
        <v>0</v>
      </c>
      <c r="J159" s="3">
        <v>0</v>
      </c>
      <c r="K159" s="3">
        <v>0</v>
      </c>
    </row>
    <row r="160" spans="2:11" ht="54" hidden="1" x14ac:dyDescent="0.3">
      <c r="B160" s="5"/>
      <c r="C160" s="84"/>
      <c r="D160" s="9"/>
      <c r="E160" s="9"/>
      <c r="F160" s="41"/>
      <c r="G160" s="38" t="s">
        <v>425</v>
      </c>
      <c r="H160" s="39"/>
      <c r="I160" s="12">
        <f t="shared" si="4"/>
        <v>0</v>
      </c>
      <c r="J160" s="3"/>
      <c r="K160" s="3"/>
    </row>
    <row r="161" spans="2:11" ht="39.75" customHeight="1" x14ac:dyDescent="0.3">
      <c r="B161" s="5">
        <v>2420</v>
      </c>
      <c r="C161" s="83" t="s">
        <v>64</v>
      </c>
      <c r="D161" s="32">
        <v>2</v>
      </c>
      <c r="E161" s="32">
        <v>0</v>
      </c>
      <c r="F161" s="43"/>
      <c r="G161" s="35" t="s">
        <v>247</v>
      </c>
      <c r="H161" s="36" t="s">
        <v>124</v>
      </c>
      <c r="I161" s="3">
        <f t="shared" si="4"/>
        <v>224800</v>
      </c>
      <c r="J161" s="3">
        <f>SUM(J162,J166,J168,J170)</f>
        <v>3100</v>
      </c>
      <c r="K161" s="3">
        <f>SUM(K162,K170)</f>
        <v>221700</v>
      </c>
    </row>
    <row r="162" spans="2:11" ht="15" customHeight="1" x14ac:dyDescent="0.3">
      <c r="B162" s="5">
        <v>2421</v>
      </c>
      <c r="C162" s="84" t="s">
        <v>64</v>
      </c>
      <c r="D162" s="9">
        <v>2</v>
      </c>
      <c r="E162" s="9">
        <v>1</v>
      </c>
      <c r="F162" s="41"/>
      <c r="G162" s="38" t="s">
        <v>248</v>
      </c>
      <c r="H162" s="48" t="s">
        <v>125</v>
      </c>
      <c r="I162" s="12">
        <f t="shared" si="4"/>
        <v>2800</v>
      </c>
      <c r="J162" s="3">
        <f>J165+J164</f>
        <v>2800</v>
      </c>
      <c r="K162" s="3">
        <f>SUM(K165:K165)</f>
        <v>0</v>
      </c>
    </row>
    <row r="163" spans="2:11" ht="54" x14ac:dyDescent="0.3">
      <c r="B163" s="5"/>
      <c r="C163" s="84"/>
      <c r="D163" s="9"/>
      <c r="E163" s="9"/>
      <c r="F163" s="41"/>
      <c r="G163" s="38" t="s">
        <v>425</v>
      </c>
      <c r="H163" s="39"/>
      <c r="I163" s="12"/>
      <c r="J163" s="3"/>
      <c r="K163" s="3"/>
    </row>
    <row r="164" spans="2:11" ht="27" x14ac:dyDescent="0.3">
      <c r="B164" s="5"/>
      <c r="C164" s="84"/>
      <c r="D164" s="9"/>
      <c r="E164" s="9"/>
      <c r="F164" s="41">
        <v>4239</v>
      </c>
      <c r="G164" s="49" t="s">
        <v>390</v>
      </c>
      <c r="H164" s="39"/>
      <c r="I164" s="12">
        <f>J164</f>
        <v>2800</v>
      </c>
      <c r="J164" s="12">
        <v>2800</v>
      </c>
      <c r="K164" s="3"/>
    </row>
    <row r="165" spans="2:11" ht="15" hidden="1" customHeight="1" x14ac:dyDescent="0.3">
      <c r="B165" s="5"/>
      <c r="C165" s="84"/>
      <c r="D165" s="9"/>
      <c r="E165" s="9"/>
      <c r="F165" s="5">
        <v>4262</v>
      </c>
      <c r="G165" s="6" t="s">
        <v>395</v>
      </c>
      <c r="H165" s="39"/>
      <c r="I165" s="3">
        <f t="shared" si="4"/>
        <v>0</v>
      </c>
      <c r="J165" s="3">
        <v>0</v>
      </c>
      <c r="K165" s="3"/>
    </row>
    <row r="166" spans="2:11" ht="15" hidden="1" customHeight="1" x14ac:dyDescent="0.3">
      <c r="B166" s="5">
        <v>2422</v>
      </c>
      <c r="C166" s="84" t="s">
        <v>64</v>
      </c>
      <c r="D166" s="9">
        <v>2</v>
      </c>
      <c r="E166" s="9">
        <v>2</v>
      </c>
      <c r="F166" s="41"/>
      <c r="G166" s="38" t="s">
        <v>249</v>
      </c>
      <c r="H166" s="48" t="s">
        <v>126</v>
      </c>
      <c r="I166" s="12">
        <f t="shared" si="4"/>
        <v>0</v>
      </c>
      <c r="J166" s="3">
        <v>0</v>
      </c>
      <c r="K166" s="3">
        <v>0</v>
      </c>
    </row>
    <row r="167" spans="2:11" ht="54" hidden="1" x14ac:dyDescent="0.3">
      <c r="B167" s="5"/>
      <c r="C167" s="84"/>
      <c r="D167" s="9"/>
      <c r="E167" s="9"/>
      <c r="F167" s="41"/>
      <c r="G167" s="38" t="s">
        <v>425</v>
      </c>
      <c r="H167" s="39"/>
      <c r="I167" s="12"/>
      <c r="J167" s="3"/>
      <c r="K167" s="3"/>
    </row>
    <row r="168" spans="2:11" hidden="1" x14ac:dyDescent="0.3">
      <c r="B168" s="5">
        <v>2423</v>
      </c>
      <c r="C168" s="84" t="s">
        <v>64</v>
      </c>
      <c r="D168" s="9">
        <v>2</v>
      </c>
      <c r="E168" s="9">
        <v>3</v>
      </c>
      <c r="F168" s="41"/>
      <c r="G168" s="38" t="s">
        <v>250</v>
      </c>
      <c r="H168" s="48" t="s">
        <v>127</v>
      </c>
      <c r="I168" s="12">
        <f t="shared" si="4"/>
        <v>0</v>
      </c>
      <c r="J168" s="3">
        <v>0</v>
      </c>
      <c r="K168" s="3">
        <v>0</v>
      </c>
    </row>
    <row r="169" spans="2:11" ht="54" hidden="1" x14ac:dyDescent="0.3">
      <c r="B169" s="5"/>
      <c r="C169" s="84"/>
      <c r="D169" s="9"/>
      <c r="E169" s="9"/>
      <c r="F169" s="41"/>
      <c r="G169" s="38" t="s">
        <v>425</v>
      </c>
      <c r="H169" s="39"/>
      <c r="I169" s="12">
        <f t="shared" si="4"/>
        <v>0</v>
      </c>
      <c r="J169" s="3"/>
      <c r="K169" s="3"/>
    </row>
    <row r="170" spans="2:11" ht="15" customHeight="1" x14ac:dyDescent="0.3">
      <c r="B170" s="5">
        <v>2424</v>
      </c>
      <c r="C170" s="84" t="s">
        <v>64</v>
      </c>
      <c r="D170" s="9">
        <v>2</v>
      </c>
      <c r="E170" s="9">
        <v>4</v>
      </c>
      <c r="F170" s="41"/>
      <c r="G170" s="38" t="s">
        <v>251</v>
      </c>
      <c r="H170" s="48"/>
      <c r="I170" s="12">
        <f>SUM(J170:K170)</f>
        <v>222000</v>
      </c>
      <c r="J170" s="3">
        <f>J173+J172</f>
        <v>300</v>
      </c>
      <c r="K170" s="3">
        <f>K173+K174+K175</f>
        <v>221700</v>
      </c>
    </row>
    <row r="171" spans="2:11" ht="54" x14ac:dyDescent="0.3">
      <c r="B171" s="5"/>
      <c r="C171" s="84"/>
      <c r="D171" s="9"/>
      <c r="E171" s="9"/>
      <c r="F171" s="41"/>
      <c r="G171" s="38" t="s">
        <v>425</v>
      </c>
      <c r="H171" s="39"/>
      <c r="I171" s="12"/>
      <c r="J171" s="3"/>
      <c r="K171" s="3"/>
    </row>
    <row r="172" spans="2:11" ht="27" x14ac:dyDescent="0.3">
      <c r="B172" s="5"/>
      <c r="C172" s="84"/>
      <c r="D172" s="9"/>
      <c r="E172" s="9"/>
      <c r="F172" s="5">
        <v>4251</v>
      </c>
      <c r="G172" s="11" t="s">
        <v>392</v>
      </c>
      <c r="H172" s="39"/>
      <c r="I172" s="12">
        <f>SUM(J172:K172)</f>
        <v>300</v>
      </c>
      <c r="J172" s="3">
        <v>300</v>
      </c>
      <c r="K172" s="3">
        <v>0</v>
      </c>
    </row>
    <row r="173" spans="2:11" x14ac:dyDescent="0.3">
      <c r="B173" s="5"/>
      <c r="C173" s="84"/>
      <c r="D173" s="9"/>
      <c r="E173" s="9"/>
      <c r="F173" s="41">
        <v>5112</v>
      </c>
      <c r="G173" s="11" t="s">
        <v>411</v>
      </c>
      <c r="H173" s="39"/>
      <c r="I173" s="12">
        <f>SUM(J173:K173)</f>
        <v>211000</v>
      </c>
      <c r="J173" s="3">
        <v>0</v>
      </c>
      <c r="K173" s="3">
        <v>211000</v>
      </c>
    </row>
    <row r="174" spans="2:11" x14ac:dyDescent="0.3">
      <c r="B174" s="5"/>
      <c r="C174" s="84"/>
      <c r="D174" s="9"/>
      <c r="E174" s="9"/>
      <c r="F174" s="41">
        <v>5134</v>
      </c>
      <c r="G174" s="53" t="s">
        <v>459</v>
      </c>
      <c r="H174" s="39"/>
      <c r="I174" s="12">
        <f>K174</f>
        <v>8000</v>
      </c>
      <c r="J174" s="3"/>
      <c r="K174" s="3">
        <v>8000</v>
      </c>
    </row>
    <row r="175" spans="2:11" x14ac:dyDescent="0.3">
      <c r="B175" s="5"/>
      <c r="C175" s="84"/>
      <c r="D175" s="9"/>
      <c r="E175" s="9"/>
      <c r="F175" s="41">
        <v>5221</v>
      </c>
      <c r="G175" s="11" t="s">
        <v>418</v>
      </c>
      <c r="H175" s="39"/>
      <c r="I175" s="12">
        <f>SUM(J175:K175)</f>
        <v>2700</v>
      </c>
      <c r="J175" s="3"/>
      <c r="K175" s="3">
        <v>2700</v>
      </c>
    </row>
    <row r="176" spans="2:11" ht="15" customHeight="1" x14ac:dyDescent="0.3">
      <c r="B176" s="5">
        <v>2430</v>
      </c>
      <c r="C176" s="83" t="s">
        <v>64</v>
      </c>
      <c r="D176" s="32">
        <v>3</v>
      </c>
      <c r="E176" s="32">
        <v>0</v>
      </c>
      <c r="F176" s="43"/>
      <c r="G176" s="35" t="s">
        <v>252</v>
      </c>
      <c r="H176" s="36" t="s">
        <v>128</v>
      </c>
      <c r="I176" s="12">
        <f t="shared" si="4"/>
        <v>169000</v>
      </c>
      <c r="J176" s="3">
        <f>SUM(J177,J179,J183,J185)</f>
        <v>0</v>
      </c>
      <c r="K176" s="3">
        <f>SUM(K177,K179,K183,K185)</f>
        <v>169000</v>
      </c>
    </row>
    <row r="177" spans="2:11" ht="15" hidden="1" customHeight="1" x14ac:dyDescent="0.3">
      <c r="B177" s="5">
        <v>2431</v>
      </c>
      <c r="C177" s="84" t="s">
        <v>64</v>
      </c>
      <c r="D177" s="9">
        <v>3</v>
      </c>
      <c r="E177" s="9">
        <v>1</v>
      </c>
      <c r="F177" s="41"/>
      <c r="G177" s="38" t="s">
        <v>253</v>
      </c>
      <c r="H177" s="48" t="s">
        <v>129</v>
      </c>
      <c r="I177" s="12">
        <f t="shared" si="4"/>
        <v>0</v>
      </c>
      <c r="J177" s="3">
        <v>0</v>
      </c>
      <c r="K177" s="3">
        <v>0</v>
      </c>
    </row>
    <row r="178" spans="2:11" ht="54" hidden="1" x14ac:dyDescent="0.3">
      <c r="B178" s="5"/>
      <c r="C178" s="84"/>
      <c r="D178" s="9"/>
      <c r="E178" s="9"/>
      <c r="F178" s="41"/>
      <c r="G178" s="38" t="s">
        <v>425</v>
      </c>
      <c r="H178" s="39"/>
      <c r="I178" s="12">
        <f t="shared" ref="I178:I216" si="5">SUM(J178:K178)</f>
        <v>0</v>
      </c>
      <c r="J178" s="3"/>
      <c r="K178" s="3"/>
    </row>
    <row r="179" spans="2:11" x14ac:dyDescent="0.3">
      <c r="B179" s="5">
        <v>2432</v>
      </c>
      <c r="C179" s="84" t="s">
        <v>64</v>
      </c>
      <c r="D179" s="9">
        <v>3</v>
      </c>
      <c r="E179" s="9">
        <v>2</v>
      </c>
      <c r="F179" s="41"/>
      <c r="G179" s="38" t="s">
        <v>254</v>
      </c>
      <c r="H179" s="48" t="s">
        <v>130</v>
      </c>
      <c r="I179" s="12">
        <f t="shared" si="5"/>
        <v>169000</v>
      </c>
      <c r="J179" s="3">
        <v>0</v>
      </c>
      <c r="K179" s="3">
        <f>K181+K182</f>
        <v>169000</v>
      </c>
    </row>
    <row r="180" spans="2:11" ht="54" x14ac:dyDescent="0.3">
      <c r="B180" s="5"/>
      <c r="C180" s="84"/>
      <c r="D180" s="9"/>
      <c r="E180" s="9"/>
      <c r="F180" s="41"/>
      <c r="G180" s="38" t="s">
        <v>425</v>
      </c>
      <c r="H180" s="39"/>
      <c r="I180" s="12"/>
      <c r="J180" s="3"/>
      <c r="K180" s="3"/>
    </row>
    <row r="181" spans="2:11" x14ac:dyDescent="0.3">
      <c r="B181" s="5"/>
      <c r="C181" s="84"/>
      <c r="D181" s="9"/>
      <c r="E181" s="9"/>
      <c r="F181" s="41">
        <v>5112</v>
      </c>
      <c r="G181" s="49" t="s">
        <v>411</v>
      </c>
      <c r="H181" s="39"/>
      <c r="I181" s="12">
        <f>K181</f>
        <v>160500</v>
      </c>
      <c r="J181" s="3"/>
      <c r="K181" s="3">
        <v>160500</v>
      </c>
    </row>
    <row r="182" spans="2:11" x14ac:dyDescent="0.3">
      <c r="B182" s="5"/>
      <c r="C182" s="84"/>
      <c r="D182" s="9"/>
      <c r="E182" s="9"/>
      <c r="F182" s="41">
        <v>5134</v>
      </c>
      <c r="G182" s="58" t="s">
        <v>459</v>
      </c>
      <c r="H182" s="39"/>
      <c r="I182" s="12">
        <f>K182</f>
        <v>8500</v>
      </c>
      <c r="J182" s="3"/>
      <c r="K182" s="3">
        <v>8500</v>
      </c>
    </row>
    <row r="183" spans="2:11" ht="15" hidden="1" customHeight="1" x14ac:dyDescent="0.3">
      <c r="B183" s="5">
        <v>2433</v>
      </c>
      <c r="C183" s="84" t="s">
        <v>64</v>
      </c>
      <c r="D183" s="9">
        <v>3</v>
      </c>
      <c r="E183" s="9">
        <v>3</v>
      </c>
      <c r="F183" s="41"/>
      <c r="G183" s="38" t="s">
        <v>255</v>
      </c>
      <c r="H183" s="48" t="s">
        <v>131</v>
      </c>
      <c r="I183" s="12">
        <f t="shared" si="5"/>
        <v>0</v>
      </c>
      <c r="J183" s="3">
        <v>0</v>
      </c>
      <c r="K183" s="3">
        <v>0</v>
      </c>
    </row>
    <row r="184" spans="2:11" ht="38.25" hidden="1" customHeight="1" x14ac:dyDescent="0.3">
      <c r="B184" s="5"/>
      <c r="C184" s="84"/>
      <c r="D184" s="9"/>
      <c r="E184" s="9"/>
      <c r="F184" s="41"/>
      <c r="G184" s="38" t="s">
        <v>425</v>
      </c>
      <c r="H184" s="39"/>
      <c r="I184" s="12">
        <f t="shared" si="5"/>
        <v>0</v>
      </c>
      <c r="J184" s="3"/>
      <c r="K184" s="3"/>
    </row>
    <row r="185" spans="2:11" ht="15" hidden="1" customHeight="1" x14ac:dyDescent="0.3">
      <c r="B185" s="5">
        <v>2435</v>
      </c>
      <c r="C185" s="83"/>
      <c r="D185" s="32"/>
      <c r="E185" s="32"/>
      <c r="F185" s="43"/>
      <c r="G185" s="38" t="s">
        <v>256</v>
      </c>
      <c r="H185" s="36"/>
      <c r="I185" s="12">
        <f t="shared" si="5"/>
        <v>0</v>
      </c>
      <c r="J185" s="3">
        <v>0</v>
      </c>
      <c r="K185" s="3">
        <v>0</v>
      </c>
    </row>
    <row r="186" spans="2:11" ht="54" hidden="1" x14ac:dyDescent="0.3">
      <c r="B186" s="5"/>
      <c r="C186" s="83"/>
      <c r="D186" s="32"/>
      <c r="E186" s="32"/>
      <c r="F186" s="43"/>
      <c r="G186" s="38" t="s">
        <v>425</v>
      </c>
      <c r="H186" s="36"/>
      <c r="I186" s="12"/>
      <c r="J186" s="3"/>
      <c r="K186" s="3"/>
    </row>
    <row r="187" spans="2:11" ht="25.5" hidden="1" customHeight="1" x14ac:dyDescent="0.3">
      <c r="B187" s="5">
        <v>2440</v>
      </c>
      <c r="C187" s="83" t="s">
        <v>64</v>
      </c>
      <c r="D187" s="32">
        <v>4</v>
      </c>
      <c r="E187" s="32">
        <v>0</v>
      </c>
      <c r="F187" s="43"/>
      <c r="G187" s="35" t="s">
        <v>257</v>
      </c>
      <c r="H187" s="36" t="s">
        <v>132</v>
      </c>
      <c r="I187" s="12">
        <f t="shared" si="5"/>
        <v>0</v>
      </c>
      <c r="J187" s="3">
        <f>SUM(J188,J190,J192)</f>
        <v>0</v>
      </c>
      <c r="K187" s="3">
        <f>SUM(K188)</f>
        <v>0</v>
      </c>
    </row>
    <row r="188" spans="2:11" ht="27.75" hidden="1" customHeight="1" x14ac:dyDescent="0.3">
      <c r="B188" s="5">
        <v>2441</v>
      </c>
      <c r="C188" s="84" t="s">
        <v>64</v>
      </c>
      <c r="D188" s="9">
        <v>4</v>
      </c>
      <c r="E188" s="9">
        <v>1</v>
      </c>
      <c r="F188" s="41"/>
      <c r="G188" s="38" t="s">
        <v>258</v>
      </c>
      <c r="H188" s="48" t="s">
        <v>133</v>
      </c>
      <c r="I188" s="12">
        <f t="shared" si="5"/>
        <v>0</v>
      </c>
      <c r="J188" s="3">
        <v>0</v>
      </c>
      <c r="K188" s="3">
        <v>0</v>
      </c>
    </row>
    <row r="189" spans="2:11" ht="54" hidden="1" x14ac:dyDescent="0.3">
      <c r="B189" s="5"/>
      <c r="C189" s="84"/>
      <c r="D189" s="9"/>
      <c r="E189" s="9"/>
      <c r="F189" s="41"/>
      <c r="G189" s="38" t="s">
        <v>425</v>
      </c>
      <c r="H189" s="39"/>
      <c r="I189" s="12">
        <f t="shared" si="5"/>
        <v>0</v>
      </c>
      <c r="J189" s="3"/>
      <c r="K189" s="3"/>
    </row>
    <row r="190" spans="2:11" hidden="1" x14ac:dyDescent="0.3">
      <c r="B190" s="5">
        <v>2442</v>
      </c>
      <c r="C190" s="84" t="s">
        <v>64</v>
      </c>
      <c r="D190" s="9">
        <v>4</v>
      </c>
      <c r="E190" s="9">
        <v>2</v>
      </c>
      <c r="F190" s="41"/>
      <c r="G190" s="38" t="s">
        <v>259</v>
      </c>
      <c r="H190" s="48" t="s">
        <v>134</v>
      </c>
      <c r="I190" s="12">
        <f t="shared" si="5"/>
        <v>0</v>
      </c>
      <c r="J190" s="3">
        <v>0</v>
      </c>
      <c r="K190" s="3">
        <v>0</v>
      </c>
    </row>
    <row r="191" spans="2:11" ht="54" hidden="1" x14ac:dyDescent="0.3">
      <c r="B191" s="5"/>
      <c r="C191" s="84"/>
      <c r="D191" s="9"/>
      <c r="E191" s="9"/>
      <c r="F191" s="41"/>
      <c r="G191" s="38" t="s">
        <v>425</v>
      </c>
      <c r="H191" s="39"/>
      <c r="I191" s="12">
        <f t="shared" si="5"/>
        <v>0</v>
      </c>
      <c r="J191" s="3"/>
      <c r="K191" s="3"/>
    </row>
    <row r="192" spans="2:11" ht="15" hidden="1" customHeight="1" x14ac:dyDescent="0.3">
      <c r="B192" s="5">
        <v>2443</v>
      </c>
      <c r="C192" s="84" t="s">
        <v>64</v>
      </c>
      <c r="D192" s="9">
        <v>4</v>
      </c>
      <c r="E192" s="9">
        <v>3</v>
      </c>
      <c r="F192" s="41"/>
      <c r="G192" s="38" t="s">
        <v>260</v>
      </c>
      <c r="H192" s="48" t="s">
        <v>135</v>
      </c>
      <c r="I192" s="12">
        <f t="shared" si="5"/>
        <v>0</v>
      </c>
      <c r="J192" s="3">
        <v>0</v>
      </c>
      <c r="K192" s="3">
        <v>0</v>
      </c>
    </row>
    <row r="193" spans="2:11" ht="54" hidden="1" x14ac:dyDescent="0.3">
      <c r="B193" s="5"/>
      <c r="C193" s="84"/>
      <c r="D193" s="9"/>
      <c r="E193" s="9"/>
      <c r="F193" s="41"/>
      <c r="G193" s="38" t="s">
        <v>425</v>
      </c>
      <c r="H193" s="39"/>
      <c r="I193" s="12">
        <f t="shared" si="5"/>
        <v>0</v>
      </c>
      <c r="J193" s="3"/>
      <c r="K193" s="3"/>
    </row>
    <row r="194" spans="2:11" x14ac:dyDescent="0.3">
      <c r="B194" s="5">
        <v>2450</v>
      </c>
      <c r="C194" s="83" t="s">
        <v>64</v>
      </c>
      <c r="D194" s="32">
        <v>5</v>
      </c>
      <c r="E194" s="32">
        <v>0</v>
      </c>
      <c r="F194" s="43"/>
      <c r="G194" s="35" t="s">
        <v>261</v>
      </c>
      <c r="H194" s="51" t="s">
        <v>136</v>
      </c>
      <c r="I194" s="12">
        <f t="shared" si="5"/>
        <v>496800</v>
      </c>
      <c r="J194" s="3">
        <f>SUM(J195,J201,J203,J205,J207)</f>
        <v>53500</v>
      </c>
      <c r="K194" s="3">
        <f>SUM(K195,K201,K203,K205,K207)</f>
        <v>443300</v>
      </c>
    </row>
    <row r="195" spans="2:11" x14ac:dyDescent="0.3">
      <c r="B195" s="5">
        <v>2451</v>
      </c>
      <c r="C195" s="84" t="s">
        <v>64</v>
      </c>
      <c r="D195" s="9">
        <v>5</v>
      </c>
      <c r="E195" s="9">
        <v>1</v>
      </c>
      <c r="F195" s="41"/>
      <c r="G195" s="38" t="s">
        <v>262</v>
      </c>
      <c r="H195" s="48" t="s">
        <v>137</v>
      </c>
      <c r="I195" s="12">
        <f>SUM(J195:K195)</f>
        <v>496800</v>
      </c>
      <c r="J195" s="3">
        <f>J198+J197</f>
        <v>53500</v>
      </c>
      <c r="K195" s="3">
        <f>K199+K200</f>
        <v>443300</v>
      </c>
    </row>
    <row r="196" spans="2:11" ht="54" x14ac:dyDescent="0.3">
      <c r="B196" s="5"/>
      <c r="C196" s="84"/>
      <c r="D196" s="9"/>
      <c r="E196" s="9"/>
      <c r="F196" s="41"/>
      <c r="G196" s="38" t="s">
        <v>425</v>
      </c>
      <c r="H196" s="39"/>
      <c r="I196" s="12"/>
      <c r="J196" s="3"/>
      <c r="K196" s="3"/>
    </row>
    <row r="197" spans="2:11" ht="27" x14ac:dyDescent="0.3">
      <c r="B197" s="5"/>
      <c r="C197" s="84"/>
      <c r="D197" s="9"/>
      <c r="E197" s="9"/>
      <c r="F197" s="41">
        <v>4239</v>
      </c>
      <c r="G197" s="49" t="s">
        <v>390</v>
      </c>
      <c r="H197" s="39"/>
      <c r="I197" s="12">
        <f>J197</f>
        <v>1500</v>
      </c>
      <c r="J197" s="12">
        <v>1500</v>
      </c>
      <c r="K197" s="3"/>
    </row>
    <row r="198" spans="2:11" ht="27" x14ac:dyDescent="0.3">
      <c r="B198" s="5"/>
      <c r="C198" s="84"/>
      <c r="D198" s="9"/>
      <c r="E198" s="9"/>
      <c r="F198" s="41">
        <v>4251</v>
      </c>
      <c r="G198" s="11" t="s">
        <v>392</v>
      </c>
      <c r="H198" s="39"/>
      <c r="I198" s="3">
        <f>SUM(J198)</f>
        <v>52000</v>
      </c>
      <c r="J198" s="3">
        <v>52000</v>
      </c>
      <c r="K198" s="3"/>
    </row>
    <row r="199" spans="2:11" ht="15" customHeight="1" x14ac:dyDescent="0.3">
      <c r="B199" s="5"/>
      <c r="C199" s="84"/>
      <c r="D199" s="9"/>
      <c r="E199" s="9"/>
      <c r="F199" s="41">
        <v>5112</v>
      </c>
      <c r="G199" s="11" t="s">
        <v>411</v>
      </c>
      <c r="H199" s="39"/>
      <c r="I199" s="12">
        <f>SUM(J199:K199)</f>
        <v>441000</v>
      </c>
      <c r="J199" s="3">
        <v>0</v>
      </c>
      <c r="K199" s="3">
        <v>441000</v>
      </c>
    </row>
    <row r="200" spans="2:11" ht="15" customHeight="1" x14ac:dyDescent="0.3">
      <c r="B200" s="5"/>
      <c r="C200" s="84"/>
      <c r="D200" s="9"/>
      <c r="E200" s="9"/>
      <c r="F200" s="41">
        <v>5221</v>
      </c>
      <c r="G200" s="11" t="s">
        <v>418</v>
      </c>
      <c r="H200" s="39"/>
      <c r="I200" s="12">
        <f>J200+K200</f>
        <v>2300</v>
      </c>
      <c r="J200" s="3"/>
      <c r="K200" s="3">
        <v>2300</v>
      </c>
    </row>
    <row r="201" spans="2:11" ht="15" hidden="1" customHeight="1" x14ac:dyDescent="0.3">
      <c r="B201" s="5">
        <v>2452</v>
      </c>
      <c r="C201" s="84" t="s">
        <v>64</v>
      </c>
      <c r="D201" s="9">
        <v>5</v>
      </c>
      <c r="E201" s="9">
        <v>2</v>
      </c>
      <c r="F201" s="41"/>
      <c r="G201" s="38" t="s">
        <v>263</v>
      </c>
      <c r="H201" s="48" t="s">
        <v>138</v>
      </c>
      <c r="I201" s="12">
        <f>SUM(J201)</f>
        <v>0</v>
      </c>
      <c r="J201" s="3">
        <v>0</v>
      </c>
      <c r="K201" s="3">
        <v>0</v>
      </c>
    </row>
    <row r="202" spans="2:11" ht="54" hidden="1" x14ac:dyDescent="0.3">
      <c r="B202" s="5"/>
      <c r="C202" s="84"/>
      <c r="D202" s="9"/>
      <c r="E202" s="9"/>
      <c r="F202" s="41"/>
      <c r="G202" s="38" t="s">
        <v>425</v>
      </c>
      <c r="H202" s="39"/>
      <c r="I202" s="12">
        <f t="shared" si="5"/>
        <v>0</v>
      </c>
      <c r="J202" s="3"/>
      <c r="K202" s="3"/>
    </row>
    <row r="203" spans="2:11" hidden="1" x14ac:dyDescent="0.3">
      <c r="B203" s="5">
        <v>2453</v>
      </c>
      <c r="C203" s="84" t="s">
        <v>64</v>
      </c>
      <c r="D203" s="9">
        <v>5</v>
      </c>
      <c r="E203" s="9">
        <v>3</v>
      </c>
      <c r="F203" s="41"/>
      <c r="G203" s="38" t="s">
        <v>264</v>
      </c>
      <c r="H203" s="48" t="s">
        <v>139</v>
      </c>
      <c r="I203" s="12">
        <f>SUM(J203)</f>
        <v>0</v>
      </c>
      <c r="J203" s="3">
        <v>0</v>
      </c>
      <c r="K203" s="3">
        <v>0</v>
      </c>
    </row>
    <row r="204" spans="2:11" ht="54" hidden="1" x14ac:dyDescent="0.3">
      <c r="B204" s="5"/>
      <c r="C204" s="84"/>
      <c r="D204" s="9"/>
      <c r="E204" s="9"/>
      <c r="F204" s="41"/>
      <c r="G204" s="38" t="s">
        <v>425</v>
      </c>
      <c r="H204" s="39"/>
      <c r="I204" s="12">
        <f t="shared" si="5"/>
        <v>0</v>
      </c>
      <c r="J204" s="3"/>
      <c r="K204" s="3"/>
    </row>
    <row r="205" spans="2:11" ht="15" hidden="1" customHeight="1" x14ac:dyDescent="0.3">
      <c r="B205" s="5">
        <v>2454</v>
      </c>
      <c r="C205" s="84" t="s">
        <v>64</v>
      </c>
      <c r="D205" s="9">
        <v>5</v>
      </c>
      <c r="E205" s="9">
        <v>4</v>
      </c>
      <c r="F205" s="41"/>
      <c r="G205" s="38" t="s">
        <v>265</v>
      </c>
      <c r="H205" s="48" t="s">
        <v>140</v>
      </c>
      <c r="I205" s="12">
        <f>SUM(J205)</f>
        <v>0</v>
      </c>
      <c r="J205" s="3">
        <v>0</v>
      </c>
      <c r="K205" s="3">
        <v>0</v>
      </c>
    </row>
    <row r="206" spans="2:11" ht="54" hidden="1" x14ac:dyDescent="0.3">
      <c r="B206" s="5"/>
      <c r="C206" s="84"/>
      <c r="D206" s="9"/>
      <c r="E206" s="9"/>
      <c r="F206" s="41"/>
      <c r="G206" s="38" t="s">
        <v>425</v>
      </c>
      <c r="H206" s="39"/>
      <c r="I206" s="12">
        <f t="shared" si="5"/>
        <v>0</v>
      </c>
      <c r="J206" s="3"/>
      <c r="K206" s="3"/>
    </row>
    <row r="207" spans="2:11" ht="15" hidden="1" customHeight="1" x14ac:dyDescent="0.3">
      <c r="B207" s="5">
        <v>2455</v>
      </c>
      <c r="C207" s="84" t="s">
        <v>64</v>
      </c>
      <c r="D207" s="9">
        <v>5</v>
      </c>
      <c r="E207" s="9">
        <v>5</v>
      </c>
      <c r="F207" s="41"/>
      <c r="G207" s="38" t="s">
        <v>266</v>
      </c>
      <c r="H207" s="48" t="s">
        <v>141</v>
      </c>
      <c r="I207" s="12">
        <f>SUM(J207)</f>
        <v>0</v>
      </c>
      <c r="J207" s="3">
        <v>0</v>
      </c>
      <c r="K207" s="3">
        <v>0</v>
      </c>
    </row>
    <row r="208" spans="2:11" ht="54" hidden="1" x14ac:dyDescent="0.3">
      <c r="B208" s="5"/>
      <c r="C208" s="84"/>
      <c r="D208" s="9"/>
      <c r="E208" s="9"/>
      <c r="F208" s="41"/>
      <c r="G208" s="38" t="s">
        <v>425</v>
      </c>
      <c r="H208" s="39"/>
      <c r="I208" s="12">
        <f t="shared" si="5"/>
        <v>0</v>
      </c>
      <c r="J208" s="3"/>
      <c r="K208" s="3"/>
    </row>
    <row r="209" spans="2:11" ht="15" hidden="1" customHeight="1" x14ac:dyDescent="0.3">
      <c r="B209" s="5">
        <v>2460</v>
      </c>
      <c r="C209" s="83" t="s">
        <v>64</v>
      </c>
      <c r="D209" s="32">
        <v>6</v>
      </c>
      <c r="E209" s="32">
        <v>0</v>
      </c>
      <c r="F209" s="43"/>
      <c r="G209" s="35" t="s">
        <v>267</v>
      </c>
      <c r="H209" s="36" t="s">
        <v>142</v>
      </c>
      <c r="I209" s="12">
        <f t="shared" si="5"/>
        <v>0</v>
      </c>
      <c r="J209" s="3">
        <f>SUM(J210)</f>
        <v>0</v>
      </c>
      <c r="K209" s="3">
        <f>SUM(K210)</f>
        <v>0</v>
      </c>
    </row>
    <row r="210" spans="2:11" ht="15" hidden="1" customHeight="1" x14ac:dyDescent="0.3">
      <c r="B210" s="5">
        <v>2461</v>
      </c>
      <c r="C210" s="84" t="s">
        <v>64</v>
      </c>
      <c r="D210" s="9">
        <v>6</v>
      </c>
      <c r="E210" s="9">
        <v>1</v>
      </c>
      <c r="F210" s="41"/>
      <c r="G210" s="38" t="s">
        <v>268</v>
      </c>
      <c r="H210" s="48" t="s">
        <v>142</v>
      </c>
      <c r="I210" s="12">
        <f>SUM(J210)</f>
        <v>0</v>
      </c>
      <c r="J210" s="3">
        <v>0</v>
      </c>
      <c r="K210" s="3">
        <v>0</v>
      </c>
    </row>
    <row r="211" spans="2:11" ht="54" hidden="1" x14ac:dyDescent="0.3">
      <c r="B211" s="5"/>
      <c r="C211" s="84"/>
      <c r="D211" s="9"/>
      <c r="E211" s="9"/>
      <c r="F211" s="41"/>
      <c r="G211" s="38" t="s">
        <v>425</v>
      </c>
      <c r="H211" s="39"/>
      <c r="I211" s="12">
        <f t="shared" si="5"/>
        <v>0</v>
      </c>
      <c r="J211" s="3"/>
      <c r="K211" s="3"/>
    </row>
    <row r="212" spans="2:11" ht="15" hidden="1" customHeight="1" x14ac:dyDescent="0.3">
      <c r="B212" s="5">
        <v>2470</v>
      </c>
      <c r="C212" s="83" t="s">
        <v>64</v>
      </c>
      <c r="D212" s="32">
        <v>7</v>
      </c>
      <c r="E212" s="32">
        <v>0</v>
      </c>
      <c r="F212" s="43"/>
      <c r="G212" s="35" t="s">
        <v>269</v>
      </c>
      <c r="H212" s="51" t="s">
        <v>143</v>
      </c>
      <c r="I212" s="12">
        <f t="shared" si="5"/>
        <v>0</v>
      </c>
      <c r="J212" s="3">
        <f>SUM(J213,J215,J217,J219)</f>
        <v>0</v>
      </c>
      <c r="K212" s="3">
        <f>SUM(K213,K215,K217,K219)</f>
        <v>0</v>
      </c>
    </row>
    <row r="213" spans="2:11" ht="40.5" hidden="1" x14ac:dyDescent="0.3">
      <c r="B213" s="5">
        <v>2471</v>
      </c>
      <c r="C213" s="84" t="s">
        <v>64</v>
      </c>
      <c r="D213" s="9">
        <v>7</v>
      </c>
      <c r="E213" s="9">
        <v>1</v>
      </c>
      <c r="F213" s="41"/>
      <c r="G213" s="38" t="s">
        <v>270</v>
      </c>
      <c r="H213" s="48" t="s">
        <v>144</v>
      </c>
      <c r="I213" s="12">
        <f>SUM(J213)</f>
        <v>0</v>
      </c>
      <c r="J213" s="3">
        <v>0</v>
      </c>
      <c r="K213" s="3">
        <v>0</v>
      </c>
    </row>
    <row r="214" spans="2:11" ht="54" hidden="1" x14ac:dyDescent="0.3">
      <c r="B214" s="5"/>
      <c r="C214" s="84"/>
      <c r="D214" s="9"/>
      <c r="E214" s="9"/>
      <c r="F214" s="41"/>
      <c r="G214" s="38" t="s">
        <v>425</v>
      </c>
      <c r="H214" s="39"/>
      <c r="I214" s="12">
        <f t="shared" si="5"/>
        <v>0</v>
      </c>
      <c r="J214" s="3"/>
      <c r="K214" s="3"/>
    </row>
    <row r="215" spans="2:11" ht="15" hidden="1" customHeight="1" x14ac:dyDescent="0.3">
      <c r="B215" s="5">
        <v>2472</v>
      </c>
      <c r="C215" s="84" t="s">
        <v>64</v>
      </c>
      <c r="D215" s="9">
        <v>7</v>
      </c>
      <c r="E215" s="9">
        <v>2</v>
      </c>
      <c r="F215" s="41"/>
      <c r="G215" s="38" t="s">
        <v>271</v>
      </c>
      <c r="H215" s="55" t="s">
        <v>145</v>
      </c>
      <c r="I215" s="12">
        <f>SUM(J215)</f>
        <v>0</v>
      </c>
      <c r="J215" s="3">
        <v>0</v>
      </c>
      <c r="K215" s="3">
        <v>0</v>
      </c>
    </row>
    <row r="216" spans="2:11" ht="54" hidden="1" x14ac:dyDescent="0.3">
      <c r="B216" s="5"/>
      <c r="C216" s="84"/>
      <c r="D216" s="9"/>
      <c r="E216" s="9"/>
      <c r="F216" s="41"/>
      <c r="G216" s="38" t="s">
        <v>425</v>
      </c>
      <c r="H216" s="39"/>
      <c r="I216" s="12">
        <f t="shared" si="5"/>
        <v>0</v>
      </c>
      <c r="J216" s="3"/>
      <c r="K216" s="3"/>
    </row>
    <row r="217" spans="2:11" ht="15" hidden="1" customHeight="1" x14ac:dyDescent="0.3">
      <c r="B217" s="5">
        <v>2473</v>
      </c>
      <c r="C217" s="84" t="s">
        <v>64</v>
      </c>
      <c r="D217" s="9">
        <v>7</v>
      </c>
      <c r="E217" s="9">
        <v>3</v>
      </c>
      <c r="F217" s="41"/>
      <c r="G217" s="38" t="s">
        <v>272</v>
      </c>
      <c r="H217" s="48" t="s">
        <v>146</v>
      </c>
      <c r="I217" s="12">
        <f>SUM(J217)</f>
        <v>0</v>
      </c>
      <c r="J217" s="3">
        <v>0</v>
      </c>
      <c r="K217" s="3">
        <v>0</v>
      </c>
    </row>
    <row r="218" spans="2:11" ht="54" hidden="1" x14ac:dyDescent="0.3">
      <c r="B218" s="5"/>
      <c r="C218" s="84"/>
      <c r="D218" s="9"/>
      <c r="E218" s="9"/>
      <c r="F218" s="41"/>
      <c r="G218" s="38" t="s">
        <v>425</v>
      </c>
      <c r="H218" s="39"/>
      <c r="I218" s="12">
        <f>SUM(J218:K218)</f>
        <v>0</v>
      </c>
      <c r="J218" s="3"/>
      <c r="K218" s="3"/>
    </row>
    <row r="219" spans="2:11" ht="15" hidden="1" customHeight="1" x14ac:dyDescent="0.3">
      <c r="B219" s="5">
        <v>2474</v>
      </c>
      <c r="C219" s="84" t="s">
        <v>64</v>
      </c>
      <c r="D219" s="9">
        <v>7</v>
      </c>
      <c r="E219" s="9">
        <v>4</v>
      </c>
      <c r="F219" s="41"/>
      <c r="G219" s="38" t="s">
        <v>273</v>
      </c>
      <c r="H219" s="39" t="s">
        <v>147</v>
      </c>
      <c r="I219" s="12">
        <f>J219+K219</f>
        <v>0</v>
      </c>
      <c r="J219" s="3">
        <v>0</v>
      </c>
      <c r="K219" s="3">
        <v>0</v>
      </c>
    </row>
    <row r="220" spans="2:11" ht="54" hidden="1" x14ac:dyDescent="0.3">
      <c r="B220" s="5"/>
      <c r="C220" s="84"/>
      <c r="D220" s="9"/>
      <c r="E220" s="9"/>
      <c r="F220" s="41"/>
      <c r="G220" s="38" t="s">
        <v>425</v>
      </c>
      <c r="H220" s="39"/>
      <c r="I220" s="12">
        <f>SUM(J220:K220)</f>
        <v>0</v>
      </c>
      <c r="J220" s="3"/>
      <c r="K220" s="3"/>
    </row>
    <row r="221" spans="2:11" ht="45" customHeight="1" x14ac:dyDescent="0.3">
      <c r="B221" s="5">
        <v>2480</v>
      </c>
      <c r="C221" s="83" t="s">
        <v>64</v>
      </c>
      <c r="D221" s="32">
        <v>8</v>
      </c>
      <c r="E221" s="32">
        <v>0</v>
      </c>
      <c r="F221" s="43"/>
      <c r="G221" s="35" t="s">
        <v>274</v>
      </c>
      <c r="H221" s="36" t="s">
        <v>148</v>
      </c>
      <c r="I221" s="3">
        <f>SUM(J221:K221)</f>
        <v>14500</v>
      </c>
      <c r="J221" s="3">
        <f>SUM(J222,J224,J227,J230,J232)</f>
        <v>0</v>
      </c>
      <c r="K221" s="3">
        <f>SUM(K222,K224,K227,K230,K232)</f>
        <v>14500</v>
      </c>
    </row>
    <row r="222" spans="2:11" ht="54" hidden="1" x14ac:dyDescent="0.3">
      <c r="B222" s="5">
        <v>2481</v>
      </c>
      <c r="C222" s="84" t="s">
        <v>64</v>
      </c>
      <c r="D222" s="9">
        <v>8</v>
      </c>
      <c r="E222" s="9">
        <v>1</v>
      </c>
      <c r="F222" s="41"/>
      <c r="G222" s="38" t="s">
        <v>275</v>
      </c>
      <c r="H222" s="48" t="s">
        <v>149</v>
      </c>
      <c r="I222" s="12">
        <f>SUM(J222:K222)</f>
        <v>0</v>
      </c>
      <c r="J222" s="3">
        <v>0</v>
      </c>
      <c r="K222" s="3">
        <v>0</v>
      </c>
    </row>
    <row r="223" spans="2:11" ht="54" hidden="1" x14ac:dyDescent="0.3">
      <c r="B223" s="5"/>
      <c r="C223" s="84"/>
      <c r="D223" s="9"/>
      <c r="E223" s="9"/>
      <c r="F223" s="41"/>
      <c r="G223" s="38" t="s">
        <v>425</v>
      </c>
      <c r="H223" s="39"/>
      <c r="I223" s="12">
        <f>SUM(J223:K223)</f>
        <v>0</v>
      </c>
      <c r="J223" s="3"/>
      <c r="K223" s="3"/>
    </row>
    <row r="224" spans="2:11" ht="41.25" hidden="1" customHeight="1" x14ac:dyDescent="0.3">
      <c r="B224" s="5">
        <v>2482</v>
      </c>
      <c r="C224" s="84" t="s">
        <v>64</v>
      </c>
      <c r="D224" s="9">
        <v>8</v>
      </c>
      <c r="E224" s="9">
        <v>2</v>
      </c>
      <c r="F224" s="41"/>
      <c r="G224" s="38" t="s">
        <v>276</v>
      </c>
      <c r="H224" s="48" t="s">
        <v>150</v>
      </c>
      <c r="I224" s="3">
        <f>SUM(J224+K224)</f>
        <v>0</v>
      </c>
      <c r="J224" s="3">
        <v>0</v>
      </c>
      <c r="K224" s="3">
        <f>K226</f>
        <v>0</v>
      </c>
    </row>
    <row r="225" spans="2:11" ht="54" hidden="1" x14ac:dyDescent="0.3">
      <c r="B225" s="5"/>
      <c r="C225" s="84"/>
      <c r="D225" s="9"/>
      <c r="E225" s="9"/>
      <c r="F225" s="41"/>
      <c r="G225" s="38" t="s">
        <v>425</v>
      </c>
      <c r="H225" s="39"/>
      <c r="I225" s="12">
        <f>SUM(J225:K225)</f>
        <v>0</v>
      </c>
      <c r="J225" s="3"/>
      <c r="K225" s="3"/>
    </row>
    <row r="226" spans="2:11" hidden="1" x14ac:dyDescent="0.3">
      <c r="B226" s="5"/>
      <c r="C226" s="84"/>
      <c r="D226" s="9"/>
      <c r="E226" s="9"/>
      <c r="F226" s="41">
        <v>5134</v>
      </c>
      <c r="G226" s="11" t="s">
        <v>417</v>
      </c>
      <c r="H226" s="39"/>
      <c r="I226" s="12">
        <f>K226</f>
        <v>0</v>
      </c>
      <c r="J226" s="3"/>
      <c r="K226" s="3">
        <v>0</v>
      </c>
    </row>
    <row r="227" spans="2:11" ht="40.5" hidden="1" x14ac:dyDescent="0.3">
      <c r="B227" s="5">
        <v>2483</v>
      </c>
      <c r="C227" s="84" t="s">
        <v>64</v>
      </c>
      <c r="D227" s="9">
        <v>8</v>
      </c>
      <c r="E227" s="9">
        <v>3</v>
      </c>
      <c r="F227" s="41"/>
      <c r="G227" s="38" t="s">
        <v>277</v>
      </c>
      <c r="H227" s="48" t="s">
        <v>151</v>
      </c>
      <c r="I227" s="12">
        <f>SUM(J227:K227)</f>
        <v>0</v>
      </c>
      <c r="J227" s="3">
        <v>0</v>
      </c>
      <c r="K227" s="3">
        <f>K229</f>
        <v>0</v>
      </c>
    </row>
    <row r="228" spans="2:11" ht="54" hidden="1" x14ac:dyDescent="0.3">
      <c r="B228" s="5"/>
      <c r="C228" s="84"/>
      <c r="D228" s="9"/>
      <c r="E228" s="9"/>
      <c r="F228" s="41"/>
      <c r="G228" s="38" t="s">
        <v>425</v>
      </c>
      <c r="H228" s="39"/>
      <c r="I228" s="12"/>
      <c r="J228" s="3"/>
      <c r="K228" s="3"/>
    </row>
    <row r="229" spans="2:11" hidden="1" x14ac:dyDescent="0.3">
      <c r="B229" s="5"/>
      <c r="C229" s="84"/>
      <c r="D229" s="9"/>
      <c r="E229" s="9"/>
      <c r="F229" s="41">
        <v>5134</v>
      </c>
      <c r="G229" s="11" t="s">
        <v>417</v>
      </c>
      <c r="H229" s="39"/>
      <c r="I229" s="12">
        <f>K229</f>
        <v>0</v>
      </c>
      <c r="J229" s="3"/>
      <c r="K229" s="3"/>
    </row>
    <row r="230" spans="2:11" ht="39" hidden="1" customHeight="1" x14ac:dyDescent="0.3">
      <c r="B230" s="5">
        <v>2484</v>
      </c>
      <c r="C230" s="84" t="s">
        <v>64</v>
      </c>
      <c r="D230" s="9">
        <v>8</v>
      </c>
      <c r="E230" s="9">
        <v>4</v>
      </c>
      <c r="F230" s="41"/>
      <c r="G230" s="38" t="s">
        <v>278</v>
      </c>
      <c r="H230" s="48" t="s">
        <v>152</v>
      </c>
      <c r="I230" s="12">
        <f>SUM(J230:K230)</f>
        <v>0</v>
      </c>
      <c r="J230" s="3">
        <v>0</v>
      </c>
      <c r="K230" s="3">
        <v>0</v>
      </c>
    </row>
    <row r="231" spans="2:11" ht="54" hidden="1" x14ac:dyDescent="0.3">
      <c r="B231" s="5"/>
      <c r="C231" s="84"/>
      <c r="D231" s="9"/>
      <c r="E231" s="9"/>
      <c r="F231" s="41"/>
      <c r="G231" s="38" t="s">
        <v>425</v>
      </c>
      <c r="H231" s="39"/>
      <c r="I231" s="12"/>
      <c r="J231" s="3"/>
      <c r="K231" s="3"/>
    </row>
    <row r="232" spans="2:11" ht="27" x14ac:dyDescent="0.3">
      <c r="B232" s="5"/>
      <c r="C232" s="84" t="s">
        <v>64</v>
      </c>
      <c r="D232" s="9">
        <v>8</v>
      </c>
      <c r="E232" s="9">
        <v>5</v>
      </c>
      <c r="F232" s="41"/>
      <c r="G232" s="38" t="s">
        <v>279</v>
      </c>
      <c r="H232" s="39"/>
      <c r="I232" s="3">
        <f>SUM(J232:K232)</f>
        <v>14500</v>
      </c>
      <c r="J232" s="3">
        <v>0</v>
      </c>
      <c r="K232" s="3">
        <f>K234</f>
        <v>14500</v>
      </c>
    </row>
    <row r="233" spans="2:11" ht="54" x14ac:dyDescent="0.3">
      <c r="B233" s="5"/>
      <c r="C233" s="84"/>
      <c r="D233" s="9"/>
      <c r="E233" s="9"/>
      <c r="F233" s="41"/>
      <c r="G233" s="38" t="s">
        <v>425</v>
      </c>
      <c r="H233" s="39"/>
      <c r="I233" s="12"/>
      <c r="J233" s="3"/>
      <c r="K233" s="3"/>
    </row>
    <row r="234" spans="2:11" x14ac:dyDescent="0.3">
      <c r="B234" s="5"/>
      <c r="C234" s="84"/>
      <c r="D234" s="9"/>
      <c r="E234" s="9"/>
      <c r="F234" s="41">
        <v>5134</v>
      </c>
      <c r="G234" s="11" t="s">
        <v>417</v>
      </c>
      <c r="H234" s="39"/>
      <c r="I234" s="12">
        <f>SUM(J234:K234)</f>
        <v>14500</v>
      </c>
      <c r="J234" s="3"/>
      <c r="K234" s="3">
        <v>14500</v>
      </c>
    </row>
    <row r="235" spans="2:11" ht="26.25" customHeight="1" x14ac:dyDescent="0.3">
      <c r="B235" s="5">
        <v>2490</v>
      </c>
      <c r="C235" s="83" t="s">
        <v>64</v>
      </c>
      <c r="D235" s="32">
        <v>9</v>
      </c>
      <c r="E235" s="32">
        <v>0</v>
      </c>
      <c r="F235" s="43"/>
      <c r="G235" s="35" t="s">
        <v>280</v>
      </c>
      <c r="H235" s="36" t="s">
        <v>153</v>
      </c>
      <c r="I235" s="3">
        <f>SUM(J235:K235)</f>
        <v>-22000</v>
      </c>
      <c r="J235" s="3">
        <f>SUM(J236)</f>
        <v>0</v>
      </c>
      <c r="K235" s="3">
        <f>SUM(K236)</f>
        <v>-22000</v>
      </c>
    </row>
    <row r="236" spans="2:11" ht="27" x14ac:dyDescent="0.3">
      <c r="B236" s="5">
        <v>2491</v>
      </c>
      <c r="C236" s="84" t="s">
        <v>64</v>
      </c>
      <c r="D236" s="9">
        <v>9</v>
      </c>
      <c r="E236" s="9">
        <v>1</v>
      </c>
      <c r="F236" s="41"/>
      <c r="G236" s="38" t="s">
        <v>281</v>
      </c>
      <c r="H236" s="48" t="s">
        <v>154</v>
      </c>
      <c r="I236" s="3">
        <f>SUM(J236:K236)</f>
        <v>-22000</v>
      </c>
      <c r="J236" s="3">
        <f>SUM(J239:J239)</f>
        <v>0</v>
      </c>
      <c r="K236" s="3">
        <f>K239</f>
        <v>-22000</v>
      </c>
    </row>
    <row r="237" spans="2:11" ht="54" hidden="1" x14ac:dyDescent="0.3">
      <c r="B237" s="5"/>
      <c r="C237" s="84"/>
      <c r="D237" s="9"/>
      <c r="E237" s="9"/>
      <c r="F237" s="41"/>
      <c r="G237" s="38" t="s">
        <v>425</v>
      </c>
      <c r="H237" s="39"/>
      <c r="I237" s="12">
        <f>SUM(J237:K237)</f>
        <v>0</v>
      </c>
      <c r="J237" s="3"/>
      <c r="K237" s="12"/>
    </row>
    <row r="238" spans="2:11" ht="54" x14ac:dyDescent="0.3">
      <c r="B238" s="5"/>
      <c r="C238" s="84"/>
      <c r="D238" s="9"/>
      <c r="E238" s="9"/>
      <c r="F238" s="41"/>
      <c r="G238" s="38" t="s">
        <v>425</v>
      </c>
      <c r="H238" s="39"/>
      <c r="I238" s="12"/>
      <c r="J238" s="3"/>
      <c r="K238" s="3"/>
    </row>
    <row r="239" spans="2:11" ht="27" x14ac:dyDescent="0.3">
      <c r="B239" s="5"/>
      <c r="C239" s="84"/>
      <c r="D239" s="9"/>
      <c r="E239" s="9"/>
      <c r="F239" s="41"/>
      <c r="G239" s="49" t="s">
        <v>281</v>
      </c>
      <c r="H239" s="39"/>
      <c r="I239" s="3">
        <f>K239</f>
        <v>-22000</v>
      </c>
      <c r="J239" s="3"/>
      <c r="K239" s="3">
        <v>-22000</v>
      </c>
    </row>
    <row r="240" spans="2:11" s="34" customFormat="1" ht="51.75" customHeight="1" x14ac:dyDescent="0.2">
      <c r="B240" s="9">
        <v>2500</v>
      </c>
      <c r="C240" s="83" t="s">
        <v>65</v>
      </c>
      <c r="D240" s="32">
        <v>0</v>
      </c>
      <c r="E240" s="32">
        <v>0</v>
      </c>
      <c r="F240" s="43"/>
      <c r="G240" s="52" t="s">
        <v>445</v>
      </c>
      <c r="H240" s="50" t="s">
        <v>155</v>
      </c>
      <c r="I240" s="12">
        <f>SUM(J240:K240)</f>
        <v>832961</v>
      </c>
      <c r="J240" s="12">
        <f>SUM(J241+J260+J265+J268+J275)</f>
        <v>249961</v>
      </c>
      <c r="K240" s="12">
        <f>SUM(K241+K259+K265+K268+K271+K275)</f>
        <v>583000</v>
      </c>
    </row>
    <row r="241" spans="2:11" ht="15" customHeight="1" x14ac:dyDescent="0.3">
      <c r="B241" s="5">
        <v>2510</v>
      </c>
      <c r="C241" s="83" t="s">
        <v>65</v>
      </c>
      <c r="D241" s="32">
        <v>1</v>
      </c>
      <c r="E241" s="32">
        <v>0</v>
      </c>
      <c r="F241" s="43"/>
      <c r="G241" s="35" t="s">
        <v>282</v>
      </c>
      <c r="H241" s="36" t="s">
        <v>156</v>
      </c>
      <c r="I241" s="12">
        <f>SUM(J241:K241)</f>
        <v>482436</v>
      </c>
      <c r="J241" s="3">
        <f>SUM(J242)</f>
        <v>244436</v>
      </c>
      <c r="K241" s="3">
        <f>SUM(K242)</f>
        <v>238000</v>
      </c>
    </row>
    <row r="242" spans="2:11" ht="15" customHeight="1" x14ac:dyDescent="0.3">
      <c r="B242" s="5">
        <v>2511</v>
      </c>
      <c r="C242" s="84" t="s">
        <v>65</v>
      </c>
      <c r="D242" s="9">
        <v>1</v>
      </c>
      <c r="E242" s="9">
        <v>1</v>
      </c>
      <c r="F242" s="41"/>
      <c r="G242" s="38" t="s">
        <v>283</v>
      </c>
      <c r="H242" s="48" t="s">
        <v>157</v>
      </c>
      <c r="I242" s="12">
        <f>SUM(J242:K242)</f>
        <v>482436</v>
      </c>
      <c r="J242" s="3">
        <f>SUM(J244:J258)</f>
        <v>244436</v>
      </c>
      <c r="K242" s="3">
        <f>K257+K258+K256</f>
        <v>238000</v>
      </c>
    </row>
    <row r="243" spans="2:11" ht="54" x14ac:dyDescent="0.3">
      <c r="B243" s="5"/>
      <c r="C243" s="84"/>
      <c r="D243" s="9"/>
      <c r="E243" s="9"/>
      <c r="F243" s="41"/>
      <c r="G243" s="38" t="s">
        <v>425</v>
      </c>
      <c r="H243" s="39"/>
      <c r="I243" s="12"/>
      <c r="J243" s="3"/>
      <c r="K243" s="3"/>
    </row>
    <row r="244" spans="2:11" ht="17.25" customHeight="1" x14ac:dyDescent="0.3">
      <c r="B244" s="5"/>
      <c r="C244" s="84"/>
      <c r="D244" s="9"/>
      <c r="E244" s="9"/>
      <c r="F244" s="41">
        <v>4213</v>
      </c>
      <c r="G244" s="11" t="s">
        <v>380</v>
      </c>
      <c r="H244" s="39"/>
      <c r="I244" s="3">
        <f t="shared" ref="I244:I251" si="6">J244</f>
        <v>2880</v>
      </c>
      <c r="J244" s="3">
        <v>2880</v>
      </c>
      <c r="K244" s="3"/>
    </row>
    <row r="245" spans="2:11" ht="17.25" customHeight="1" x14ac:dyDescent="0.3">
      <c r="B245" s="5"/>
      <c r="C245" s="84"/>
      <c r="D245" s="9"/>
      <c r="E245" s="9"/>
      <c r="F245" s="41">
        <v>4215</v>
      </c>
      <c r="G245" s="11" t="s">
        <v>382</v>
      </c>
      <c r="H245" s="39"/>
      <c r="I245" s="3">
        <f t="shared" si="6"/>
        <v>1200</v>
      </c>
      <c r="J245" s="3">
        <v>1200</v>
      </c>
      <c r="K245" s="3"/>
    </row>
    <row r="246" spans="2:11" ht="17.25" hidden="1" customHeight="1" x14ac:dyDescent="0.3">
      <c r="B246" s="5"/>
      <c r="C246" s="84"/>
      <c r="D246" s="9"/>
      <c r="E246" s="9"/>
      <c r="F246" s="41">
        <v>4234</v>
      </c>
      <c r="G246" s="11" t="s">
        <v>387</v>
      </c>
      <c r="H246" s="39"/>
      <c r="I246" s="3">
        <f t="shared" si="6"/>
        <v>0</v>
      </c>
      <c r="J246" s="3"/>
      <c r="K246" s="3"/>
    </row>
    <row r="247" spans="2:11" ht="17.25" hidden="1" customHeight="1" x14ac:dyDescent="0.3">
      <c r="B247" s="5"/>
      <c r="C247" s="84"/>
      <c r="D247" s="9"/>
      <c r="E247" s="9"/>
      <c r="F247" s="41">
        <v>4239</v>
      </c>
      <c r="G247" s="11" t="s">
        <v>390</v>
      </c>
      <c r="H247" s="39"/>
      <c r="I247" s="3">
        <f t="shared" si="6"/>
        <v>0</v>
      </c>
      <c r="J247" s="3"/>
      <c r="K247" s="3"/>
    </row>
    <row r="248" spans="2:11" ht="29.25" customHeight="1" x14ac:dyDescent="0.3">
      <c r="B248" s="5"/>
      <c r="C248" s="84"/>
      <c r="D248" s="9"/>
      <c r="E248" s="9"/>
      <c r="F248" s="5">
        <v>4252</v>
      </c>
      <c r="G248" s="11" t="s">
        <v>393</v>
      </c>
      <c r="H248" s="39"/>
      <c r="I248" s="3">
        <f t="shared" si="6"/>
        <v>3000</v>
      </c>
      <c r="J248" s="3">
        <v>3000</v>
      </c>
      <c r="K248" s="3"/>
    </row>
    <row r="249" spans="2:11" ht="17.25" hidden="1" customHeight="1" x14ac:dyDescent="0.3">
      <c r="B249" s="5"/>
      <c r="C249" s="84"/>
      <c r="D249" s="9"/>
      <c r="E249" s="9"/>
      <c r="F249" s="5">
        <v>4264</v>
      </c>
      <c r="G249" s="11" t="s">
        <v>396</v>
      </c>
      <c r="H249" s="39"/>
      <c r="I249" s="3">
        <f t="shared" si="6"/>
        <v>0</v>
      </c>
      <c r="J249" s="3"/>
      <c r="K249" s="3"/>
    </row>
    <row r="250" spans="2:11" ht="17.25" hidden="1" customHeight="1" x14ac:dyDescent="0.3">
      <c r="B250" s="5"/>
      <c r="C250" s="84"/>
      <c r="D250" s="9"/>
      <c r="E250" s="9"/>
      <c r="F250" s="5">
        <v>4267</v>
      </c>
      <c r="G250" s="42" t="s">
        <v>397</v>
      </c>
      <c r="H250" s="39"/>
      <c r="I250" s="3">
        <f t="shared" si="6"/>
        <v>0</v>
      </c>
      <c r="J250" s="3"/>
      <c r="K250" s="3"/>
    </row>
    <row r="251" spans="2:11" ht="17.25" hidden="1" customHeight="1" x14ac:dyDescent="0.3">
      <c r="B251" s="5"/>
      <c r="C251" s="84"/>
      <c r="D251" s="9"/>
      <c r="E251" s="9"/>
      <c r="F251" s="41">
        <v>4269</v>
      </c>
      <c r="G251" s="11" t="s">
        <v>398</v>
      </c>
      <c r="H251" s="39"/>
      <c r="I251" s="3">
        <f t="shared" si="6"/>
        <v>0</v>
      </c>
      <c r="J251" s="3"/>
      <c r="K251" s="3"/>
    </row>
    <row r="252" spans="2:11" ht="26.25" customHeight="1" x14ac:dyDescent="0.3">
      <c r="B252" s="5"/>
      <c r="C252" s="84"/>
      <c r="D252" s="9"/>
      <c r="E252" s="9"/>
      <c r="F252" s="41">
        <v>4511</v>
      </c>
      <c r="G252" s="11" t="s">
        <v>399</v>
      </c>
      <c r="H252" s="39"/>
      <c r="I252" s="3">
        <f>SUM(J252:K252)</f>
        <v>222356</v>
      </c>
      <c r="J252" s="3">
        <v>222356</v>
      </c>
      <c r="K252" s="3"/>
    </row>
    <row r="253" spans="2:11" ht="40.5" customHeight="1" x14ac:dyDescent="0.3">
      <c r="B253" s="5"/>
      <c r="C253" s="84"/>
      <c r="D253" s="9"/>
      <c r="E253" s="9"/>
      <c r="F253" s="41">
        <v>4637</v>
      </c>
      <c r="G253" s="6" t="s">
        <v>400</v>
      </c>
      <c r="H253" s="39"/>
      <c r="I253" s="3">
        <f>J253</f>
        <v>0</v>
      </c>
      <c r="J253" s="3">
        <v>0</v>
      </c>
      <c r="K253" s="3"/>
    </row>
    <row r="254" spans="2:11" ht="20.25" customHeight="1" x14ac:dyDescent="0.3">
      <c r="B254" s="5"/>
      <c r="C254" s="84"/>
      <c r="D254" s="9"/>
      <c r="E254" s="9"/>
      <c r="F254" s="41">
        <v>4639</v>
      </c>
      <c r="G254" s="6" t="s">
        <v>463</v>
      </c>
      <c r="H254" s="39"/>
      <c r="I254" s="12">
        <f>J254</f>
        <v>8000</v>
      </c>
      <c r="J254" s="12">
        <v>8000</v>
      </c>
      <c r="K254" s="3"/>
    </row>
    <row r="255" spans="2:11" ht="40.5" x14ac:dyDescent="0.3">
      <c r="B255" s="5"/>
      <c r="C255" s="84"/>
      <c r="D255" s="9"/>
      <c r="E255" s="9"/>
      <c r="F255" s="41">
        <v>4655</v>
      </c>
      <c r="G255" s="11" t="s">
        <v>402</v>
      </c>
      <c r="H255" s="39"/>
      <c r="I255" s="3">
        <f>J255</f>
        <v>7000</v>
      </c>
      <c r="J255" s="3">
        <v>7000</v>
      </c>
      <c r="K255" s="3"/>
    </row>
    <row r="256" spans="2:11" x14ac:dyDescent="0.3">
      <c r="B256" s="5"/>
      <c r="C256" s="84"/>
      <c r="D256" s="9"/>
      <c r="E256" s="9"/>
      <c r="F256" s="41">
        <v>5112</v>
      </c>
      <c r="G256" s="11" t="s">
        <v>411</v>
      </c>
      <c r="H256" s="39"/>
      <c r="I256" s="3">
        <f>K256</f>
        <v>131000</v>
      </c>
      <c r="J256" s="3"/>
      <c r="K256" s="3">
        <v>131000</v>
      </c>
    </row>
    <row r="257" spans="2:11" ht="18" customHeight="1" x14ac:dyDescent="0.3">
      <c r="B257" s="5"/>
      <c r="C257" s="84"/>
      <c r="D257" s="9"/>
      <c r="E257" s="9"/>
      <c r="F257" s="5">
        <v>5221</v>
      </c>
      <c r="G257" s="11" t="s">
        <v>418</v>
      </c>
      <c r="H257" s="39"/>
      <c r="I257" s="12">
        <f>SUM(J257:K257)</f>
        <v>12000</v>
      </c>
      <c r="J257" s="12"/>
      <c r="K257" s="3">
        <v>12000</v>
      </c>
    </row>
    <row r="258" spans="2:11" ht="17.45" customHeight="1" x14ac:dyDescent="0.3">
      <c r="B258" s="5"/>
      <c r="C258" s="84"/>
      <c r="D258" s="9"/>
      <c r="E258" s="9"/>
      <c r="F258" s="5">
        <v>5121</v>
      </c>
      <c r="G258" s="11" t="s">
        <v>455</v>
      </c>
      <c r="H258" s="39"/>
      <c r="I258" s="12">
        <f>K258</f>
        <v>95000</v>
      </c>
      <c r="J258" s="12"/>
      <c r="K258" s="3">
        <v>95000</v>
      </c>
    </row>
    <row r="259" spans="2:11" ht="15.6" customHeight="1" x14ac:dyDescent="0.3">
      <c r="B259" s="5">
        <v>2520</v>
      </c>
      <c r="C259" s="83" t="s">
        <v>65</v>
      </c>
      <c r="D259" s="32">
        <v>2</v>
      </c>
      <c r="E259" s="32">
        <v>0</v>
      </c>
      <c r="F259" s="43"/>
      <c r="G259" s="35" t="s">
        <v>284</v>
      </c>
      <c r="H259" s="36" t="s">
        <v>158</v>
      </c>
      <c r="I259" s="12">
        <f>SUM(J259:K259)</f>
        <v>330700</v>
      </c>
      <c r="J259" s="3">
        <f>SUM(J260)</f>
        <v>700</v>
      </c>
      <c r="K259" s="3">
        <f>SUM(K260)</f>
        <v>330000</v>
      </c>
    </row>
    <row r="260" spans="2:11" ht="15" customHeight="1" x14ac:dyDescent="0.3">
      <c r="B260" s="5">
        <v>2521</v>
      </c>
      <c r="C260" s="84" t="s">
        <v>65</v>
      </c>
      <c r="D260" s="9">
        <v>2</v>
      </c>
      <c r="E260" s="9">
        <v>1</v>
      </c>
      <c r="F260" s="41"/>
      <c r="G260" s="38" t="s">
        <v>285</v>
      </c>
      <c r="H260" s="48" t="s">
        <v>159</v>
      </c>
      <c r="I260" s="12">
        <f>SUM(J260:K260)</f>
        <v>330700</v>
      </c>
      <c r="J260" s="3">
        <f>J262</f>
        <v>700</v>
      </c>
      <c r="K260" s="3">
        <f>K263</f>
        <v>330000</v>
      </c>
    </row>
    <row r="261" spans="2:11" ht="54" x14ac:dyDescent="0.3">
      <c r="B261" s="5"/>
      <c r="C261" s="84"/>
      <c r="D261" s="9"/>
      <c r="E261" s="9"/>
      <c r="F261" s="41"/>
      <c r="G261" s="38" t="s">
        <v>425</v>
      </c>
      <c r="H261" s="39"/>
      <c r="I261" s="12"/>
      <c r="J261" s="3"/>
      <c r="K261" s="3"/>
    </row>
    <row r="262" spans="2:11" x14ac:dyDescent="0.3">
      <c r="B262" s="5"/>
      <c r="C262" s="84"/>
      <c r="D262" s="9"/>
      <c r="E262" s="9"/>
      <c r="F262" s="41">
        <v>4213</v>
      </c>
      <c r="G262" s="11" t="s">
        <v>380</v>
      </c>
      <c r="H262" s="39"/>
      <c r="I262" s="12">
        <f>SUM(J262:K262)</f>
        <v>700</v>
      </c>
      <c r="J262" s="3">
        <v>700</v>
      </c>
      <c r="K262" s="3"/>
    </row>
    <row r="263" spans="2:11" ht="15" customHeight="1" x14ac:dyDescent="0.3">
      <c r="B263" s="5"/>
      <c r="C263" s="84"/>
      <c r="D263" s="9"/>
      <c r="E263" s="9"/>
      <c r="F263" s="41">
        <v>5112</v>
      </c>
      <c r="G263" s="11" t="s">
        <v>411</v>
      </c>
      <c r="H263" s="39"/>
      <c r="I263" s="12">
        <f>SUM(J263:K263)</f>
        <v>330000</v>
      </c>
      <c r="J263" s="3"/>
      <c r="K263" s="3">
        <v>330000</v>
      </c>
    </row>
    <row r="264" spans="2:11" ht="26.25" customHeight="1" x14ac:dyDescent="0.3">
      <c r="B264" s="5"/>
      <c r="C264" s="84"/>
      <c r="D264" s="9"/>
      <c r="E264" s="9"/>
      <c r="F264" s="41">
        <v>4511</v>
      </c>
      <c r="G264" s="11" t="s">
        <v>432</v>
      </c>
      <c r="H264" s="39"/>
      <c r="I264" s="3">
        <f>SUM(J264:K264)</f>
        <v>0</v>
      </c>
      <c r="J264" s="3">
        <v>0</v>
      </c>
      <c r="K264" s="3"/>
    </row>
    <row r="265" spans="2:11" ht="27" hidden="1" x14ac:dyDescent="0.3">
      <c r="B265" s="5">
        <v>2530</v>
      </c>
      <c r="C265" s="83" t="s">
        <v>65</v>
      </c>
      <c r="D265" s="32">
        <v>3</v>
      </c>
      <c r="E265" s="32">
        <v>0</v>
      </c>
      <c r="F265" s="43"/>
      <c r="G265" s="35" t="s">
        <v>286</v>
      </c>
      <c r="H265" s="36" t="s">
        <v>160</v>
      </c>
      <c r="I265" s="12">
        <f t="shared" ref="I265:I270" si="7">SUM(J265:K265)</f>
        <v>0</v>
      </c>
      <c r="J265" s="3">
        <f>SUM(J266)</f>
        <v>0</v>
      </c>
      <c r="K265" s="3">
        <f>SUM(K266)</f>
        <v>0</v>
      </c>
    </row>
    <row r="266" spans="2:11" ht="15" hidden="1" customHeight="1" x14ac:dyDescent="0.3">
      <c r="B266" s="5">
        <v>3531</v>
      </c>
      <c r="C266" s="84" t="s">
        <v>65</v>
      </c>
      <c r="D266" s="9">
        <v>3</v>
      </c>
      <c r="E266" s="9">
        <v>1</v>
      </c>
      <c r="F266" s="41"/>
      <c r="G266" s="38" t="s">
        <v>287</v>
      </c>
      <c r="H266" s="48" t="s">
        <v>161</v>
      </c>
      <c r="I266" s="12">
        <f t="shared" si="7"/>
        <v>0</v>
      </c>
      <c r="J266" s="3"/>
      <c r="K266" s="3">
        <v>0</v>
      </c>
    </row>
    <row r="267" spans="2:11" ht="54" hidden="1" x14ac:dyDescent="0.3">
      <c r="B267" s="5"/>
      <c r="C267" s="84"/>
      <c r="D267" s="9"/>
      <c r="E267" s="9"/>
      <c r="F267" s="41"/>
      <c r="G267" s="38" t="s">
        <v>425</v>
      </c>
      <c r="H267" s="39"/>
      <c r="I267" s="12">
        <f t="shared" si="7"/>
        <v>0</v>
      </c>
      <c r="J267" s="3"/>
      <c r="K267" s="3"/>
    </row>
    <row r="268" spans="2:11" ht="27" hidden="1" x14ac:dyDescent="0.3">
      <c r="B268" s="5">
        <v>2540</v>
      </c>
      <c r="C268" s="83" t="s">
        <v>65</v>
      </c>
      <c r="D268" s="32">
        <v>4</v>
      </c>
      <c r="E268" s="32">
        <v>0</v>
      </c>
      <c r="F268" s="43"/>
      <c r="G268" s="35" t="s">
        <v>288</v>
      </c>
      <c r="H268" s="36" t="s">
        <v>162</v>
      </c>
      <c r="I268" s="12">
        <f t="shared" si="7"/>
        <v>0</v>
      </c>
      <c r="J268" s="3">
        <f>SUM(J269)</f>
        <v>0</v>
      </c>
      <c r="K268" s="3">
        <f>SUM(K269)</f>
        <v>0</v>
      </c>
    </row>
    <row r="269" spans="2:11" ht="25.5" hidden="1" customHeight="1" x14ac:dyDescent="0.3">
      <c r="B269" s="5">
        <v>2541</v>
      </c>
      <c r="C269" s="84" t="s">
        <v>65</v>
      </c>
      <c r="D269" s="9">
        <v>4</v>
      </c>
      <c r="E269" s="9">
        <v>1</v>
      </c>
      <c r="F269" s="41"/>
      <c r="G269" s="38" t="s">
        <v>289</v>
      </c>
      <c r="H269" s="48" t="s">
        <v>163</v>
      </c>
      <c r="I269" s="12">
        <f t="shared" si="7"/>
        <v>0</v>
      </c>
      <c r="J269" s="3">
        <v>0</v>
      </c>
      <c r="K269" s="3">
        <v>0</v>
      </c>
    </row>
    <row r="270" spans="2:11" ht="54" hidden="1" x14ac:dyDescent="0.3">
      <c r="B270" s="5"/>
      <c r="C270" s="84"/>
      <c r="D270" s="9"/>
      <c r="E270" s="9"/>
      <c r="F270" s="41"/>
      <c r="G270" s="38" t="s">
        <v>425</v>
      </c>
      <c r="H270" s="39"/>
      <c r="I270" s="12">
        <f t="shared" si="7"/>
        <v>0</v>
      </c>
      <c r="J270" s="3"/>
      <c r="K270" s="3"/>
    </row>
    <row r="271" spans="2:11" ht="30.75" customHeight="1" x14ac:dyDescent="0.3">
      <c r="B271" s="5">
        <v>2550</v>
      </c>
      <c r="C271" s="83" t="s">
        <v>65</v>
      </c>
      <c r="D271" s="32">
        <v>5</v>
      </c>
      <c r="E271" s="32">
        <v>0</v>
      </c>
      <c r="F271" s="43"/>
      <c r="G271" s="49" t="s">
        <v>290</v>
      </c>
      <c r="H271" s="39"/>
      <c r="I271" s="3">
        <f>K271</f>
        <v>15000</v>
      </c>
      <c r="J271" s="3">
        <v>0</v>
      </c>
      <c r="K271" s="3">
        <f>K272</f>
        <v>15000</v>
      </c>
    </row>
    <row r="272" spans="2:11" ht="46.5" customHeight="1" x14ac:dyDescent="0.3">
      <c r="B272" s="5"/>
      <c r="C272" s="84" t="s">
        <v>65</v>
      </c>
      <c r="D272" s="9">
        <v>5</v>
      </c>
      <c r="E272" s="9">
        <v>1</v>
      </c>
      <c r="F272" s="43"/>
      <c r="G272" s="38" t="s">
        <v>291</v>
      </c>
      <c r="H272" s="39"/>
      <c r="I272" s="12">
        <f>K272</f>
        <v>15000</v>
      </c>
      <c r="J272" s="3">
        <v>0</v>
      </c>
      <c r="K272" s="3">
        <f>K274</f>
        <v>15000</v>
      </c>
    </row>
    <row r="273" spans="2:11" ht="58.5" customHeight="1" x14ac:dyDescent="0.3">
      <c r="B273" s="5"/>
      <c r="C273" s="84"/>
      <c r="D273" s="9"/>
      <c r="E273" s="9"/>
      <c r="F273" s="41"/>
      <c r="G273" s="38" t="s">
        <v>425</v>
      </c>
      <c r="H273" s="39"/>
      <c r="I273" s="12"/>
      <c r="J273" s="3"/>
      <c r="K273" s="3"/>
    </row>
    <row r="274" spans="2:11" ht="15" customHeight="1" x14ac:dyDescent="0.3">
      <c r="B274" s="5"/>
      <c r="C274" s="84"/>
      <c r="D274" s="9"/>
      <c r="E274" s="9"/>
      <c r="F274" s="41">
        <v>5134</v>
      </c>
      <c r="G274" s="11" t="s">
        <v>417</v>
      </c>
      <c r="H274" s="39"/>
      <c r="I274" s="12">
        <f>SUM(J274:K274)</f>
        <v>15000</v>
      </c>
      <c r="J274" s="3"/>
      <c r="K274" s="3">
        <v>15000</v>
      </c>
    </row>
    <row r="275" spans="2:11" ht="29.25" customHeight="1" x14ac:dyDescent="0.3">
      <c r="B275" s="5">
        <v>2560</v>
      </c>
      <c r="C275" s="83" t="s">
        <v>65</v>
      </c>
      <c r="D275" s="32">
        <v>6</v>
      </c>
      <c r="E275" s="32">
        <v>0</v>
      </c>
      <c r="F275" s="43"/>
      <c r="G275" s="35" t="s">
        <v>292</v>
      </c>
      <c r="H275" s="36" t="s">
        <v>164</v>
      </c>
      <c r="I275" s="3">
        <f t="shared" ref="I275:I334" si="8">SUM(J275:K275)</f>
        <v>4825</v>
      </c>
      <c r="J275" s="3">
        <f>SUM(J276)</f>
        <v>4825</v>
      </c>
      <c r="K275" s="3">
        <f>SUM(K276)</f>
        <v>0</v>
      </c>
    </row>
    <row r="276" spans="2:11" ht="27" customHeight="1" x14ac:dyDescent="0.3">
      <c r="B276" s="5">
        <v>2561</v>
      </c>
      <c r="C276" s="84" t="s">
        <v>65</v>
      </c>
      <c r="D276" s="9">
        <v>6</v>
      </c>
      <c r="E276" s="9">
        <v>1</v>
      </c>
      <c r="F276" s="41"/>
      <c r="G276" s="38" t="s">
        <v>293</v>
      </c>
      <c r="H276" s="48" t="s">
        <v>165</v>
      </c>
      <c r="I276" s="3">
        <f t="shared" si="8"/>
        <v>4825</v>
      </c>
      <c r="J276" s="3">
        <f>SUM(J278)</f>
        <v>4825</v>
      </c>
      <c r="K276" s="3">
        <f>SUM(K278)</f>
        <v>0</v>
      </c>
    </row>
    <row r="277" spans="2:11" ht="54" x14ac:dyDescent="0.3">
      <c r="B277" s="5"/>
      <c r="C277" s="84"/>
      <c r="D277" s="9"/>
      <c r="E277" s="9"/>
      <c r="F277" s="41"/>
      <c r="G277" s="38" t="s">
        <v>425</v>
      </c>
      <c r="H277" s="39"/>
      <c r="I277" s="12"/>
      <c r="J277" s="3"/>
      <c r="K277" s="3"/>
    </row>
    <row r="278" spans="2:11" x14ac:dyDescent="0.3">
      <c r="B278" s="5"/>
      <c r="C278" s="84"/>
      <c r="D278" s="9"/>
      <c r="E278" s="9"/>
      <c r="F278" s="41">
        <v>4213</v>
      </c>
      <c r="G278" s="11" t="s">
        <v>380</v>
      </c>
      <c r="H278" s="39"/>
      <c r="I278" s="12">
        <f t="shared" si="8"/>
        <v>4825</v>
      </c>
      <c r="J278" s="3">
        <v>4825</v>
      </c>
      <c r="K278" s="3">
        <v>0</v>
      </c>
    </row>
    <row r="279" spans="2:11" s="34" customFormat="1" ht="66.75" customHeight="1" x14ac:dyDescent="0.2">
      <c r="B279" s="9">
        <v>2600</v>
      </c>
      <c r="C279" s="83" t="s">
        <v>66</v>
      </c>
      <c r="D279" s="32">
        <v>0</v>
      </c>
      <c r="E279" s="32">
        <v>0</v>
      </c>
      <c r="F279" s="43"/>
      <c r="G279" s="52" t="s">
        <v>446</v>
      </c>
      <c r="H279" s="50" t="s">
        <v>166</v>
      </c>
      <c r="I279" s="12">
        <f t="shared" si="8"/>
        <v>523909.80229999998</v>
      </c>
      <c r="J279" s="12">
        <f>SUM(J280+J283+J287+J303+J316+J322)</f>
        <v>72052.040000000008</v>
      </c>
      <c r="K279" s="12">
        <f>SUM(K280+K283+K287+K303+K316+K322)</f>
        <v>451857.7623</v>
      </c>
    </row>
    <row r="280" spans="2:11" ht="15" hidden="1" customHeight="1" x14ac:dyDescent="0.3">
      <c r="B280" s="5">
        <v>2610</v>
      </c>
      <c r="C280" s="83" t="s">
        <v>66</v>
      </c>
      <c r="D280" s="32">
        <v>1</v>
      </c>
      <c r="E280" s="32">
        <v>0</v>
      </c>
      <c r="F280" s="43"/>
      <c r="G280" s="35" t="s">
        <v>294</v>
      </c>
      <c r="H280" s="36" t="s">
        <v>167</v>
      </c>
      <c r="I280" s="12">
        <f>SUM(J280:K280)</f>
        <v>0</v>
      </c>
      <c r="J280" s="3">
        <f>SUM(J281)</f>
        <v>0</v>
      </c>
      <c r="K280" s="3">
        <f>SUM(K281)</f>
        <v>0</v>
      </c>
    </row>
    <row r="281" spans="2:11" ht="15" hidden="1" customHeight="1" x14ac:dyDescent="0.3">
      <c r="B281" s="5">
        <v>2611</v>
      </c>
      <c r="C281" s="84" t="s">
        <v>66</v>
      </c>
      <c r="D281" s="9">
        <v>1</v>
      </c>
      <c r="E281" s="9">
        <v>1</v>
      </c>
      <c r="F281" s="41"/>
      <c r="G281" s="38" t="s">
        <v>295</v>
      </c>
      <c r="H281" s="48" t="s">
        <v>168</v>
      </c>
      <c r="I281" s="12">
        <f t="shared" si="8"/>
        <v>0</v>
      </c>
      <c r="J281" s="3"/>
      <c r="K281" s="3"/>
    </row>
    <row r="282" spans="2:11" ht="54" hidden="1" x14ac:dyDescent="0.3">
      <c r="B282" s="5"/>
      <c r="C282" s="84"/>
      <c r="D282" s="9"/>
      <c r="E282" s="9"/>
      <c r="F282" s="41"/>
      <c r="G282" s="38" t="s">
        <v>425</v>
      </c>
      <c r="H282" s="39"/>
      <c r="I282" s="12">
        <f t="shared" si="8"/>
        <v>0</v>
      </c>
      <c r="J282" s="3"/>
      <c r="K282" s="3"/>
    </row>
    <row r="283" spans="2:11" ht="15" hidden="1" customHeight="1" x14ac:dyDescent="0.3">
      <c r="B283" s="5">
        <v>2620</v>
      </c>
      <c r="C283" s="83" t="s">
        <v>66</v>
      </c>
      <c r="D283" s="32">
        <v>2</v>
      </c>
      <c r="E283" s="32">
        <v>0</v>
      </c>
      <c r="F283" s="43"/>
      <c r="G283" s="35" t="s">
        <v>296</v>
      </c>
      <c r="H283" s="36" t="s">
        <v>169</v>
      </c>
      <c r="I283" s="12">
        <f t="shared" si="8"/>
        <v>0</v>
      </c>
      <c r="J283" s="3">
        <f>SUM(J284)</f>
        <v>0</v>
      </c>
      <c r="K283" s="3">
        <f>SUM(K284)</f>
        <v>0</v>
      </c>
    </row>
    <row r="284" spans="2:11" ht="15" hidden="1" customHeight="1" x14ac:dyDescent="0.3">
      <c r="B284" s="5">
        <v>2621</v>
      </c>
      <c r="C284" s="84" t="s">
        <v>66</v>
      </c>
      <c r="D284" s="9">
        <v>2</v>
      </c>
      <c r="E284" s="9">
        <v>1</v>
      </c>
      <c r="F284" s="41"/>
      <c r="G284" s="38" t="s">
        <v>297</v>
      </c>
      <c r="H284" s="48" t="s">
        <v>170</v>
      </c>
      <c r="I284" s="12">
        <f t="shared" si="8"/>
        <v>0</v>
      </c>
      <c r="J284" s="3">
        <v>0</v>
      </c>
      <c r="K284" s="3">
        <f>K286</f>
        <v>0</v>
      </c>
    </row>
    <row r="285" spans="2:11" ht="54" hidden="1" x14ac:dyDescent="0.3">
      <c r="B285" s="5"/>
      <c r="C285" s="84"/>
      <c r="D285" s="9"/>
      <c r="E285" s="9"/>
      <c r="F285" s="41"/>
      <c r="G285" s="38" t="s">
        <v>425</v>
      </c>
      <c r="H285" s="39"/>
      <c r="I285" s="12">
        <f t="shared" si="8"/>
        <v>0</v>
      </c>
      <c r="J285" s="3"/>
      <c r="K285" s="3"/>
    </row>
    <row r="286" spans="2:11" hidden="1" x14ac:dyDescent="0.3">
      <c r="B286" s="5"/>
      <c r="C286" s="84"/>
      <c r="D286" s="9"/>
      <c r="E286" s="9"/>
      <c r="F286" s="41">
        <v>5112</v>
      </c>
      <c r="G286" s="11" t="s">
        <v>411</v>
      </c>
      <c r="H286" s="39"/>
      <c r="I286" s="12">
        <f>SUM(J286:K286)</f>
        <v>0</v>
      </c>
      <c r="J286" s="3"/>
      <c r="K286" s="3">
        <v>0</v>
      </c>
    </row>
    <row r="287" spans="2:11" ht="15" customHeight="1" x14ac:dyDescent="0.3">
      <c r="B287" s="5">
        <v>2630</v>
      </c>
      <c r="C287" s="83" t="s">
        <v>66</v>
      </c>
      <c r="D287" s="32">
        <v>3</v>
      </c>
      <c r="E287" s="32">
        <v>0</v>
      </c>
      <c r="F287" s="43"/>
      <c r="G287" s="35" t="s">
        <v>298</v>
      </c>
      <c r="H287" s="36" t="s">
        <v>171</v>
      </c>
      <c r="I287" s="12">
        <f t="shared" si="8"/>
        <v>424150</v>
      </c>
      <c r="J287" s="3">
        <f>SUM(J288)</f>
        <v>50650</v>
      </c>
      <c r="K287" s="3">
        <f>SUM(K288)</f>
        <v>373500</v>
      </c>
    </row>
    <row r="288" spans="2:11" ht="15" customHeight="1" x14ac:dyDescent="0.3">
      <c r="B288" s="5">
        <v>2631</v>
      </c>
      <c r="C288" s="84" t="s">
        <v>66</v>
      </c>
      <c r="D288" s="9">
        <v>3</v>
      </c>
      <c r="E288" s="9">
        <v>1</v>
      </c>
      <c r="F288" s="41"/>
      <c r="G288" s="38" t="s">
        <v>299</v>
      </c>
      <c r="H288" s="57" t="s">
        <v>172</v>
      </c>
      <c r="I288" s="12">
        <f t="shared" si="8"/>
        <v>424150</v>
      </c>
      <c r="J288" s="3">
        <f>SUM(J291:J302)</f>
        <v>50650</v>
      </c>
      <c r="K288" s="3">
        <f>K297+K301+K300+K299+K302</f>
        <v>373500</v>
      </c>
    </row>
    <row r="289" spans="2:11" ht="54" hidden="1" x14ac:dyDescent="0.3">
      <c r="B289" s="5"/>
      <c r="C289" s="84"/>
      <c r="D289" s="9"/>
      <c r="E289" s="9"/>
      <c r="F289" s="41"/>
      <c r="G289" s="38" t="s">
        <v>425</v>
      </c>
      <c r="H289" s="39"/>
      <c r="I289" s="12">
        <f t="shared" si="8"/>
        <v>0</v>
      </c>
      <c r="J289" s="3"/>
      <c r="K289" s="3"/>
    </row>
    <row r="290" spans="2:11" ht="54" x14ac:dyDescent="0.3">
      <c r="B290" s="5"/>
      <c r="C290" s="84"/>
      <c r="D290" s="9"/>
      <c r="E290" s="9"/>
      <c r="F290" s="41"/>
      <c r="G290" s="38" t="s">
        <v>425</v>
      </c>
      <c r="H290" s="39"/>
      <c r="I290" s="12"/>
      <c r="J290" s="3"/>
      <c r="K290" s="3"/>
    </row>
    <row r="291" spans="2:11" ht="15" customHeight="1" x14ac:dyDescent="0.3">
      <c r="B291" s="5"/>
      <c r="C291" s="84"/>
      <c r="D291" s="9"/>
      <c r="E291" s="9"/>
      <c r="F291" s="41">
        <v>4212</v>
      </c>
      <c r="G291" s="40" t="s">
        <v>379</v>
      </c>
      <c r="H291" s="39"/>
      <c r="I291" s="12">
        <f t="shared" si="8"/>
        <v>27500</v>
      </c>
      <c r="J291" s="3">
        <v>27500</v>
      </c>
      <c r="K291" s="3"/>
    </row>
    <row r="292" spans="2:11" ht="30.75" customHeight="1" x14ac:dyDescent="0.3">
      <c r="B292" s="5"/>
      <c r="C292" s="84"/>
      <c r="D292" s="9"/>
      <c r="E292" s="9"/>
      <c r="F292" s="41">
        <v>4239</v>
      </c>
      <c r="G292" s="49" t="s">
        <v>390</v>
      </c>
      <c r="H292" s="39"/>
      <c r="I292" s="12">
        <f t="shared" si="8"/>
        <v>800</v>
      </c>
      <c r="J292" s="12">
        <v>800</v>
      </c>
      <c r="K292" s="3"/>
    </row>
    <row r="293" spans="2:11" ht="15" customHeight="1" x14ac:dyDescent="0.3">
      <c r="B293" s="5"/>
      <c r="C293" s="84"/>
      <c r="D293" s="9"/>
      <c r="E293" s="9"/>
      <c r="F293" s="41">
        <v>4823</v>
      </c>
      <c r="G293" s="11" t="s">
        <v>408</v>
      </c>
      <c r="H293" s="39"/>
      <c r="I293" s="12">
        <f>J293</f>
        <v>1500</v>
      </c>
      <c r="J293" s="3">
        <v>1500</v>
      </c>
      <c r="K293" s="3"/>
    </row>
    <row r="294" spans="2:11" ht="29.25" customHeight="1" x14ac:dyDescent="0.3">
      <c r="B294" s="5"/>
      <c r="C294" s="84"/>
      <c r="D294" s="9"/>
      <c r="E294" s="9"/>
      <c r="F294" s="41">
        <v>4511</v>
      </c>
      <c r="G294" s="11" t="s">
        <v>399</v>
      </c>
      <c r="H294" s="39"/>
      <c r="I294" s="3">
        <f t="shared" si="8"/>
        <v>12650</v>
      </c>
      <c r="J294" s="3">
        <v>12650</v>
      </c>
      <c r="K294" s="3"/>
    </row>
    <row r="295" spans="2:11" ht="29.25" customHeight="1" x14ac:dyDescent="0.3">
      <c r="B295" s="5"/>
      <c r="C295" s="84"/>
      <c r="D295" s="9"/>
      <c r="E295" s="9"/>
      <c r="F295" s="41">
        <v>4521</v>
      </c>
      <c r="G295" s="11" t="s">
        <v>469</v>
      </c>
      <c r="H295" s="39"/>
      <c r="I295" s="3">
        <f t="shared" si="8"/>
        <v>2500</v>
      </c>
      <c r="J295" s="3">
        <v>2500</v>
      </c>
      <c r="K295" s="3"/>
    </row>
    <row r="296" spans="2:11" ht="29.25" customHeight="1" x14ac:dyDescent="0.3">
      <c r="B296" s="5"/>
      <c r="C296" s="84"/>
      <c r="D296" s="9"/>
      <c r="E296" s="9"/>
      <c r="F296" s="41">
        <v>4637</v>
      </c>
      <c r="G296" s="6" t="s">
        <v>400</v>
      </c>
      <c r="H296" s="39"/>
      <c r="I296" s="3">
        <f>J296</f>
        <v>0</v>
      </c>
      <c r="J296" s="3">
        <v>0</v>
      </c>
      <c r="K296" s="3"/>
    </row>
    <row r="297" spans="2:11" ht="44.25" customHeight="1" x14ac:dyDescent="0.3">
      <c r="B297" s="5"/>
      <c r="C297" s="84"/>
      <c r="D297" s="9"/>
      <c r="E297" s="9"/>
      <c r="F297" s="41">
        <v>4655</v>
      </c>
      <c r="G297" s="11" t="s">
        <v>402</v>
      </c>
      <c r="H297" s="39"/>
      <c r="I297" s="3">
        <f>J297</f>
        <v>5000</v>
      </c>
      <c r="J297" s="3">
        <v>5000</v>
      </c>
      <c r="K297" s="3"/>
    </row>
    <row r="298" spans="2:11" x14ac:dyDescent="0.3">
      <c r="B298" s="5"/>
      <c r="C298" s="84"/>
      <c r="D298" s="9"/>
      <c r="E298" s="9"/>
      <c r="F298" s="41">
        <v>4657</v>
      </c>
      <c r="G298" s="11" t="s">
        <v>453</v>
      </c>
      <c r="H298" s="39"/>
      <c r="I298" s="3">
        <f>J298</f>
        <v>700</v>
      </c>
      <c r="J298" s="3">
        <v>700</v>
      </c>
      <c r="K298" s="3"/>
    </row>
    <row r="299" spans="2:11" ht="18.75" customHeight="1" x14ac:dyDescent="0.3">
      <c r="B299" s="5"/>
      <c r="C299" s="84"/>
      <c r="D299" s="9"/>
      <c r="E299" s="9"/>
      <c r="F299" s="41">
        <v>5112</v>
      </c>
      <c r="G299" s="11" t="s">
        <v>411</v>
      </c>
      <c r="H299" s="39"/>
      <c r="I299" s="3">
        <f>K299</f>
        <v>270500</v>
      </c>
      <c r="J299" s="3">
        <v>0</v>
      </c>
      <c r="K299" s="3">
        <v>270500</v>
      </c>
    </row>
    <row r="300" spans="2:11" ht="27.75" customHeight="1" x14ac:dyDescent="0.3">
      <c r="B300" s="5"/>
      <c r="C300" s="84"/>
      <c r="D300" s="9"/>
      <c r="E300" s="9"/>
      <c r="F300" s="41">
        <v>5113</v>
      </c>
      <c r="G300" s="11" t="s">
        <v>412</v>
      </c>
      <c r="H300" s="39"/>
      <c r="I300" s="3">
        <f>K300</f>
        <v>85000</v>
      </c>
      <c r="J300" s="3"/>
      <c r="K300" s="12">
        <v>85000</v>
      </c>
    </row>
    <row r="301" spans="2:11" ht="15.75" customHeight="1" x14ac:dyDescent="0.3">
      <c r="B301" s="5"/>
      <c r="C301" s="84"/>
      <c r="D301" s="9"/>
      <c r="E301" s="9"/>
      <c r="F301" s="41">
        <v>5129</v>
      </c>
      <c r="G301" s="42" t="s">
        <v>415</v>
      </c>
      <c r="H301" s="39"/>
      <c r="I301" s="3">
        <f>J301+K301</f>
        <v>15000</v>
      </c>
      <c r="J301" s="3">
        <v>0</v>
      </c>
      <c r="K301" s="3">
        <v>15000</v>
      </c>
    </row>
    <row r="302" spans="2:11" ht="15.75" customHeight="1" x14ac:dyDescent="0.3">
      <c r="B302" s="5"/>
      <c r="C302" s="84"/>
      <c r="D302" s="9"/>
      <c r="E302" s="9"/>
      <c r="F302" s="5">
        <v>5221</v>
      </c>
      <c r="G302" s="11" t="s">
        <v>418</v>
      </c>
      <c r="H302" s="39"/>
      <c r="I302" s="3">
        <f>J302+K302</f>
        <v>3000</v>
      </c>
      <c r="J302" s="3">
        <v>0</v>
      </c>
      <c r="K302" s="3">
        <v>3000</v>
      </c>
    </row>
    <row r="303" spans="2:11" ht="15" customHeight="1" x14ac:dyDescent="0.3">
      <c r="B303" s="5">
        <v>2640</v>
      </c>
      <c r="C303" s="83" t="s">
        <v>66</v>
      </c>
      <c r="D303" s="32">
        <v>4</v>
      </c>
      <c r="E303" s="32">
        <v>0</v>
      </c>
      <c r="F303" s="43"/>
      <c r="G303" s="35" t="s">
        <v>300</v>
      </c>
      <c r="H303" s="36" t="s">
        <v>173</v>
      </c>
      <c r="I303" s="12">
        <f t="shared" si="8"/>
        <v>86259.80230000001</v>
      </c>
      <c r="J303" s="3">
        <f>SUM(J304)</f>
        <v>21402.04</v>
      </c>
      <c r="K303" s="3">
        <f>SUM(K304)</f>
        <v>64857.762300000002</v>
      </c>
    </row>
    <row r="304" spans="2:11" ht="15" customHeight="1" x14ac:dyDescent="0.3">
      <c r="B304" s="5">
        <v>2641</v>
      </c>
      <c r="C304" s="84" t="s">
        <v>66</v>
      </c>
      <c r="D304" s="9">
        <v>4</v>
      </c>
      <c r="E304" s="9">
        <v>1</v>
      </c>
      <c r="F304" s="41"/>
      <c r="G304" s="38" t="s">
        <v>301</v>
      </c>
      <c r="H304" s="48" t="s">
        <v>174</v>
      </c>
      <c r="I304" s="3">
        <f>SUM(J304:K304)</f>
        <v>86259.80230000001</v>
      </c>
      <c r="J304" s="3">
        <f>SUM(J306:J311)</f>
        <v>21402.04</v>
      </c>
      <c r="K304" s="3">
        <f>K313+K314+K315</f>
        <v>64857.762300000002</v>
      </c>
    </row>
    <row r="305" spans="2:11" ht="54" x14ac:dyDescent="0.3">
      <c r="B305" s="5"/>
      <c r="C305" s="84"/>
      <c r="D305" s="9"/>
      <c r="E305" s="9"/>
      <c r="F305" s="41"/>
      <c r="G305" s="38" t="s">
        <v>425</v>
      </c>
      <c r="H305" s="39"/>
      <c r="I305" s="12"/>
      <c r="J305" s="3"/>
      <c r="K305" s="3"/>
    </row>
    <row r="306" spans="2:11" x14ac:dyDescent="0.3">
      <c r="B306" s="5"/>
      <c r="C306" s="84"/>
      <c r="D306" s="9"/>
      <c r="E306" s="9"/>
      <c r="F306" s="41">
        <v>4212</v>
      </c>
      <c r="G306" s="40" t="s">
        <v>379</v>
      </c>
      <c r="H306" s="39"/>
      <c r="I306" s="12">
        <f>SUM(J306:K306)</f>
        <v>15420</v>
      </c>
      <c r="J306" s="3">
        <v>15420</v>
      </c>
      <c r="K306" s="3">
        <v>0</v>
      </c>
    </row>
    <row r="307" spans="2:11" ht="27" hidden="1" x14ac:dyDescent="0.3">
      <c r="B307" s="5"/>
      <c r="C307" s="84"/>
      <c r="D307" s="9"/>
      <c r="E307" s="9"/>
      <c r="F307" s="41">
        <v>4239</v>
      </c>
      <c r="G307" s="11" t="s">
        <v>390</v>
      </c>
      <c r="H307" s="39"/>
      <c r="I307" s="12">
        <f>J307</f>
        <v>0</v>
      </c>
      <c r="J307" s="3">
        <v>0</v>
      </c>
      <c r="K307" s="3"/>
    </row>
    <row r="308" spans="2:11" ht="27" hidden="1" x14ac:dyDescent="0.3">
      <c r="B308" s="5"/>
      <c r="C308" s="84"/>
      <c r="D308" s="9"/>
      <c r="E308" s="9"/>
      <c r="F308" s="41">
        <v>4267</v>
      </c>
      <c r="G308" s="11" t="s">
        <v>397</v>
      </c>
      <c r="H308" s="39"/>
      <c r="I308" s="12">
        <f>J308</f>
        <v>0</v>
      </c>
      <c r="J308" s="3"/>
      <c r="K308" s="3"/>
    </row>
    <row r="309" spans="2:11" ht="26.25" customHeight="1" x14ac:dyDescent="0.3">
      <c r="B309" s="5"/>
      <c r="C309" s="84"/>
      <c r="D309" s="9"/>
      <c r="E309" s="9"/>
      <c r="F309" s="41">
        <v>4511</v>
      </c>
      <c r="G309" s="11" t="s">
        <v>399</v>
      </c>
      <c r="H309" s="39"/>
      <c r="I309" s="3">
        <f t="shared" si="8"/>
        <v>5982.04</v>
      </c>
      <c r="J309" s="3">
        <v>5982.04</v>
      </c>
      <c r="K309" s="3">
        <v>0</v>
      </c>
    </row>
    <row r="310" spans="2:11" x14ac:dyDescent="0.3">
      <c r="B310" s="5"/>
      <c r="C310" s="84"/>
      <c r="D310" s="9"/>
      <c r="E310" s="9"/>
      <c r="F310" s="41">
        <v>5112</v>
      </c>
      <c r="G310" s="11" t="s">
        <v>411</v>
      </c>
      <c r="H310" s="39"/>
      <c r="I310" s="12">
        <f>SUM(J310:K310)</f>
        <v>0</v>
      </c>
      <c r="J310" s="3">
        <v>0</v>
      </c>
      <c r="K310" s="3"/>
    </row>
    <row r="311" spans="2:11" ht="39.75" customHeight="1" x14ac:dyDescent="0.3">
      <c r="B311" s="5"/>
      <c r="C311" s="84"/>
      <c r="D311" s="9"/>
      <c r="E311" s="9"/>
      <c r="F311" s="41">
        <v>4655</v>
      </c>
      <c r="G311" s="11" t="s">
        <v>402</v>
      </c>
      <c r="H311" s="39"/>
      <c r="I311" s="12">
        <f>J311</f>
        <v>0</v>
      </c>
      <c r="J311" s="80">
        <v>0</v>
      </c>
      <c r="K311" s="3"/>
    </row>
    <row r="312" spans="2:11" x14ac:dyDescent="0.3">
      <c r="B312" s="5"/>
      <c r="C312" s="84"/>
      <c r="D312" s="9"/>
      <c r="E312" s="9"/>
      <c r="F312" s="41">
        <v>5112</v>
      </c>
      <c r="G312" s="11" t="s">
        <v>411</v>
      </c>
      <c r="H312" s="39"/>
      <c r="I312" s="12">
        <f>K312</f>
        <v>0</v>
      </c>
      <c r="J312" s="3"/>
      <c r="K312" s="3"/>
    </row>
    <row r="313" spans="2:11" x14ac:dyDescent="0.3">
      <c r="B313" s="5"/>
      <c r="C313" s="84"/>
      <c r="D313" s="9"/>
      <c r="E313" s="9"/>
      <c r="F313" s="41">
        <v>5112</v>
      </c>
      <c r="G313" s="11" t="s">
        <v>411</v>
      </c>
      <c r="H313" s="39"/>
      <c r="I313" s="12">
        <f>K313</f>
        <v>59057.762300000002</v>
      </c>
      <c r="J313" s="3"/>
      <c r="K313" s="3">
        <v>59057.762300000002</v>
      </c>
    </row>
    <row r="314" spans="2:11" x14ac:dyDescent="0.3">
      <c r="B314" s="5"/>
      <c r="C314" s="84"/>
      <c r="D314" s="9"/>
      <c r="E314" s="9"/>
      <c r="F314" s="41">
        <v>5221</v>
      </c>
      <c r="G314" s="42" t="s">
        <v>418</v>
      </c>
      <c r="H314" s="39"/>
      <c r="I314" s="12">
        <f>K314</f>
        <v>5800</v>
      </c>
      <c r="J314" s="3"/>
      <c r="K314" s="3">
        <v>5800</v>
      </c>
    </row>
    <row r="315" spans="2:11" x14ac:dyDescent="0.3">
      <c r="B315" s="5"/>
      <c r="C315" s="84"/>
      <c r="D315" s="9"/>
      <c r="E315" s="9"/>
      <c r="F315" s="41">
        <v>5129</v>
      </c>
      <c r="G315" s="11" t="s">
        <v>415</v>
      </c>
      <c r="H315" s="39"/>
      <c r="I315" s="12">
        <f>K315</f>
        <v>0</v>
      </c>
      <c r="J315" s="3"/>
      <c r="K315" s="3">
        <v>0</v>
      </c>
    </row>
    <row r="316" spans="2:11" ht="40.5" customHeight="1" x14ac:dyDescent="0.3">
      <c r="B316" s="5">
        <v>2650</v>
      </c>
      <c r="C316" s="83" t="s">
        <v>66</v>
      </c>
      <c r="D316" s="32">
        <v>5</v>
      </c>
      <c r="E316" s="32">
        <v>0</v>
      </c>
      <c r="F316" s="43"/>
      <c r="G316" s="35" t="s">
        <v>433</v>
      </c>
      <c r="H316" s="36" t="s">
        <v>175</v>
      </c>
      <c r="I316" s="3">
        <f t="shared" si="8"/>
        <v>13500</v>
      </c>
      <c r="J316" s="3">
        <f>SUM(J317)</f>
        <v>0</v>
      </c>
      <c r="K316" s="3">
        <f>SUM(K317)</f>
        <v>13500</v>
      </c>
    </row>
    <row r="317" spans="2:11" ht="54" x14ac:dyDescent="0.3">
      <c r="B317" s="5">
        <v>2651</v>
      </c>
      <c r="C317" s="84" t="s">
        <v>66</v>
      </c>
      <c r="D317" s="9">
        <v>5</v>
      </c>
      <c r="E317" s="9">
        <v>1</v>
      </c>
      <c r="F317" s="41"/>
      <c r="G317" s="38" t="s">
        <v>302</v>
      </c>
      <c r="H317" s="48" t="s">
        <v>176</v>
      </c>
      <c r="I317" s="3">
        <f t="shared" si="8"/>
        <v>13500</v>
      </c>
      <c r="J317" s="3">
        <v>0</v>
      </c>
      <c r="K317" s="3">
        <f>K321</f>
        <v>13500</v>
      </c>
    </row>
    <row r="318" spans="2:11" ht="54" hidden="1" x14ac:dyDescent="0.3">
      <c r="B318" s="5"/>
      <c r="C318" s="84"/>
      <c r="D318" s="9"/>
      <c r="E318" s="9"/>
      <c r="F318" s="41"/>
      <c r="G318" s="38" t="s">
        <v>425</v>
      </c>
      <c r="H318" s="39"/>
      <c r="I318" s="12">
        <f t="shared" si="8"/>
        <v>0</v>
      </c>
      <c r="J318" s="3">
        <v>0</v>
      </c>
      <c r="K318" s="3"/>
    </row>
    <row r="319" spans="2:11" ht="15" hidden="1" customHeight="1" x14ac:dyDescent="0.3">
      <c r="B319" s="5"/>
      <c r="C319" s="84"/>
      <c r="D319" s="9"/>
      <c r="E319" s="9"/>
      <c r="F319" s="41">
        <v>5134</v>
      </c>
      <c r="G319" s="11" t="s">
        <v>417</v>
      </c>
      <c r="H319" s="39"/>
      <c r="I319" s="12">
        <f>SUM(J319:K319)</f>
        <v>0</v>
      </c>
      <c r="J319" s="3">
        <v>0</v>
      </c>
      <c r="K319" s="3">
        <v>0</v>
      </c>
    </row>
    <row r="320" spans="2:11" ht="42.75" customHeight="1" x14ac:dyDescent="0.3">
      <c r="B320" s="5"/>
      <c r="C320" s="84"/>
      <c r="D320" s="9"/>
      <c r="E320" s="9"/>
      <c r="F320" s="41"/>
      <c r="G320" s="38" t="s">
        <v>425</v>
      </c>
      <c r="H320" s="39"/>
      <c r="I320" s="12"/>
      <c r="J320" s="3"/>
      <c r="K320" s="3"/>
    </row>
    <row r="321" spans="2:11" ht="15" customHeight="1" x14ac:dyDescent="0.3">
      <c r="B321" s="5"/>
      <c r="C321" s="84"/>
      <c r="D321" s="9"/>
      <c r="E321" s="9"/>
      <c r="F321" s="41">
        <v>5134</v>
      </c>
      <c r="G321" s="11" t="s">
        <v>417</v>
      </c>
      <c r="H321" s="39"/>
      <c r="I321" s="12">
        <f>K321</f>
        <v>13500</v>
      </c>
      <c r="J321" s="3"/>
      <c r="K321" s="3">
        <v>13500</v>
      </c>
    </row>
    <row r="322" spans="2:11" ht="40.5" hidden="1" x14ac:dyDescent="0.3">
      <c r="B322" s="5">
        <v>2660</v>
      </c>
      <c r="C322" s="83" t="s">
        <v>66</v>
      </c>
      <c r="D322" s="32">
        <v>6</v>
      </c>
      <c r="E322" s="32">
        <v>0</v>
      </c>
      <c r="F322" s="43"/>
      <c r="G322" s="35" t="s">
        <v>303</v>
      </c>
      <c r="H322" s="51" t="s">
        <v>177</v>
      </c>
      <c r="I322" s="3">
        <f>SUM(J322:K322)</f>
        <v>0</v>
      </c>
      <c r="J322" s="3">
        <f>SUM(J323)</f>
        <v>0</v>
      </c>
      <c r="K322" s="3">
        <f>SUM(K323)</f>
        <v>0</v>
      </c>
    </row>
    <row r="323" spans="2:11" ht="27.75" hidden="1" customHeight="1" x14ac:dyDescent="0.3">
      <c r="B323" s="5">
        <v>2661</v>
      </c>
      <c r="C323" s="84" t="s">
        <v>66</v>
      </c>
      <c r="D323" s="9">
        <v>6</v>
      </c>
      <c r="E323" s="9">
        <v>1</v>
      </c>
      <c r="F323" s="41"/>
      <c r="G323" s="38" t="s">
        <v>304</v>
      </c>
      <c r="H323" s="48" t="s">
        <v>178</v>
      </c>
      <c r="I323" s="3">
        <f t="shared" si="8"/>
        <v>0</v>
      </c>
      <c r="J323" s="3">
        <f>SUM(J325)</f>
        <v>0</v>
      </c>
      <c r="K323" s="3">
        <f>K326</f>
        <v>0</v>
      </c>
    </row>
    <row r="324" spans="2:11" ht="54" hidden="1" x14ac:dyDescent="0.3">
      <c r="B324" s="5"/>
      <c r="C324" s="84"/>
      <c r="D324" s="9"/>
      <c r="E324" s="9"/>
      <c r="F324" s="41"/>
      <c r="G324" s="38" t="s">
        <v>425</v>
      </c>
      <c r="H324" s="39"/>
      <c r="I324" s="12">
        <f t="shared" si="8"/>
        <v>0</v>
      </c>
      <c r="J324" s="3"/>
      <c r="K324" s="3"/>
    </row>
    <row r="325" spans="2:11" ht="30" hidden="1" customHeight="1" x14ac:dyDescent="0.3">
      <c r="B325" s="5"/>
      <c r="C325" s="84"/>
      <c r="D325" s="9"/>
      <c r="E325" s="9"/>
      <c r="F325" s="41">
        <v>4251</v>
      </c>
      <c r="G325" s="11" t="s">
        <v>54</v>
      </c>
      <c r="H325" s="39"/>
      <c r="I325" s="3">
        <f>SUM(J325:K325)</f>
        <v>0</v>
      </c>
      <c r="J325" s="3">
        <v>0</v>
      </c>
      <c r="K325" s="3">
        <v>0</v>
      </c>
    </row>
    <row r="326" spans="2:11" ht="17.100000000000001" hidden="1" customHeight="1" x14ac:dyDescent="0.3">
      <c r="B326" s="5"/>
      <c r="C326" s="84"/>
      <c r="D326" s="9"/>
      <c r="E326" s="9"/>
      <c r="F326" s="41">
        <v>5112</v>
      </c>
      <c r="G326" s="11" t="s">
        <v>60</v>
      </c>
      <c r="H326" s="39"/>
      <c r="I326" s="3">
        <f>J326+K326</f>
        <v>0</v>
      </c>
      <c r="J326" s="56"/>
      <c r="K326" s="3">
        <v>0</v>
      </c>
    </row>
    <row r="327" spans="2:11" s="34" customFormat="1" ht="39" customHeight="1" x14ac:dyDescent="0.2">
      <c r="B327" s="9">
        <v>2700</v>
      </c>
      <c r="C327" s="83" t="s">
        <v>67</v>
      </c>
      <c r="D327" s="32">
        <v>0</v>
      </c>
      <c r="E327" s="32">
        <v>0</v>
      </c>
      <c r="F327" s="43"/>
      <c r="G327" s="52" t="s">
        <v>470</v>
      </c>
      <c r="H327" s="50" t="s">
        <v>179</v>
      </c>
      <c r="I327" s="12">
        <f>SUM(J327:K327)</f>
        <v>500</v>
      </c>
      <c r="J327" s="12">
        <f>SUM(J328+J335+J343+J352+J355+J358)</f>
        <v>500</v>
      </c>
      <c r="K327" s="12">
        <f>K336</f>
        <v>0</v>
      </c>
    </row>
    <row r="328" spans="2:11" ht="29.25" hidden="1" customHeight="1" x14ac:dyDescent="0.3">
      <c r="B328" s="5">
        <v>2710</v>
      </c>
      <c r="C328" s="83" t="s">
        <v>67</v>
      </c>
      <c r="D328" s="32">
        <v>1</v>
      </c>
      <c r="E328" s="32">
        <v>0</v>
      </c>
      <c r="F328" s="43"/>
      <c r="G328" s="35" t="s">
        <v>305</v>
      </c>
      <c r="H328" s="36" t="s">
        <v>180</v>
      </c>
      <c r="I328" s="12">
        <f t="shared" si="8"/>
        <v>0</v>
      </c>
      <c r="J328" s="3">
        <f>SUM(J329+J331+J333)</f>
        <v>0</v>
      </c>
      <c r="K328" s="3">
        <f>SUM(K329+K331+K333)</f>
        <v>0</v>
      </c>
    </row>
    <row r="329" spans="2:11" ht="15" hidden="1" customHeight="1" x14ac:dyDescent="0.3">
      <c r="B329" s="5">
        <v>2711</v>
      </c>
      <c r="C329" s="84" t="s">
        <v>67</v>
      </c>
      <c r="D329" s="9">
        <v>1</v>
      </c>
      <c r="E329" s="9">
        <v>1</v>
      </c>
      <c r="F329" s="41"/>
      <c r="G329" s="38" t="s">
        <v>306</v>
      </c>
      <c r="H329" s="48" t="s">
        <v>181</v>
      </c>
      <c r="I329" s="12">
        <f t="shared" si="8"/>
        <v>0</v>
      </c>
      <c r="J329" s="3">
        <v>0</v>
      </c>
      <c r="K329" s="3">
        <v>0</v>
      </c>
    </row>
    <row r="330" spans="2:11" ht="54" hidden="1" x14ac:dyDescent="0.3">
      <c r="B330" s="5"/>
      <c r="C330" s="84"/>
      <c r="D330" s="9"/>
      <c r="E330" s="9"/>
      <c r="F330" s="41"/>
      <c r="G330" s="38" t="s">
        <v>425</v>
      </c>
      <c r="H330" s="39"/>
      <c r="I330" s="12">
        <f t="shared" si="8"/>
        <v>0</v>
      </c>
      <c r="J330" s="3"/>
      <c r="K330" s="3"/>
    </row>
    <row r="331" spans="2:11" ht="15" hidden="1" customHeight="1" x14ac:dyDescent="0.3">
      <c r="B331" s="5">
        <v>2712</v>
      </c>
      <c r="C331" s="84" t="s">
        <v>67</v>
      </c>
      <c r="D331" s="9">
        <v>1</v>
      </c>
      <c r="E331" s="9">
        <v>2</v>
      </c>
      <c r="F331" s="41"/>
      <c r="G331" s="38" t="s">
        <v>307</v>
      </c>
      <c r="H331" s="48" t="s">
        <v>182</v>
      </c>
      <c r="I331" s="12">
        <f t="shared" si="8"/>
        <v>0</v>
      </c>
      <c r="J331" s="3">
        <v>0</v>
      </c>
      <c r="K331" s="3">
        <v>0</v>
      </c>
    </row>
    <row r="332" spans="2:11" ht="54" hidden="1" x14ac:dyDescent="0.3">
      <c r="B332" s="5"/>
      <c r="C332" s="84"/>
      <c r="D332" s="9"/>
      <c r="E332" s="9"/>
      <c r="F332" s="41"/>
      <c r="G332" s="38" t="s">
        <v>425</v>
      </c>
      <c r="H332" s="39"/>
      <c r="I332" s="12">
        <f t="shared" si="8"/>
        <v>0</v>
      </c>
      <c r="J332" s="3"/>
      <c r="K332" s="3"/>
    </row>
    <row r="333" spans="2:11" ht="15" hidden="1" customHeight="1" x14ac:dyDescent="0.3">
      <c r="B333" s="5">
        <v>2713</v>
      </c>
      <c r="C333" s="84" t="s">
        <v>67</v>
      </c>
      <c r="D333" s="9">
        <v>1</v>
      </c>
      <c r="E333" s="9">
        <v>3</v>
      </c>
      <c r="F333" s="41"/>
      <c r="G333" s="38" t="s">
        <v>308</v>
      </c>
      <c r="H333" s="48" t="s">
        <v>183</v>
      </c>
      <c r="I333" s="12">
        <f t="shared" si="8"/>
        <v>0</v>
      </c>
      <c r="J333" s="3">
        <v>0</v>
      </c>
      <c r="K333" s="3">
        <v>0</v>
      </c>
    </row>
    <row r="334" spans="2:11" ht="54" hidden="1" x14ac:dyDescent="0.3">
      <c r="B334" s="5"/>
      <c r="C334" s="84"/>
      <c r="D334" s="9"/>
      <c r="E334" s="9"/>
      <c r="F334" s="41"/>
      <c r="G334" s="38" t="s">
        <v>425</v>
      </c>
      <c r="H334" s="39"/>
      <c r="I334" s="12">
        <f t="shared" si="8"/>
        <v>0</v>
      </c>
      <c r="J334" s="3"/>
      <c r="K334" s="3"/>
    </row>
    <row r="335" spans="2:11" ht="15" customHeight="1" x14ac:dyDescent="0.3">
      <c r="B335" s="5">
        <v>2720</v>
      </c>
      <c r="C335" s="83" t="s">
        <v>67</v>
      </c>
      <c r="D335" s="32">
        <v>2</v>
      </c>
      <c r="E335" s="32">
        <v>0</v>
      </c>
      <c r="F335" s="43"/>
      <c r="G335" s="35" t="s">
        <v>309</v>
      </c>
      <c r="H335" s="36" t="s">
        <v>184</v>
      </c>
      <c r="I335" s="3">
        <f>I336</f>
        <v>500</v>
      </c>
      <c r="J335" s="3">
        <f>J336</f>
        <v>500</v>
      </c>
      <c r="K335" s="3"/>
    </row>
    <row r="336" spans="2:11" ht="15" customHeight="1" x14ac:dyDescent="0.3">
      <c r="B336" s="5">
        <v>2721</v>
      </c>
      <c r="C336" s="84" t="s">
        <v>67</v>
      </c>
      <c r="D336" s="9">
        <v>2</v>
      </c>
      <c r="E336" s="9">
        <v>1</v>
      </c>
      <c r="F336" s="41"/>
      <c r="G336" s="38" t="s">
        <v>310</v>
      </c>
      <c r="H336" s="48" t="s">
        <v>185</v>
      </c>
      <c r="I336" s="3">
        <f t="shared" ref="I336:I375" si="9">SUM(J336:K336)</f>
        <v>500</v>
      </c>
      <c r="J336" s="3">
        <f>J339+J340</f>
        <v>500</v>
      </c>
      <c r="K336" s="3">
        <f>K341+K342</f>
        <v>0</v>
      </c>
    </row>
    <row r="337" spans="2:11" ht="15" customHeight="1" x14ac:dyDescent="0.3">
      <c r="B337" s="5">
        <v>2724</v>
      </c>
      <c r="C337" s="84" t="s">
        <v>67</v>
      </c>
      <c r="D337" s="9">
        <v>2</v>
      </c>
      <c r="E337" s="9">
        <v>4</v>
      </c>
      <c r="F337" s="41"/>
      <c r="G337" s="38" t="s">
        <v>311</v>
      </c>
      <c r="H337" s="48" t="s">
        <v>186</v>
      </c>
      <c r="I337" s="12">
        <f t="shared" si="9"/>
        <v>0</v>
      </c>
      <c r="J337" s="3">
        <v>0</v>
      </c>
      <c r="K337" s="3">
        <v>0</v>
      </c>
    </row>
    <row r="338" spans="2:11" ht="54" x14ac:dyDescent="0.3">
      <c r="B338" s="5"/>
      <c r="C338" s="84"/>
      <c r="D338" s="9"/>
      <c r="E338" s="9"/>
      <c r="F338" s="41"/>
      <c r="G338" s="38" t="s">
        <v>425</v>
      </c>
      <c r="H338" s="39"/>
      <c r="I338" s="12"/>
      <c r="J338" s="3"/>
      <c r="K338" s="3"/>
    </row>
    <row r="339" spans="2:11" ht="40.5" customHeight="1" x14ac:dyDescent="0.3">
      <c r="B339" s="5"/>
      <c r="C339" s="84"/>
      <c r="D339" s="9"/>
      <c r="E339" s="9"/>
      <c r="F339" s="41">
        <v>4637</v>
      </c>
      <c r="G339" s="58" t="s">
        <v>451</v>
      </c>
      <c r="H339" s="39"/>
      <c r="I339" s="3">
        <f>J339</f>
        <v>500</v>
      </c>
      <c r="J339" s="3">
        <v>500</v>
      </c>
      <c r="K339" s="3"/>
    </row>
    <row r="340" spans="2:11" ht="40.5" hidden="1" customHeight="1" x14ac:dyDescent="0.3">
      <c r="B340" s="5"/>
      <c r="C340" s="84"/>
      <c r="D340" s="9"/>
      <c r="E340" s="9"/>
      <c r="F340" s="41">
        <v>4655</v>
      </c>
      <c r="G340" s="58" t="s">
        <v>402</v>
      </c>
      <c r="H340" s="39"/>
      <c r="I340" s="3">
        <f>J340</f>
        <v>0</v>
      </c>
      <c r="J340" s="3">
        <v>0</v>
      </c>
      <c r="K340" s="3"/>
    </row>
    <row r="341" spans="2:11" ht="28.5" hidden="1" customHeight="1" x14ac:dyDescent="0.3">
      <c r="B341" s="5"/>
      <c r="C341" s="84"/>
      <c r="D341" s="9"/>
      <c r="E341" s="9"/>
      <c r="F341" s="41">
        <v>5113</v>
      </c>
      <c r="G341" s="58" t="s">
        <v>458</v>
      </c>
      <c r="H341" s="39"/>
      <c r="I341" s="3">
        <f>K341</f>
        <v>0</v>
      </c>
      <c r="J341" s="3"/>
      <c r="K341" s="3">
        <v>0</v>
      </c>
    </row>
    <row r="342" spans="2:11" ht="17.25" hidden="1" customHeight="1" x14ac:dyDescent="0.3">
      <c r="B342" s="5"/>
      <c r="C342" s="84"/>
      <c r="D342" s="9"/>
      <c r="E342" s="9"/>
      <c r="F342" s="41">
        <v>5134</v>
      </c>
      <c r="G342" s="58" t="s">
        <v>459</v>
      </c>
      <c r="H342" s="39"/>
      <c r="I342" s="3">
        <f>K342</f>
        <v>0</v>
      </c>
      <c r="J342" s="3"/>
      <c r="K342" s="3">
        <v>0</v>
      </c>
    </row>
    <row r="343" spans="2:11" ht="15" hidden="1" customHeight="1" x14ac:dyDescent="0.3">
      <c r="B343" s="5">
        <v>2730</v>
      </c>
      <c r="C343" s="83" t="s">
        <v>67</v>
      </c>
      <c r="D343" s="32">
        <v>3</v>
      </c>
      <c r="E343" s="32">
        <v>0</v>
      </c>
      <c r="F343" s="43"/>
      <c r="G343" s="35" t="s">
        <v>312</v>
      </c>
      <c r="H343" s="36" t="s">
        <v>187</v>
      </c>
      <c r="I343" s="12">
        <f t="shared" si="9"/>
        <v>0</v>
      </c>
      <c r="J343" s="3">
        <f>SUM(J344,J346,J348,J350)</f>
        <v>0</v>
      </c>
      <c r="K343" s="3">
        <f>SUM(K344,K346,K348,K350)</f>
        <v>0</v>
      </c>
    </row>
    <row r="344" spans="2:11" ht="15" hidden="1" customHeight="1" x14ac:dyDescent="0.3">
      <c r="B344" s="5">
        <v>2731</v>
      </c>
      <c r="C344" s="84" t="s">
        <v>67</v>
      </c>
      <c r="D344" s="9">
        <v>3</v>
      </c>
      <c r="E344" s="9">
        <v>1</v>
      </c>
      <c r="F344" s="41"/>
      <c r="G344" s="38" t="s">
        <v>313</v>
      </c>
      <c r="H344" s="39" t="s">
        <v>188</v>
      </c>
      <c r="I344" s="12">
        <f t="shared" si="9"/>
        <v>0</v>
      </c>
      <c r="J344" s="3">
        <v>0</v>
      </c>
      <c r="K344" s="3">
        <v>0</v>
      </c>
    </row>
    <row r="345" spans="2:11" ht="54" hidden="1" x14ac:dyDescent="0.3">
      <c r="B345" s="5"/>
      <c r="C345" s="84"/>
      <c r="D345" s="9"/>
      <c r="E345" s="9"/>
      <c r="F345" s="41"/>
      <c r="G345" s="38" t="s">
        <v>425</v>
      </c>
      <c r="H345" s="39"/>
      <c r="I345" s="12">
        <f t="shared" si="9"/>
        <v>0</v>
      </c>
      <c r="J345" s="3"/>
      <c r="K345" s="3"/>
    </row>
    <row r="346" spans="2:11" ht="24.75" hidden="1" customHeight="1" x14ac:dyDescent="0.3">
      <c r="B346" s="5">
        <v>2732</v>
      </c>
      <c r="C346" s="84" t="s">
        <v>67</v>
      </c>
      <c r="D346" s="9">
        <v>3</v>
      </c>
      <c r="E346" s="9">
        <v>2</v>
      </c>
      <c r="F346" s="41"/>
      <c r="G346" s="38" t="s">
        <v>314</v>
      </c>
      <c r="H346" s="39" t="s">
        <v>189</v>
      </c>
      <c r="I346" s="12">
        <f t="shared" si="9"/>
        <v>0</v>
      </c>
      <c r="J346" s="3">
        <v>0</v>
      </c>
      <c r="K346" s="3">
        <v>0</v>
      </c>
    </row>
    <row r="347" spans="2:11" ht="54" hidden="1" x14ac:dyDescent="0.3">
      <c r="B347" s="5"/>
      <c r="C347" s="84"/>
      <c r="D347" s="9"/>
      <c r="E347" s="9"/>
      <c r="F347" s="41"/>
      <c r="G347" s="38" t="s">
        <v>425</v>
      </c>
      <c r="H347" s="39"/>
      <c r="I347" s="12">
        <f t="shared" si="9"/>
        <v>0</v>
      </c>
      <c r="J347" s="3"/>
      <c r="K347" s="3"/>
    </row>
    <row r="348" spans="2:11" ht="25.5" hidden="1" customHeight="1" x14ac:dyDescent="0.3">
      <c r="B348" s="5">
        <v>2733</v>
      </c>
      <c r="C348" s="84" t="s">
        <v>67</v>
      </c>
      <c r="D348" s="9">
        <v>3</v>
      </c>
      <c r="E348" s="9">
        <v>3</v>
      </c>
      <c r="F348" s="41"/>
      <c r="G348" s="38" t="s">
        <v>315</v>
      </c>
      <c r="H348" s="39" t="s">
        <v>190</v>
      </c>
      <c r="I348" s="12">
        <f t="shared" si="9"/>
        <v>0</v>
      </c>
      <c r="J348" s="3">
        <v>0</v>
      </c>
      <c r="K348" s="3">
        <v>0</v>
      </c>
    </row>
    <row r="349" spans="2:11" ht="54" hidden="1" x14ac:dyDescent="0.3">
      <c r="B349" s="5"/>
      <c r="C349" s="84"/>
      <c r="D349" s="9"/>
      <c r="E349" s="9"/>
      <c r="F349" s="41"/>
      <c r="G349" s="38" t="s">
        <v>425</v>
      </c>
      <c r="H349" s="39"/>
      <c r="I349" s="12">
        <f t="shared" si="9"/>
        <v>0</v>
      </c>
      <c r="J349" s="3"/>
      <c r="K349" s="3"/>
    </row>
    <row r="350" spans="2:11" ht="40.5" hidden="1" x14ac:dyDescent="0.3">
      <c r="B350" s="5">
        <v>2734</v>
      </c>
      <c r="C350" s="84" t="s">
        <v>67</v>
      </c>
      <c r="D350" s="9">
        <v>3</v>
      </c>
      <c r="E350" s="9">
        <v>4</v>
      </c>
      <c r="F350" s="41"/>
      <c r="G350" s="38" t="s">
        <v>316</v>
      </c>
      <c r="H350" s="39" t="s">
        <v>191</v>
      </c>
      <c r="I350" s="12">
        <f t="shared" si="9"/>
        <v>0</v>
      </c>
      <c r="J350" s="3">
        <v>0</v>
      </c>
      <c r="K350" s="3">
        <v>0</v>
      </c>
    </row>
    <row r="351" spans="2:11" ht="54" hidden="1" x14ac:dyDescent="0.3">
      <c r="B351" s="5"/>
      <c r="C351" s="84"/>
      <c r="D351" s="9"/>
      <c r="E351" s="9"/>
      <c r="F351" s="41"/>
      <c r="G351" s="38" t="s">
        <v>425</v>
      </c>
      <c r="H351" s="39"/>
      <c r="I351" s="12">
        <f t="shared" si="9"/>
        <v>0</v>
      </c>
      <c r="J351" s="3"/>
      <c r="K351" s="3"/>
    </row>
    <row r="352" spans="2:11" ht="27" hidden="1" x14ac:dyDescent="0.3">
      <c r="B352" s="5">
        <v>2740</v>
      </c>
      <c r="C352" s="83" t="s">
        <v>67</v>
      </c>
      <c r="D352" s="32">
        <v>4</v>
      </c>
      <c r="E352" s="32">
        <v>0</v>
      </c>
      <c r="F352" s="43"/>
      <c r="G352" s="35" t="s">
        <v>317</v>
      </c>
      <c r="H352" s="36" t="s">
        <v>0</v>
      </c>
      <c r="I352" s="12">
        <f t="shared" si="9"/>
        <v>0</v>
      </c>
      <c r="J352" s="3">
        <f>SUM(J353)</f>
        <v>0</v>
      </c>
      <c r="K352" s="3">
        <f>SUM(K353)</f>
        <v>0</v>
      </c>
    </row>
    <row r="353" spans="2:11" ht="15" hidden="1" customHeight="1" x14ac:dyDescent="0.3">
      <c r="B353" s="5">
        <v>2741</v>
      </c>
      <c r="C353" s="84" t="s">
        <v>67</v>
      </c>
      <c r="D353" s="9">
        <v>4</v>
      </c>
      <c r="E353" s="9">
        <v>1</v>
      </c>
      <c r="F353" s="41"/>
      <c r="G353" s="38" t="s">
        <v>318</v>
      </c>
      <c r="H353" s="48" t="s">
        <v>1</v>
      </c>
      <c r="I353" s="12">
        <f t="shared" si="9"/>
        <v>0</v>
      </c>
      <c r="J353" s="3">
        <v>0</v>
      </c>
      <c r="K353" s="3">
        <v>0</v>
      </c>
    </row>
    <row r="354" spans="2:11" ht="54" hidden="1" x14ac:dyDescent="0.3">
      <c r="B354" s="5"/>
      <c r="C354" s="84"/>
      <c r="D354" s="9"/>
      <c r="E354" s="9"/>
      <c r="F354" s="41"/>
      <c r="G354" s="38" t="s">
        <v>425</v>
      </c>
      <c r="H354" s="39"/>
      <c r="I354" s="12">
        <f t="shared" si="9"/>
        <v>0</v>
      </c>
      <c r="J354" s="3"/>
      <c r="K354" s="3"/>
    </row>
    <row r="355" spans="2:11" ht="40.5" hidden="1" x14ac:dyDescent="0.3">
      <c r="B355" s="5">
        <v>2750</v>
      </c>
      <c r="C355" s="83" t="s">
        <v>67</v>
      </c>
      <c r="D355" s="32">
        <v>5</v>
      </c>
      <c r="E355" s="32">
        <v>0</v>
      </c>
      <c r="F355" s="43"/>
      <c r="G355" s="35" t="s">
        <v>434</v>
      </c>
      <c r="H355" s="36" t="s">
        <v>2</v>
      </c>
      <c r="I355" s="12">
        <f t="shared" si="9"/>
        <v>0</v>
      </c>
      <c r="J355" s="3">
        <f>SUM(J356)</f>
        <v>0</v>
      </c>
      <c r="K355" s="3">
        <f>SUM(K356)</f>
        <v>0</v>
      </c>
    </row>
    <row r="356" spans="2:11" ht="40.5" hidden="1" x14ac:dyDescent="0.3">
      <c r="B356" s="5">
        <v>2751</v>
      </c>
      <c r="C356" s="84" t="s">
        <v>67</v>
      </c>
      <c r="D356" s="9">
        <v>5</v>
      </c>
      <c r="E356" s="9">
        <v>1</v>
      </c>
      <c r="F356" s="41"/>
      <c r="G356" s="38" t="s">
        <v>319</v>
      </c>
      <c r="H356" s="48" t="s">
        <v>2</v>
      </c>
      <c r="I356" s="12">
        <f t="shared" si="9"/>
        <v>0</v>
      </c>
      <c r="J356" s="3">
        <v>0</v>
      </c>
      <c r="K356" s="3">
        <v>0</v>
      </c>
    </row>
    <row r="357" spans="2:11" ht="54" hidden="1" x14ac:dyDescent="0.3">
      <c r="B357" s="5"/>
      <c r="C357" s="84"/>
      <c r="D357" s="9"/>
      <c r="E357" s="9"/>
      <c r="F357" s="41"/>
      <c r="G357" s="38" t="s">
        <v>425</v>
      </c>
      <c r="H357" s="39"/>
      <c r="I357" s="12">
        <f t="shared" si="9"/>
        <v>0</v>
      </c>
      <c r="J357" s="3"/>
      <c r="K357" s="3"/>
    </row>
    <row r="358" spans="2:11" ht="21" hidden="1" customHeight="1" x14ac:dyDescent="0.3">
      <c r="B358" s="5">
        <v>2760</v>
      </c>
      <c r="C358" s="83" t="s">
        <v>67</v>
      </c>
      <c r="D358" s="32">
        <v>6</v>
      </c>
      <c r="E358" s="32">
        <v>0</v>
      </c>
      <c r="F358" s="43"/>
      <c r="G358" s="35" t="s">
        <v>320</v>
      </c>
      <c r="H358" s="36" t="s">
        <v>3</v>
      </c>
      <c r="I358" s="8">
        <f t="shared" si="9"/>
        <v>0</v>
      </c>
      <c r="J358" s="3">
        <f>SUM(J359+J361)</f>
        <v>0</v>
      </c>
      <c r="K358" s="3">
        <f>SUM(K359+K361)</f>
        <v>0</v>
      </c>
    </row>
    <row r="359" spans="2:11" ht="27" hidden="1" x14ac:dyDescent="0.3">
      <c r="B359" s="5">
        <v>2761</v>
      </c>
      <c r="C359" s="84" t="s">
        <v>67</v>
      </c>
      <c r="D359" s="9">
        <v>6</v>
      </c>
      <c r="E359" s="9">
        <v>1</v>
      </c>
      <c r="F359" s="41"/>
      <c r="G359" s="38" t="s">
        <v>321</v>
      </c>
      <c r="H359" s="36"/>
      <c r="I359" s="12">
        <f t="shared" si="9"/>
        <v>0</v>
      </c>
      <c r="J359" s="3">
        <v>0</v>
      </c>
      <c r="K359" s="3">
        <v>0</v>
      </c>
    </row>
    <row r="360" spans="2:11" ht="54" hidden="1" x14ac:dyDescent="0.3">
      <c r="B360" s="5"/>
      <c r="C360" s="84"/>
      <c r="D360" s="9"/>
      <c r="E360" s="9"/>
      <c r="F360" s="41"/>
      <c r="G360" s="38" t="s">
        <v>425</v>
      </c>
      <c r="H360" s="39"/>
      <c r="I360" s="12"/>
      <c r="J360" s="3"/>
      <c r="K360" s="3"/>
    </row>
    <row r="361" spans="2:11" ht="15" hidden="1" customHeight="1" x14ac:dyDescent="0.3">
      <c r="B361" s="5">
        <v>2762</v>
      </c>
      <c r="C361" s="84" t="s">
        <v>67</v>
      </c>
      <c r="D361" s="9">
        <v>6</v>
      </c>
      <c r="E361" s="9">
        <v>2</v>
      </c>
      <c r="F361" s="41"/>
      <c r="G361" s="38" t="s">
        <v>322</v>
      </c>
      <c r="H361" s="48" t="s">
        <v>4</v>
      </c>
      <c r="I361" s="12">
        <f t="shared" si="9"/>
        <v>0</v>
      </c>
      <c r="J361" s="3">
        <f>J363+J364</f>
        <v>0</v>
      </c>
      <c r="K361" s="3">
        <v>0</v>
      </c>
    </row>
    <row r="362" spans="2:11" ht="54" hidden="1" x14ac:dyDescent="0.3">
      <c r="B362" s="5"/>
      <c r="C362" s="84"/>
      <c r="D362" s="9"/>
      <c r="E362" s="9"/>
      <c r="F362" s="41"/>
      <c r="G362" s="38" t="s">
        <v>425</v>
      </c>
      <c r="H362" s="39"/>
      <c r="I362" s="12"/>
      <c r="J362" s="3"/>
      <c r="K362" s="3"/>
    </row>
    <row r="363" spans="2:11" ht="29.25" hidden="1" customHeight="1" x14ac:dyDescent="0.3">
      <c r="B363" s="5"/>
      <c r="C363" s="84"/>
      <c r="D363" s="9"/>
      <c r="E363" s="9"/>
      <c r="F363" s="41">
        <v>4638</v>
      </c>
      <c r="G363" s="53" t="s">
        <v>401</v>
      </c>
      <c r="H363" s="39"/>
      <c r="I363" s="3">
        <f>J363</f>
        <v>0</v>
      </c>
      <c r="J363" s="3"/>
      <c r="K363" s="3"/>
    </row>
    <row r="364" spans="2:11" ht="31.5" hidden="1" customHeight="1" x14ac:dyDescent="0.3">
      <c r="B364" s="5"/>
      <c r="C364" s="84"/>
      <c r="D364" s="9"/>
      <c r="E364" s="9"/>
      <c r="F364" s="41">
        <v>4655</v>
      </c>
      <c r="G364" s="58" t="s">
        <v>419</v>
      </c>
      <c r="H364" s="39"/>
      <c r="I364" s="3">
        <f>J364</f>
        <v>0</v>
      </c>
      <c r="J364" s="3">
        <v>0</v>
      </c>
      <c r="K364" s="3"/>
    </row>
    <row r="365" spans="2:11" ht="31.5" hidden="1" customHeight="1" x14ac:dyDescent="0.3">
      <c r="B365" s="5"/>
      <c r="C365" s="84"/>
      <c r="D365" s="9"/>
      <c r="E365" s="9"/>
      <c r="F365" s="41">
        <v>4655</v>
      </c>
      <c r="G365" s="58" t="s">
        <v>402</v>
      </c>
      <c r="H365" s="39"/>
      <c r="I365" s="3">
        <f>J365</f>
        <v>0</v>
      </c>
      <c r="J365" s="3">
        <v>0</v>
      </c>
      <c r="K365" s="3"/>
    </row>
    <row r="366" spans="2:11" s="34" customFormat="1" ht="40.5" customHeight="1" x14ac:dyDescent="0.2">
      <c r="B366" s="9">
        <v>2800</v>
      </c>
      <c r="C366" s="83" t="s">
        <v>68</v>
      </c>
      <c r="D366" s="32">
        <v>0</v>
      </c>
      <c r="E366" s="32">
        <v>0</v>
      </c>
      <c r="F366" s="43"/>
      <c r="G366" s="52" t="s">
        <v>471</v>
      </c>
      <c r="H366" s="50" t="s">
        <v>5</v>
      </c>
      <c r="I366" s="12">
        <f t="shared" si="9"/>
        <v>536663.44409999996</v>
      </c>
      <c r="J366" s="12">
        <f>SUM(J367+J375+J411+J420+J432+J436)</f>
        <v>76790</v>
      </c>
      <c r="K366" s="12">
        <f>SUM(K375,K411,K420,K432,)</f>
        <v>459873.44410000002</v>
      </c>
    </row>
    <row r="367" spans="2:11" ht="15" customHeight="1" x14ac:dyDescent="0.3">
      <c r="B367" s="5">
        <v>2810</v>
      </c>
      <c r="C367" s="84" t="s">
        <v>68</v>
      </c>
      <c r="D367" s="9">
        <v>1</v>
      </c>
      <c r="E367" s="9">
        <v>0</v>
      </c>
      <c r="F367" s="41"/>
      <c r="G367" s="35" t="s">
        <v>323</v>
      </c>
      <c r="H367" s="36" t="s">
        <v>6</v>
      </c>
      <c r="I367" s="12">
        <f t="shared" si="9"/>
        <v>1000</v>
      </c>
      <c r="J367" s="3">
        <f>SUM(J368)</f>
        <v>1000</v>
      </c>
      <c r="K367" s="3">
        <f>SUM(K368)</f>
        <v>0</v>
      </c>
    </row>
    <row r="368" spans="2:11" ht="15" customHeight="1" x14ac:dyDescent="0.3">
      <c r="B368" s="5">
        <v>2811</v>
      </c>
      <c r="C368" s="84" t="s">
        <v>68</v>
      </c>
      <c r="D368" s="9">
        <v>1</v>
      </c>
      <c r="E368" s="9">
        <v>1</v>
      </c>
      <c r="F368" s="41"/>
      <c r="G368" s="38" t="s">
        <v>324</v>
      </c>
      <c r="H368" s="48" t="s">
        <v>7</v>
      </c>
      <c r="I368" s="12">
        <f t="shared" si="9"/>
        <v>1000</v>
      </c>
      <c r="J368" s="3">
        <f>J374+J373</f>
        <v>1000</v>
      </c>
      <c r="K368" s="3">
        <f>SUM(K370:K371)</f>
        <v>0</v>
      </c>
    </row>
    <row r="369" spans="2:11" ht="54" hidden="1" x14ac:dyDescent="0.3">
      <c r="B369" s="5"/>
      <c r="C369" s="84"/>
      <c r="D369" s="9"/>
      <c r="E369" s="9"/>
      <c r="F369" s="41"/>
      <c r="G369" s="38" t="s">
        <v>425</v>
      </c>
      <c r="H369" s="39"/>
      <c r="I369" s="12">
        <f t="shared" si="9"/>
        <v>0</v>
      </c>
      <c r="J369" s="3"/>
      <c r="K369" s="3"/>
    </row>
    <row r="370" spans="2:11" ht="15" hidden="1" customHeight="1" x14ac:dyDescent="0.3">
      <c r="B370" s="5"/>
      <c r="C370" s="84"/>
      <c r="D370" s="9"/>
      <c r="E370" s="9"/>
      <c r="F370" s="41">
        <v>4239</v>
      </c>
      <c r="G370" s="11" t="s">
        <v>390</v>
      </c>
      <c r="H370" s="39"/>
      <c r="I370" s="12">
        <f t="shared" si="9"/>
        <v>0</v>
      </c>
      <c r="J370" s="3"/>
      <c r="K370" s="3">
        <v>0</v>
      </c>
    </row>
    <row r="371" spans="2:11" ht="27" hidden="1" x14ac:dyDescent="0.3">
      <c r="B371" s="5"/>
      <c r="C371" s="84"/>
      <c r="D371" s="9"/>
      <c r="E371" s="9"/>
      <c r="F371" s="41">
        <v>4727</v>
      </c>
      <c r="G371" s="11" t="s">
        <v>404</v>
      </c>
      <c r="H371" s="39"/>
      <c r="I371" s="3">
        <f t="shared" si="9"/>
        <v>0</v>
      </c>
      <c r="J371" s="3"/>
      <c r="K371" s="3">
        <v>0</v>
      </c>
    </row>
    <row r="372" spans="2:11" ht="54" x14ac:dyDescent="0.3">
      <c r="B372" s="5"/>
      <c r="C372" s="84"/>
      <c r="D372" s="9"/>
      <c r="E372" s="9"/>
      <c r="F372" s="41"/>
      <c r="G372" s="38" t="s">
        <v>425</v>
      </c>
      <c r="H372" s="39"/>
      <c r="I372" s="3"/>
      <c r="J372" s="3"/>
      <c r="K372" s="3"/>
    </row>
    <row r="373" spans="2:11" ht="27" x14ac:dyDescent="0.3">
      <c r="B373" s="5"/>
      <c r="C373" s="84"/>
      <c r="D373" s="9"/>
      <c r="E373" s="9"/>
      <c r="F373" s="41">
        <v>4216</v>
      </c>
      <c r="G373" s="11" t="s">
        <v>383</v>
      </c>
      <c r="H373" s="39"/>
      <c r="I373" s="3">
        <f>J373</f>
        <v>500</v>
      </c>
      <c r="J373" s="3">
        <v>500</v>
      </c>
      <c r="K373" s="3"/>
    </row>
    <row r="374" spans="2:11" ht="27" x14ac:dyDescent="0.3">
      <c r="B374" s="5"/>
      <c r="C374" s="84"/>
      <c r="D374" s="9"/>
      <c r="E374" s="9"/>
      <c r="F374" s="41">
        <v>4239</v>
      </c>
      <c r="G374" s="11" t="s">
        <v>390</v>
      </c>
      <c r="H374" s="39"/>
      <c r="I374" s="3">
        <f>J374</f>
        <v>500</v>
      </c>
      <c r="J374" s="3">
        <v>500</v>
      </c>
      <c r="K374" s="3"/>
    </row>
    <row r="375" spans="2:11" ht="15" customHeight="1" x14ac:dyDescent="0.3">
      <c r="B375" s="5">
        <v>2820</v>
      </c>
      <c r="C375" s="83" t="s">
        <v>68</v>
      </c>
      <c r="D375" s="32">
        <v>2</v>
      </c>
      <c r="E375" s="32">
        <v>0</v>
      </c>
      <c r="F375" s="43"/>
      <c r="G375" s="35" t="s">
        <v>325</v>
      </c>
      <c r="H375" s="36" t="s">
        <v>8</v>
      </c>
      <c r="I375" s="12">
        <f t="shared" si="9"/>
        <v>526663.44409999996</v>
      </c>
      <c r="J375" s="3">
        <f>SUM(J376,J379,J381,J391,J400,J402,J405)</f>
        <v>71290</v>
      </c>
      <c r="K375" s="3">
        <f>SUM(K376,K379,K381,K391,K400,K402,K405)</f>
        <v>455373.44410000002</v>
      </c>
    </row>
    <row r="376" spans="2:11" ht="15" hidden="1" customHeight="1" x14ac:dyDescent="0.3">
      <c r="B376" s="5">
        <v>2821</v>
      </c>
      <c r="C376" s="84" t="s">
        <v>68</v>
      </c>
      <c r="D376" s="9">
        <v>2</v>
      </c>
      <c r="E376" s="9">
        <v>1</v>
      </c>
      <c r="F376" s="41"/>
      <c r="G376" s="38" t="s">
        <v>326</v>
      </c>
      <c r="H376" s="36"/>
      <c r="I376" s="12">
        <f t="shared" ref="I376:I436" si="10">SUM(J376:K376)</f>
        <v>0</v>
      </c>
      <c r="J376" s="3">
        <f>SUM(J378)</f>
        <v>0</v>
      </c>
      <c r="K376" s="3"/>
    </row>
    <row r="377" spans="2:11" ht="54" hidden="1" x14ac:dyDescent="0.3">
      <c r="B377" s="5"/>
      <c r="C377" s="84"/>
      <c r="D377" s="9"/>
      <c r="E377" s="9"/>
      <c r="F377" s="41"/>
      <c r="G377" s="38" t="s">
        <v>425</v>
      </c>
      <c r="H377" s="39"/>
      <c r="I377" s="12">
        <f t="shared" si="10"/>
        <v>0</v>
      </c>
      <c r="J377" s="3"/>
      <c r="K377" s="3"/>
    </row>
    <row r="378" spans="2:11" hidden="1" x14ac:dyDescent="0.3">
      <c r="B378" s="5"/>
      <c r="C378" s="84"/>
      <c r="D378" s="9"/>
      <c r="E378" s="9"/>
      <c r="F378" s="59" t="s">
        <v>73</v>
      </c>
      <c r="G378" s="11" t="s">
        <v>55</v>
      </c>
      <c r="H378" s="39"/>
      <c r="I378" s="12">
        <f>SUM(J378:K378)</f>
        <v>0</v>
      </c>
      <c r="J378" s="12">
        <v>0</v>
      </c>
      <c r="K378" s="3">
        <v>0</v>
      </c>
    </row>
    <row r="379" spans="2:11" ht="15" hidden="1" customHeight="1" x14ac:dyDescent="0.3">
      <c r="B379" s="5">
        <v>2822</v>
      </c>
      <c r="C379" s="84" t="s">
        <v>68</v>
      </c>
      <c r="D379" s="9">
        <v>2</v>
      </c>
      <c r="E379" s="9">
        <v>2</v>
      </c>
      <c r="F379" s="41"/>
      <c r="G379" s="38" t="s">
        <v>327</v>
      </c>
      <c r="H379" s="36"/>
      <c r="I379" s="12">
        <f t="shared" si="10"/>
        <v>0</v>
      </c>
      <c r="J379" s="3">
        <v>0</v>
      </c>
      <c r="K379" s="3">
        <v>0</v>
      </c>
    </row>
    <row r="380" spans="2:11" ht="54" hidden="1" x14ac:dyDescent="0.3">
      <c r="B380" s="5"/>
      <c r="C380" s="84"/>
      <c r="D380" s="9"/>
      <c r="E380" s="9"/>
      <c r="F380" s="41"/>
      <c r="G380" s="38" t="s">
        <v>425</v>
      </c>
      <c r="H380" s="39"/>
      <c r="I380" s="12">
        <f t="shared" si="10"/>
        <v>0</v>
      </c>
      <c r="J380" s="3"/>
      <c r="K380" s="3"/>
    </row>
    <row r="381" spans="2:11" ht="15" customHeight="1" x14ac:dyDescent="0.3">
      <c r="B381" s="5">
        <v>2823</v>
      </c>
      <c r="C381" s="84" t="s">
        <v>68</v>
      </c>
      <c r="D381" s="9">
        <v>2</v>
      </c>
      <c r="E381" s="9">
        <v>3</v>
      </c>
      <c r="F381" s="41"/>
      <c r="G381" s="38" t="s">
        <v>328</v>
      </c>
      <c r="H381" s="48" t="s">
        <v>9</v>
      </c>
      <c r="I381" s="12">
        <f t="shared" si="10"/>
        <v>475013.44410000002</v>
      </c>
      <c r="J381" s="3">
        <f>SUM(J383:J388)</f>
        <v>61640</v>
      </c>
      <c r="K381" s="3">
        <f>K390+K389</f>
        <v>413373.44410000002</v>
      </c>
    </row>
    <row r="382" spans="2:11" ht="54" x14ac:dyDescent="0.3">
      <c r="B382" s="5"/>
      <c r="C382" s="84"/>
      <c r="D382" s="9"/>
      <c r="E382" s="9"/>
      <c r="F382" s="41"/>
      <c r="G382" s="38" t="s">
        <v>425</v>
      </c>
      <c r="H382" s="39"/>
      <c r="I382" s="12">
        <f t="shared" si="10"/>
        <v>0</v>
      </c>
      <c r="J382" s="3"/>
      <c r="K382" s="3"/>
    </row>
    <row r="383" spans="2:11" x14ac:dyDescent="0.3">
      <c r="B383" s="5"/>
      <c r="C383" s="84"/>
      <c r="D383" s="9"/>
      <c r="E383" s="9"/>
      <c r="F383" s="41">
        <v>4212</v>
      </c>
      <c r="G383" s="11" t="s">
        <v>379</v>
      </c>
      <c r="H383" s="39"/>
      <c r="I383" s="12">
        <f t="shared" ref="I383:I388" si="11">J383</f>
        <v>1900</v>
      </c>
      <c r="J383" s="3">
        <v>1900</v>
      </c>
      <c r="K383" s="3"/>
    </row>
    <row r="384" spans="2:11" x14ac:dyDescent="0.3">
      <c r="B384" s="5"/>
      <c r="C384" s="84"/>
      <c r="D384" s="9"/>
      <c r="E384" s="9"/>
      <c r="F384" s="41">
        <v>4213</v>
      </c>
      <c r="G384" s="11" t="s">
        <v>380</v>
      </c>
      <c r="H384" s="39"/>
      <c r="I384" s="12">
        <f t="shared" si="11"/>
        <v>700</v>
      </c>
      <c r="J384" s="3">
        <v>700</v>
      </c>
      <c r="K384" s="3"/>
    </row>
    <row r="385" spans="2:11" ht="27" x14ac:dyDescent="0.3">
      <c r="B385" s="5"/>
      <c r="C385" s="84"/>
      <c r="D385" s="9"/>
      <c r="E385" s="9"/>
      <c r="F385" s="41">
        <v>4239</v>
      </c>
      <c r="G385" s="11" t="s">
        <v>390</v>
      </c>
      <c r="H385" s="39"/>
      <c r="I385" s="12">
        <f t="shared" si="11"/>
        <v>900</v>
      </c>
      <c r="J385" s="12">
        <v>900</v>
      </c>
      <c r="K385" s="3"/>
    </row>
    <row r="386" spans="2:11" x14ac:dyDescent="0.3">
      <c r="B386" s="5"/>
      <c r="C386" s="84"/>
      <c r="D386" s="9"/>
      <c r="E386" s="9"/>
      <c r="F386" s="41">
        <v>4241</v>
      </c>
      <c r="G386" s="11" t="s">
        <v>391</v>
      </c>
      <c r="H386" s="39"/>
      <c r="I386" s="12">
        <f t="shared" si="11"/>
        <v>150</v>
      </c>
      <c r="J386" s="12">
        <v>150</v>
      </c>
      <c r="K386" s="3"/>
    </row>
    <row r="387" spans="2:11" x14ac:dyDescent="0.3">
      <c r="B387" s="5"/>
      <c r="C387" s="84"/>
      <c r="D387" s="9"/>
      <c r="E387" s="9"/>
      <c r="F387" s="41">
        <v>4262</v>
      </c>
      <c r="G387" s="11" t="s">
        <v>395</v>
      </c>
      <c r="H387" s="39"/>
      <c r="I387" s="12">
        <f t="shared" si="11"/>
        <v>990</v>
      </c>
      <c r="J387" s="12">
        <v>990</v>
      </c>
      <c r="K387" s="3"/>
    </row>
    <row r="388" spans="2:11" ht="40.5" x14ac:dyDescent="0.3">
      <c r="B388" s="5"/>
      <c r="C388" s="84"/>
      <c r="D388" s="9"/>
      <c r="E388" s="9"/>
      <c r="F388" s="41">
        <v>4511</v>
      </c>
      <c r="G388" s="11" t="s">
        <v>399</v>
      </c>
      <c r="H388" s="39"/>
      <c r="I388" s="12">
        <f t="shared" si="11"/>
        <v>57000</v>
      </c>
      <c r="J388" s="12">
        <v>57000</v>
      </c>
      <c r="K388" s="3"/>
    </row>
    <row r="389" spans="2:11" x14ac:dyDescent="0.3">
      <c r="B389" s="5"/>
      <c r="C389" s="84"/>
      <c r="D389" s="9"/>
      <c r="E389" s="9"/>
      <c r="F389" s="41">
        <v>5122</v>
      </c>
      <c r="G389" s="11" t="s">
        <v>414</v>
      </c>
      <c r="H389" s="39"/>
      <c r="I389" s="12">
        <f>K389</f>
        <v>55000</v>
      </c>
      <c r="J389" s="3">
        <v>0</v>
      </c>
      <c r="K389" s="3">
        <v>55000</v>
      </c>
    </row>
    <row r="390" spans="2:11" x14ac:dyDescent="0.3">
      <c r="B390" s="5"/>
      <c r="C390" s="84"/>
      <c r="D390" s="9"/>
      <c r="E390" s="9"/>
      <c r="F390" s="41">
        <v>5112</v>
      </c>
      <c r="G390" s="11" t="s">
        <v>411</v>
      </c>
      <c r="H390" s="39"/>
      <c r="I390" s="12">
        <f>K390</f>
        <v>358373.44410000002</v>
      </c>
      <c r="J390" s="3">
        <v>0</v>
      </c>
      <c r="K390" s="3">
        <v>358373.44410000002</v>
      </c>
    </row>
    <row r="391" spans="2:11" ht="15" customHeight="1" x14ac:dyDescent="0.3">
      <c r="B391" s="5">
        <v>2824</v>
      </c>
      <c r="C391" s="84" t="s">
        <v>68</v>
      </c>
      <c r="D391" s="9">
        <v>2</v>
      </c>
      <c r="E391" s="9">
        <v>4</v>
      </c>
      <c r="F391" s="41"/>
      <c r="G391" s="38" t="s">
        <v>329</v>
      </c>
      <c r="H391" s="48"/>
      <c r="I391" s="12">
        <f t="shared" si="10"/>
        <v>9350</v>
      </c>
      <c r="J391" s="3">
        <f>J394+J395+J396+J397+J398+J399+J410</f>
        <v>9350</v>
      </c>
      <c r="K391" s="3">
        <f>K404</f>
        <v>0</v>
      </c>
    </row>
    <row r="392" spans="2:11" ht="54" hidden="1" x14ac:dyDescent="0.3">
      <c r="B392" s="5"/>
      <c r="C392" s="84"/>
      <c r="D392" s="9"/>
      <c r="E392" s="9"/>
      <c r="F392" s="41"/>
      <c r="G392" s="38" t="s">
        <v>425</v>
      </c>
      <c r="H392" s="39"/>
      <c r="I392" s="12">
        <f t="shared" si="10"/>
        <v>0</v>
      </c>
      <c r="J392" s="3"/>
      <c r="K392" s="3"/>
    </row>
    <row r="393" spans="2:11" ht="54" x14ac:dyDescent="0.3">
      <c r="B393" s="5"/>
      <c r="C393" s="84"/>
      <c r="D393" s="9"/>
      <c r="E393" s="9"/>
      <c r="F393" s="41"/>
      <c r="G393" s="38" t="s">
        <v>425</v>
      </c>
      <c r="H393" s="39"/>
      <c r="I393" s="12"/>
      <c r="J393" s="3"/>
      <c r="K393" s="3"/>
    </row>
    <row r="394" spans="2:11" ht="27" x14ac:dyDescent="0.3">
      <c r="B394" s="5"/>
      <c r="C394" s="84"/>
      <c r="D394" s="9"/>
      <c r="E394" s="9"/>
      <c r="F394" s="41">
        <v>4216</v>
      </c>
      <c r="G394" s="11" t="s">
        <v>383</v>
      </c>
      <c r="H394" s="39"/>
      <c r="I394" s="12">
        <f>J394</f>
        <v>750</v>
      </c>
      <c r="J394" s="12">
        <v>750</v>
      </c>
      <c r="K394" s="3"/>
    </row>
    <row r="395" spans="2:11" ht="33" customHeight="1" x14ac:dyDescent="0.3">
      <c r="B395" s="5"/>
      <c r="C395" s="84"/>
      <c r="D395" s="9"/>
      <c r="E395" s="9"/>
      <c r="F395" s="41">
        <v>4239</v>
      </c>
      <c r="G395" s="11" t="s">
        <v>390</v>
      </c>
      <c r="H395" s="39"/>
      <c r="I395" s="12">
        <f t="shared" si="10"/>
        <v>3900</v>
      </c>
      <c r="J395" s="12">
        <v>3900</v>
      </c>
      <c r="K395" s="3">
        <v>0</v>
      </c>
    </row>
    <row r="396" spans="2:11" ht="15" customHeight="1" x14ac:dyDescent="0.3">
      <c r="B396" s="5"/>
      <c r="C396" s="84"/>
      <c r="D396" s="9"/>
      <c r="E396" s="9"/>
      <c r="F396" s="41">
        <v>4267</v>
      </c>
      <c r="G396" s="11" t="s">
        <v>397</v>
      </c>
      <c r="H396" s="39"/>
      <c r="I396" s="12">
        <f>J396</f>
        <v>0</v>
      </c>
      <c r="J396" s="3">
        <v>0</v>
      </c>
      <c r="K396" s="3"/>
    </row>
    <row r="397" spans="2:11" ht="15" customHeight="1" x14ac:dyDescent="0.3">
      <c r="B397" s="5"/>
      <c r="C397" s="84"/>
      <c r="D397" s="9"/>
      <c r="E397" s="9"/>
      <c r="F397" s="41">
        <v>4269</v>
      </c>
      <c r="G397" s="11" t="s">
        <v>435</v>
      </c>
      <c r="H397" s="39"/>
      <c r="I397" s="12">
        <f t="shared" si="10"/>
        <v>3900</v>
      </c>
      <c r="J397" s="3">
        <v>3900</v>
      </c>
      <c r="K397" s="3"/>
    </row>
    <row r="398" spans="2:11" ht="15" customHeight="1" x14ac:dyDescent="0.3">
      <c r="B398" s="5"/>
      <c r="C398" s="84"/>
      <c r="D398" s="9"/>
      <c r="E398" s="9"/>
      <c r="F398" s="41">
        <v>4639</v>
      </c>
      <c r="G398" s="6" t="s">
        <v>436</v>
      </c>
      <c r="H398" s="39"/>
      <c r="I398" s="3">
        <f>J398</f>
        <v>800</v>
      </c>
      <c r="J398" s="3">
        <v>800</v>
      </c>
      <c r="K398" s="3"/>
    </row>
    <row r="399" spans="2:11" ht="30" customHeight="1" x14ac:dyDescent="0.3">
      <c r="B399" s="5"/>
      <c r="C399" s="84"/>
      <c r="D399" s="9"/>
      <c r="E399" s="9"/>
      <c r="F399" s="41">
        <v>4819</v>
      </c>
      <c r="G399" s="11" t="s">
        <v>406</v>
      </c>
      <c r="H399" s="39"/>
      <c r="I399" s="3">
        <f>J399</f>
        <v>0</v>
      </c>
      <c r="J399" s="3">
        <v>0</v>
      </c>
      <c r="K399" s="3"/>
    </row>
    <row r="400" spans="2:11" ht="15" hidden="1" customHeight="1" x14ac:dyDescent="0.3">
      <c r="B400" s="5">
        <v>2825</v>
      </c>
      <c r="C400" s="84" t="s">
        <v>68</v>
      </c>
      <c r="D400" s="9">
        <v>2</v>
      </c>
      <c r="E400" s="9">
        <v>5</v>
      </c>
      <c r="F400" s="41"/>
      <c r="G400" s="38" t="s">
        <v>330</v>
      </c>
      <c r="H400" s="48"/>
      <c r="I400" s="12">
        <f t="shared" si="10"/>
        <v>0</v>
      </c>
      <c r="J400" s="3">
        <v>0</v>
      </c>
      <c r="K400" s="3">
        <v>0</v>
      </c>
    </row>
    <row r="401" spans="2:11" ht="54" hidden="1" x14ac:dyDescent="0.3">
      <c r="B401" s="5"/>
      <c r="C401" s="84"/>
      <c r="D401" s="9"/>
      <c r="E401" s="9"/>
      <c r="F401" s="41"/>
      <c r="G401" s="38" t="s">
        <v>425</v>
      </c>
      <c r="H401" s="39"/>
      <c r="I401" s="12">
        <f t="shared" si="10"/>
        <v>0</v>
      </c>
      <c r="J401" s="3"/>
      <c r="K401" s="3"/>
    </row>
    <row r="402" spans="2:11" ht="15" hidden="1" customHeight="1" x14ac:dyDescent="0.3">
      <c r="B402" s="5">
        <v>2826</v>
      </c>
      <c r="C402" s="84" t="s">
        <v>68</v>
      </c>
      <c r="D402" s="9">
        <v>2</v>
      </c>
      <c r="E402" s="9">
        <v>6</v>
      </c>
      <c r="F402" s="41"/>
      <c r="G402" s="38" t="s">
        <v>331</v>
      </c>
      <c r="H402" s="48"/>
      <c r="I402" s="12">
        <f t="shared" si="10"/>
        <v>0</v>
      </c>
      <c r="J402" s="3">
        <v>0</v>
      </c>
      <c r="K402" s="3">
        <v>0</v>
      </c>
    </row>
    <row r="403" spans="2:11" ht="54" hidden="1" x14ac:dyDescent="0.3">
      <c r="B403" s="5"/>
      <c r="C403" s="84"/>
      <c r="D403" s="9"/>
      <c r="E403" s="9"/>
      <c r="F403" s="41"/>
      <c r="G403" s="38" t="s">
        <v>425</v>
      </c>
      <c r="H403" s="39"/>
      <c r="I403" s="12">
        <f t="shared" si="10"/>
        <v>0</v>
      </c>
      <c r="J403" s="3"/>
      <c r="K403" s="3"/>
    </row>
    <row r="404" spans="2:11" hidden="1" x14ac:dyDescent="0.3">
      <c r="B404" s="5"/>
      <c r="C404" s="84"/>
      <c r="D404" s="9"/>
      <c r="E404" s="9"/>
      <c r="F404" s="41">
        <v>5112</v>
      </c>
      <c r="G404" s="11" t="s">
        <v>411</v>
      </c>
      <c r="H404" s="39"/>
      <c r="I404" s="12">
        <f>K404</f>
        <v>0</v>
      </c>
      <c r="J404" s="3">
        <v>0</v>
      </c>
      <c r="K404" s="3"/>
    </row>
    <row r="405" spans="2:11" ht="40.5" x14ac:dyDescent="0.3">
      <c r="B405" s="5">
        <v>2827</v>
      </c>
      <c r="C405" s="84" t="s">
        <v>68</v>
      </c>
      <c r="D405" s="9">
        <v>2</v>
      </c>
      <c r="E405" s="9">
        <v>7</v>
      </c>
      <c r="F405" s="41"/>
      <c r="G405" s="49" t="s">
        <v>332</v>
      </c>
      <c r="H405" s="48"/>
      <c r="I405" s="3">
        <f>SUM(J405:K405)</f>
        <v>42300</v>
      </c>
      <c r="J405" s="3">
        <f>J407</f>
        <v>300</v>
      </c>
      <c r="K405" s="3">
        <f>K409+K408</f>
        <v>42000</v>
      </c>
    </row>
    <row r="406" spans="2:11" ht="54" x14ac:dyDescent="0.3">
      <c r="B406" s="5"/>
      <c r="C406" s="84"/>
      <c r="D406" s="9"/>
      <c r="E406" s="9"/>
      <c r="F406" s="41"/>
      <c r="G406" s="38" t="s">
        <v>425</v>
      </c>
      <c r="H406" s="39"/>
      <c r="I406" s="12"/>
      <c r="J406" s="3"/>
      <c r="K406" s="3"/>
    </row>
    <row r="407" spans="2:11" ht="26.25" customHeight="1" x14ac:dyDescent="0.3">
      <c r="B407" s="5"/>
      <c r="C407" s="84"/>
      <c r="D407" s="9"/>
      <c r="E407" s="9"/>
      <c r="F407" s="41">
        <v>4511</v>
      </c>
      <c r="G407" s="66" t="s">
        <v>399</v>
      </c>
      <c r="H407" s="39"/>
      <c r="I407" s="3">
        <f t="shared" si="10"/>
        <v>300</v>
      </c>
      <c r="J407" s="3">
        <v>300</v>
      </c>
      <c r="K407" s="3">
        <v>0</v>
      </c>
    </row>
    <row r="408" spans="2:11" ht="26.25" customHeight="1" x14ac:dyDescent="0.3">
      <c r="B408" s="5"/>
      <c r="C408" s="84"/>
      <c r="D408" s="9"/>
      <c r="E408" s="9"/>
      <c r="F408" s="41">
        <v>5112</v>
      </c>
      <c r="G408" s="11" t="s">
        <v>411</v>
      </c>
      <c r="H408" s="39"/>
      <c r="I408" s="3">
        <f>K408</f>
        <v>17000</v>
      </c>
      <c r="J408" s="3"/>
      <c r="K408" s="3">
        <v>17000</v>
      </c>
    </row>
    <row r="409" spans="2:11" ht="26.25" customHeight="1" x14ac:dyDescent="0.3">
      <c r="B409" s="5"/>
      <c r="C409" s="84"/>
      <c r="D409" s="9"/>
      <c r="E409" s="9"/>
      <c r="F409" s="41">
        <v>5113</v>
      </c>
      <c r="G409" s="11" t="s">
        <v>412</v>
      </c>
      <c r="H409" s="39"/>
      <c r="I409" s="3">
        <f t="shared" si="10"/>
        <v>25000</v>
      </c>
      <c r="J409" s="3"/>
      <c r="K409" s="3">
        <v>25000</v>
      </c>
    </row>
    <row r="410" spans="2:11" ht="19.5" customHeight="1" x14ac:dyDescent="0.3">
      <c r="B410" s="5"/>
      <c r="C410" s="84"/>
      <c r="D410" s="9"/>
      <c r="E410" s="9"/>
      <c r="F410" s="41">
        <v>4657</v>
      </c>
      <c r="G410" s="11" t="s">
        <v>453</v>
      </c>
      <c r="H410" s="39"/>
      <c r="I410" s="3">
        <f>J410</f>
        <v>0</v>
      </c>
      <c r="J410" s="3">
        <v>0</v>
      </c>
      <c r="K410" s="3"/>
    </row>
    <row r="411" spans="2:11" ht="28.5" customHeight="1" x14ac:dyDescent="0.3">
      <c r="B411" s="5">
        <v>2830</v>
      </c>
      <c r="C411" s="83" t="s">
        <v>68</v>
      </c>
      <c r="D411" s="32">
        <v>3</v>
      </c>
      <c r="E411" s="32">
        <v>0</v>
      </c>
      <c r="F411" s="43"/>
      <c r="G411" s="35" t="s">
        <v>333</v>
      </c>
      <c r="H411" s="51" t="s">
        <v>10</v>
      </c>
      <c r="I411" s="3">
        <f t="shared" si="10"/>
        <v>700</v>
      </c>
      <c r="J411" s="3">
        <f>SUM(J412,J414,J416)</f>
        <v>700</v>
      </c>
      <c r="K411" s="3">
        <f>SUM(K412,K414,K416)</f>
        <v>0</v>
      </c>
    </row>
    <row r="412" spans="2:11" ht="15" hidden="1" customHeight="1" x14ac:dyDescent="0.3">
      <c r="B412" s="5">
        <v>2831</v>
      </c>
      <c r="C412" s="84" t="s">
        <v>68</v>
      </c>
      <c r="D412" s="9">
        <v>3</v>
      </c>
      <c r="E412" s="9">
        <v>1</v>
      </c>
      <c r="F412" s="41"/>
      <c r="G412" s="38" t="s">
        <v>334</v>
      </c>
      <c r="H412" s="51"/>
      <c r="I412" s="12">
        <f t="shared" si="10"/>
        <v>0</v>
      </c>
      <c r="J412" s="3">
        <v>0</v>
      </c>
      <c r="K412" s="3">
        <v>0</v>
      </c>
    </row>
    <row r="413" spans="2:11" ht="54" hidden="1" x14ac:dyDescent="0.3">
      <c r="B413" s="5"/>
      <c r="C413" s="84"/>
      <c r="D413" s="9"/>
      <c r="E413" s="9"/>
      <c r="F413" s="41"/>
      <c r="G413" s="38" t="s">
        <v>425</v>
      </c>
      <c r="H413" s="39"/>
      <c r="I413" s="12">
        <f t="shared" si="10"/>
        <v>0</v>
      </c>
      <c r="J413" s="3"/>
      <c r="K413" s="3"/>
    </row>
    <row r="414" spans="2:11" ht="15" hidden="1" customHeight="1" x14ac:dyDescent="0.3">
      <c r="B414" s="5">
        <v>2832</v>
      </c>
      <c r="C414" s="84" t="s">
        <v>68</v>
      </c>
      <c r="D414" s="9">
        <v>3</v>
      </c>
      <c r="E414" s="9">
        <v>2</v>
      </c>
      <c r="F414" s="41"/>
      <c r="G414" s="38" t="s">
        <v>335</v>
      </c>
      <c r="H414" s="51"/>
      <c r="I414" s="12">
        <f t="shared" si="10"/>
        <v>0</v>
      </c>
      <c r="J414" s="3">
        <v>0</v>
      </c>
      <c r="K414" s="3">
        <v>0</v>
      </c>
    </row>
    <row r="415" spans="2:11" ht="54" hidden="1" x14ac:dyDescent="0.3">
      <c r="B415" s="5"/>
      <c r="C415" s="84"/>
      <c r="D415" s="9"/>
      <c r="E415" s="9"/>
      <c r="F415" s="41"/>
      <c r="G415" s="38" t="s">
        <v>425</v>
      </c>
      <c r="H415" s="39"/>
      <c r="I415" s="12">
        <f t="shared" si="10"/>
        <v>0</v>
      </c>
      <c r="J415" s="3"/>
      <c r="K415" s="3"/>
    </row>
    <row r="416" spans="2:11" ht="15" customHeight="1" x14ac:dyDescent="0.3">
      <c r="B416" s="5">
        <v>2833</v>
      </c>
      <c r="C416" s="84" t="s">
        <v>68</v>
      </c>
      <c r="D416" s="9">
        <v>3</v>
      </c>
      <c r="E416" s="9">
        <v>3</v>
      </c>
      <c r="F416" s="41"/>
      <c r="G416" s="38" t="s">
        <v>336</v>
      </c>
      <c r="H416" s="48" t="s">
        <v>11</v>
      </c>
      <c r="I416" s="12">
        <f t="shared" si="10"/>
        <v>700</v>
      </c>
      <c r="J416" s="3">
        <f>J419</f>
        <v>700</v>
      </c>
      <c r="K416" s="3">
        <v>0</v>
      </c>
    </row>
    <row r="417" spans="2:11" ht="54" hidden="1" x14ac:dyDescent="0.3">
      <c r="B417" s="5"/>
      <c r="C417" s="84"/>
      <c r="D417" s="9"/>
      <c r="E417" s="9"/>
      <c r="F417" s="41"/>
      <c r="G417" s="38" t="s">
        <v>425</v>
      </c>
      <c r="H417" s="39"/>
      <c r="I417" s="12">
        <f t="shared" si="10"/>
        <v>0</v>
      </c>
      <c r="J417" s="3"/>
      <c r="K417" s="3"/>
    </row>
    <row r="418" spans="2:11" ht="54" x14ac:dyDescent="0.3">
      <c r="B418" s="5"/>
      <c r="C418" s="84"/>
      <c r="D418" s="9"/>
      <c r="E418" s="9"/>
      <c r="F418" s="41"/>
      <c r="G418" s="38" t="s">
        <v>425</v>
      </c>
      <c r="H418" s="39"/>
      <c r="I418" s="12"/>
      <c r="J418" s="3"/>
      <c r="K418" s="3"/>
    </row>
    <row r="419" spans="2:11" ht="15" customHeight="1" x14ac:dyDescent="0.3">
      <c r="B419" s="5"/>
      <c r="C419" s="84"/>
      <c r="D419" s="9"/>
      <c r="E419" s="9"/>
      <c r="F419" s="41">
        <v>4234</v>
      </c>
      <c r="G419" s="11" t="s">
        <v>465</v>
      </c>
      <c r="H419" s="39"/>
      <c r="I419" s="12">
        <f>SUM(J419:K419)</f>
        <v>700</v>
      </c>
      <c r="J419" s="12">
        <v>700</v>
      </c>
      <c r="K419" s="3"/>
    </row>
    <row r="420" spans="2:11" ht="30" customHeight="1" x14ac:dyDescent="0.3">
      <c r="B420" s="5">
        <v>2840</v>
      </c>
      <c r="C420" s="83" t="s">
        <v>68</v>
      </c>
      <c r="D420" s="32">
        <v>4</v>
      </c>
      <c r="E420" s="32">
        <v>0</v>
      </c>
      <c r="F420" s="43"/>
      <c r="G420" s="35" t="s">
        <v>337</v>
      </c>
      <c r="H420" s="51" t="s">
        <v>12</v>
      </c>
      <c r="I420" s="3">
        <f t="shared" si="10"/>
        <v>3800</v>
      </c>
      <c r="J420" s="3">
        <f>SUM(J421,J423,J428)</f>
        <v>3800</v>
      </c>
      <c r="K420" s="3">
        <f>SUM(K421,K423,K428)</f>
        <v>0</v>
      </c>
    </row>
    <row r="421" spans="2:11" ht="15" hidden="1" customHeight="1" x14ac:dyDescent="0.3">
      <c r="B421" s="5">
        <v>2841</v>
      </c>
      <c r="C421" s="84" t="s">
        <v>68</v>
      </c>
      <c r="D421" s="9">
        <v>4</v>
      </c>
      <c r="E421" s="9">
        <v>1</v>
      </c>
      <c r="F421" s="41"/>
      <c r="G421" s="38" t="s">
        <v>338</v>
      </c>
      <c r="H421" s="51"/>
      <c r="I421" s="12">
        <f t="shared" si="10"/>
        <v>0</v>
      </c>
      <c r="J421" s="3"/>
      <c r="K421" s="3"/>
    </row>
    <row r="422" spans="2:11" ht="54" hidden="1" x14ac:dyDescent="0.3">
      <c r="B422" s="5"/>
      <c r="C422" s="84"/>
      <c r="D422" s="9"/>
      <c r="E422" s="9"/>
      <c r="F422" s="41"/>
      <c r="G422" s="38" t="s">
        <v>425</v>
      </c>
      <c r="H422" s="39"/>
      <c r="I422" s="12">
        <f t="shared" si="10"/>
        <v>0</v>
      </c>
      <c r="J422" s="3"/>
      <c r="K422" s="3"/>
    </row>
    <row r="423" spans="2:11" ht="29.25" customHeight="1" x14ac:dyDescent="0.3">
      <c r="B423" s="5">
        <v>2842</v>
      </c>
      <c r="C423" s="84" t="s">
        <v>68</v>
      </c>
      <c r="D423" s="9">
        <v>4</v>
      </c>
      <c r="E423" s="9">
        <v>2</v>
      </c>
      <c r="F423" s="41"/>
      <c r="G423" s="38" t="s">
        <v>339</v>
      </c>
      <c r="H423" s="51"/>
      <c r="I423" s="3">
        <f t="shared" si="10"/>
        <v>300</v>
      </c>
      <c r="J423" s="3">
        <f>SUM(J426:J427)</f>
        <v>300</v>
      </c>
      <c r="K423" s="3">
        <f>SUM(K426:K426)</f>
        <v>0</v>
      </c>
    </row>
    <row r="424" spans="2:11" ht="54" hidden="1" x14ac:dyDescent="0.3">
      <c r="B424" s="5"/>
      <c r="C424" s="84"/>
      <c r="D424" s="9"/>
      <c r="E424" s="9"/>
      <c r="F424" s="41"/>
      <c r="G424" s="38" t="s">
        <v>425</v>
      </c>
      <c r="H424" s="39"/>
      <c r="I424" s="12">
        <f t="shared" si="10"/>
        <v>0</v>
      </c>
      <c r="J424" s="3"/>
      <c r="K424" s="3"/>
    </row>
    <row r="425" spans="2:11" ht="54" x14ac:dyDescent="0.3">
      <c r="B425" s="5"/>
      <c r="C425" s="84"/>
      <c r="D425" s="9"/>
      <c r="E425" s="9"/>
      <c r="F425" s="41"/>
      <c r="G425" s="38" t="s">
        <v>425</v>
      </c>
      <c r="H425" s="39"/>
      <c r="I425" s="12"/>
      <c r="J425" s="3"/>
      <c r="K425" s="3"/>
    </row>
    <row r="426" spans="2:11" ht="15" customHeight="1" x14ac:dyDescent="0.3">
      <c r="B426" s="5"/>
      <c r="C426" s="84"/>
      <c r="D426" s="9"/>
      <c r="E426" s="9"/>
      <c r="F426" s="41">
        <v>4639</v>
      </c>
      <c r="G426" s="6" t="s">
        <v>436</v>
      </c>
      <c r="H426" s="39"/>
      <c r="I426" s="12">
        <f t="shared" si="10"/>
        <v>0</v>
      </c>
      <c r="J426" s="3">
        <v>0</v>
      </c>
      <c r="K426" s="3">
        <v>0</v>
      </c>
    </row>
    <row r="427" spans="2:11" ht="25.5" customHeight="1" x14ac:dyDescent="0.3">
      <c r="B427" s="5"/>
      <c r="C427" s="84"/>
      <c r="D427" s="9"/>
      <c r="E427" s="9"/>
      <c r="F427" s="41">
        <v>4819</v>
      </c>
      <c r="G427" s="11" t="s">
        <v>406</v>
      </c>
      <c r="H427" s="39"/>
      <c r="I427" s="3">
        <f>SUM(J427:K427)</f>
        <v>300</v>
      </c>
      <c r="J427" s="3">
        <v>300</v>
      </c>
      <c r="K427" s="3">
        <v>0</v>
      </c>
    </row>
    <row r="428" spans="2:11" ht="15" customHeight="1" x14ac:dyDescent="0.3">
      <c r="B428" s="5">
        <v>2843</v>
      </c>
      <c r="C428" s="84" t="s">
        <v>68</v>
      </c>
      <c r="D428" s="9">
        <v>4</v>
      </c>
      <c r="E428" s="9">
        <v>3</v>
      </c>
      <c r="F428" s="41"/>
      <c r="G428" s="38" t="s">
        <v>340</v>
      </c>
      <c r="H428" s="48" t="s">
        <v>13</v>
      </c>
      <c r="I428" s="12">
        <f t="shared" si="10"/>
        <v>3500</v>
      </c>
      <c r="J428" s="12">
        <f>SUM(J430,J431)</f>
        <v>3500</v>
      </c>
      <c r="K428" s="3">
        <f>SUM(K430)</f>
        <v>0</v>
      </c>
    </row>
    <row r="429" spans="2:11" ht="54" x14ac:dyDescent="0.3">
      <c r="B429" s="5"/>
      <c r="C429" s="84"/>
      <c r="D429" s="9"/>
      <c r="E429" s="9"/>
      <c r="F429" s="41"/>
      <c r="G429" s="38" t="s">
        <v>425</v>
      </c>
      <c r="H429" s="39"/>
      <c r="I429" s="12"/>
      <c r="J429" s="3"/>
      <c r="K429" s="3"/>
    </row>
    <row r="430" spans="2:11" ht="15" customHeight="1" x14ac:dyDescent="0.3">
      <c r="B430" s="5"/>
      <c r="C430" s="84"/>
      <c r="D430" s="9"/>
      <c r="E430" s="9"/>
      <c r="F430" s="41">
        <v>4639</v>
      </c>
      <c r="G430" s="6" t="s">
        <v>436</v>
      </c>
      <c r="H430" s="39"/>
      <c r="I430" s="12">
        <f t="shared" si="10"/>
        <v>3000</v>
      </c>
      <c r="J430" s="3">
        <v>3000</v>
      </c>
      <c r="K430" s="3">
        <v>0</v>
      </c>
    </row>
    <row r="431" spans="2:11" ht="15" customHeight="1" x14ac:dyDescent="0.3">
      <c r="B431" s="5"/>
      <c r="C431" s="84"/>
      <c r="D431" s="9"/>
      <c r="E431" s="9"/>
      <c r="F431" s="41">
        <v>4657</v>
      </c>
      <c r="G431" s="6" t="s">
        <v>454</v>
      </c>
      <c r="H431" s="39"/>
      <c r="I431" s="12">
        <f>J431</f>
        <v>500</v>
      </c>
      <c r="J431" s="3">
        <v>500</v>
      </c>
      <c r="K431" s="3"/>
    </row>
    <row r="432" spans="2:11" ht="38.25" customHeight="1" x14ac:dyDescent="0.3">
      <c r="B432" s="5">
        <v>2850</v>
      </c>
      <c r="C432" s="83" t="s">
        <v>68</v>
      </c>
      <c r="D432" s="32">
        <v>5</v>
      </c>
      <c r="E432" s="32">
        <v>0</v>
      </c>
      <c r="F432" s="43"/>
      <c r="G432" s="60" t="s">
        <v>341</v>
      </c>
      <c r="H432" s="51" t="s">
        <v>14</v>
      </c>
      <c r="I432" s="3">
        <f t="shared" si="10"/>
        <v>4500</v>
      </c>
      <c r="J432" s="3">
        <f>SUM(J433)</f>
        <v>0</v>
      </c>
      <c r="K432" s="3">
        <f>SUM(K433)</f>
        <v>4500</v>
      </c>
    </row>
    <row r="433" spans="2:11" ht="27" customHeight="1" x14ac:dyDescent="0.3">
      <c r="B433" s="5">
        <v>2851</v>
      </c>
      <c r="C433" s="83" t="s">
        <v>68</v>
      </c>
      <c r="D433" s="32">
        <v>5</v>
      </c>
      <c r="E433" s="32">
        <v>1</v>
      </c>
      <c r="F433" s="43"/>
      <c r="G433" s="61" t="s">
        <v>342</v>
      </c>
      <c r="H433" s="48" t="s">
        <v>15</v>
      </c>
      <c r="I433" s="12">
        <f t="shared" si="10"/>
        <v>4500</v>
      </c>
      <c r="J433" s="3">
        <v>0</v>
      </c>
      <c r="K433" s="3">
        <f>K435</f>
        <v>4500</v>
      </c>
    </row>
    <row r="434" spans="2:11" ht="54" x14ac:dyDescent="0.3">
      <c r="B434" s="5"/>
      <c r="C434" s="84"/>
      <c r="D434" s="9"/>
      <c r="E434" s="9"/>
      <c r="F434" s="41"/>
      <c r="G434" s="38" t="s">
        <v>425</v>
      </c>
      <c r="H434" s="39"/>
      <c r="I434" s="3"/>
      <c r="J434" s="3"/>
      <c r="K434" s="3"/>
    </row>
    <row r="435" spans="2:11" x14ac:dyDescent="0.3">
      <c r="B435" s="5"/>
      <c r="C435" s="84"/>
      <c r="D435" s="9"/>
      <c r="E435" s="9"/>
      <c r="F435" s="41">
        <v>5134</v>
      </c>
      <c r="G435" s="49" t="s">
        <v>417</v>
      </c>
      <c r="H435" s="39"/>
      <c r="I435" s="3">
        <f>K435</f>
        <v>4500</v>
      </c>
      <c r="J435" s="3"/>
      <c r="K435" s="3">
        <v>4500</v>
      </c>
    </row>
    <row r="436" spans="2:11" ht="27" hidden="1" customHeight="1" x14ac:dyDescent="0.3">
      <c r="B436" s="5">
        <v>2860</v>
      </c>
      <c r="C436" s="83" t="s">
        <v>68</v>
      </c>
      <c r="D436" s="32">
        <v>6</v>
      </c>
      <c r="E436" s="32">
        <v>0</v>
      </c>
      <c r="F436" s="43"/>
      <c r="G436" s="60" t="s">
        <v>343</v>
      </c>
      <c r="H436" s="51" t="s">
        <v>16</v>
      </c>
      <c r="I436" s="12">
        <f t="shared" si="10"/>
        <v>0</v>
      </c>
      <c r="J436" s="3">
        <f>SUM(J437)</f>
        <v>0</v>
      </c>
      <c r="K436" s="3">
        <f>SUM(K437)</f>
        <v>0</v>
      </c>
    </row>
    <row r="437" spans="2:11" ht="15" hidden="1" customHeight="1" x14ac:dyDescent="0.3">
      <c r="B437" s="5">
        <v>2861</v>
      </c>
      <c r="C437" s="84" t="s">
        <v>68</v>
      </c>
      <c r="D437" s="9">
        <v>6</v>
      </c>
      <c r="E437" s="9">
        <v>1</v>
      </c>
      <c r="F437" s="41"/>
      <c r="G437" s="61" t="s">
        <v>344</v>
      </c>
      <c r="H437" s="48" t="s">
        <v>17</v>
      </c>
      <c r="I437" s="12">
        <f t="shared" ref="I437:I504" si="12">SUM(J437:K437)</f>
        <v>0</v>
      </c>
      <c r="J437" s="3">
        <v>0</v>
      </c>
      <c r="K437" s="3">
        <v>0</v>
      </c>
    </row>
    <row r="438" spans="2:11" ht="54" hidden="1" x14ac:dyDescent="0.3">
      <c r="B438" s="5"/>
      <c r="C438" s="84"/>
      <c r="D438" s="9"/>
      <c r="E438" s="9"/>
      <c r="F438" s="41"/>
      <c r="G438" s="38" t="s">
        <v>425</v>
      </c>
      <c r="H438" s="39"/>
      <c r="I438" s="3">
        <f t="shared" si="12"/>
        <v>0</v>
      </c>
      <c r="J438" s="3"/>
      <c r="K438" s="3"/>
    </row>
    <row r="439" spans="2:11" s="34" customFormat="1" ht="38.25" customHeight="1" x14ac:dyDescent="0.2">
      <c r="B439" s="9">
        <v>2900</v>
      </c>
      <c r="C439" s="83" t="s">
        <v>69</v>
      </c>
      <c r="D439" s="32">
        <v>0</v>
      </c>
      <c r="E439" s="32">
        <v>0</v>
      </c>
      <c r="F439" s="43"/>
      <c r="G439" s="52" t="s">
        <v>447</v>
      </c>
      <c r="H439" s="50" t="s">
        <v>18</v>
      </c>
      <c r="I439" s="12">
        <f t="shared" si="12"/>
        <v>587776.76</v>
      </c>
      <c r="J439" s="12">
        <f>SUM(J440,J460,J487,J496,J504,J508)</f>
        <v>325476.76</v>
      </c>
      <c r="K439" s="12">
        <f>K440+K504+K508+K460+K496</f>
        <v>262300</v>
      </c>
    </row>
    <row r="440" spans="2:11" ht="26.25" customHeight="1" x14ac:dyDescent="0.3">
      <c r="B440" s="5">
        <v>2910</v>
      </c>
      <c r="C440" s="83" t="s">
        <v>69</v>
      </c>
      <c r="D440" s="32">
        <v>1</v>
      </c>
      <c r="E440" s="32">
        <v>0</v>
      </c>
      <c r="F440" s="43"/>
      <c r="G440" s="35" t="s">
        <v>345</v>
      </c>
      <c r="H440" s="36" t="s">
        <v>19</v>
      </c>
      <c r="I440" s="3">
        <f t="shared" si="12"/>
        <v>490318.36</v>
      </c>
      <c r="J440" s="3">
        <f>SUM(J441)</f>
        <v>228018.36</v>
      </c>
      <c r="K440" s="3">
        <f>SUM(K441)</f>
        <v>262300</v>
      </c>
    </row>
    <row r="441" spans="2:11" ht="15" customHeight="1" x14ac:dyDescent="0.3">
      <c r="B441" s="5">
        <v>2911</v>
      </c>
      <c r="C441" s="84" t="s">
        <v>69</v>
      </c>
      <c r="D441" s="9">
        <v>1</v>
      </c>
      <c r="E441" s="9">
        <v>1</v>
      </c>
      <c r="F441" s="41"/>
      <c r="G441" s="38" t="s">
        <v>346</v>
      </c>
      <c r="H441" s="48" t="s">
        <v>20</v>
      </c>
      <c r="I441" s="12">
        <f t="shared" si="12"/>
        <v>490318.36</v>
      </c>
      <c r="J441" s="3">
        <f>J443+J444+J445+J446+J447+J448+J449+J450+J451</f>
        <v>228018.36</v>
      </c>
      <c r="K441" s="3">
        <f>K453+K454+K455+K456+K459</f>
        <v>262300</v>
      </c>
    </row>
    <row r="442" spans="2:11" ht="54" x14ac:dyDescent="0.3">
      <c r="B442" s="5"/>
      <c r="C442" s="84"/>
      <c r="D442" s="9"/>
      <c r="E442" s="9"/>
      <c r="F442" s="41"/>
      <c r="G442" s="38" t="s">
        <v>425</v>
      </c>
      <c r="H442" s="39"/>
      <c r="I442" s="12"/>
      <c r="J442" s="3"/>
      <c r="K442" s="3"/>
    </row>
    <row r="443" spans="2:11" ht="17.25" customHeight="1" x14ac:dyDescent="0.3">
      <c r="B443" s="5"/>
      <c r="C443" s="84"/>
      <c r="D443" s="9"/>
      <c r="E443" s="9"/>
      <c r="F443" s="41">
        <v>4269</v>
      </c>
      <c r="G443" s="11" t="s">
        <v>398</v>
      </c>
      <c r="H443" s="39"/>
      <c r="I443" s="3">
        <f t="shared" ref="I443:I451" si="13">J443</f>
        <v>0</v>
      </c>
      <c r="J443" s="3">
        <v>0</v>
      </c>
      <c r="K443" s="3"/>
    </row>
    <row r="444" spans="2:11" ht="28.5" customHeight="1" x14ac:dyDescent="0.3">
      <c r="B444" s="5"/>
      <c r="C444" s="84"/>
      <c r="D444" s="9"/>
      <c r="E444" s="9"/>
      <c r="F444" s="41">
        <v>4511</v>
      </c>
      <c r="G444" s="11" t="s">
        <v>399</v>
      </c>
      <c r="H444" s="39"/>
      <c r="I444" s="3">
        <f t="shared" si="13"/>
        <v>222318.36</v>
      </c>
      <c r="J444" s="3">
        <v>222318.36</v>
      </c>
      <c r="K444" s="3"/>
    </row>
    <row r="445" spans="2:11" ht="21" hidden="1" customHeight="1" x14ac:dyDescent="0.3">
      <c r="B445" s="5"/>
      <c r="C445" s="84"/>
      <c r="D445" s="9"/>
      <c r="E445" s="9"/>
      <c r="F445" s="41">
        <v>4212</v>
      </c>
      <c r="G445" s="11" t="s">
        <v>379</v>
      </c>
      <c r="H445" s="39"/>
      <c r="I445" s="3">
        <f t="shared" si="13"/>
        <v>0</v>
      </c>
      <c r="J445" s="3">
        <v>0</v>
      </c>
      <c r="K445" s="3">
        <v>0</v>
      </c>
    </row>
    <row r="446" spans="2:11" ht="21" hidden="1" customHeight="1" x14ac:dyDescent="0.3">
      <c r="B446" s="5"/>
      <c r="C446" s="84"/>
      <c r="D446" s="9"/>
      <c r="E446" s="9"/>
      <c r="F446" s="41">
        <v>4213</v>
      </c>
      <c r="G446" s="11" t="s">
        <v>380</v>
      </c>
      <c r="H446" s="39"/>
      <c r="I446" s="3">
        <f t="shared" si="13"/>
        <v>0</v>
      </c>
      <c r="J446" s="3">
        <v>0</v>
      </c>
      <c r="K446" s="3"/>
    </row>
    <row r="447" spans="2:11" ht="20.25" hidden="1" customHeight="1" x14ac:dyDescent="0.3">
      <c r="B447" s="5"/>
      <c r="C447" s="84"/>
      <c r="D447" s="9"/>
      <c r="E447" s="9"/>
      <c r="F447" s="41">
        <v>4214</v>
      </c>
      <c r="G447" s="11" t="s">
        <v>381</v>
      </c>
      <c r="H447" s="39"/>
      <c r="I447" s="3">
        <f t="shared" si="13"/>
        <v>0</v>
      </c>
      <c r="J447" s="3">
        <v>0</v>
      </c>
      <c r="K447" s="3"/>
    </row>
    <row r="448" spans="2:11" ht="20.25" customHeight="1" x14ac:dyDescent="0.3">
      <c r="B448" s="5"/>
      <c r="C448" s="84"/>
      <c r="D448" s="9"/>
      <c r="E448" s="9"/>
      <c r="F448" s="41">
        <v>4241</v>
      </c>
      <c r="G448" s="11" t="s">
        <v>391</v>
      </c>
      <c r="H448" s="39"/>
      <c r="I448" s="3">
        <f t="shared" si="13"/>
        <v>200</v>
      </c>
      <c r="J448" s="3">
        <v>200</v>
      </c>
      <c r="K448" s="3"/>
    </row>
    <row r="449" spans="2:11" ht="20.25" hidden="1" customHeight="1" x14ac:dyDescent="0.3">
      <c r="B449" s="5"/>
      <c r="C449" s="84"/>
      <c r="D449" s="9"/>
      <c r="E449" s="9"/>
      <c r="F449" s="41">
        <v>4262</v>
      </c>
      <c r="G449" s="11" t="s">
        <v>395</v>
      </c>
      <c r="H449" s="39"/>
      <c r="I449" s="3">
        <f t="shared" si="13"/>
        <v>0</v>
      </c>
      <c r="J449" s="3">
        <v>0</v>
      </c>
      <c r="K449" s="3"/>
    </row>
    <row r="450" spans="2:11" ht="21" hidden="1" customHeight="1" x14ac:dyDescent="0.3">
      <c r="B450" s="5"/>
      <c r="C450" s="84"/>
      <c r="D450" s="9"/>
      <c r="E450" s="9"/>
      <c r="F450" s="41">
        <v>4639</v>
      </c>
      <c r="G450" s="11" t="s">
        <v>466</v>
      </c>
      <c r="H450" s="39"/>
      <c r="I450" s="3">
        <f t="shared" si="13"/>
        <v>0</v>
      </c>
      <c r="J450" s="3">
        <v>0</v>
      </c>
      <c r="K450" s="3"/>
    </row>
    <row r="451" spans="2:11" ht="42" customHeight="1" x14ac:dyDescent="0.3">
      <c r="B451" s="5"/>
      <c r="C451" s="84"/>
      <c r="D451" s="9"/>
      <c r="E451" s="9"/>
      <c r="F451" s="41">
        <v>4655</v>
      </c>
      <c r="G451" s="11" t="s">
        <v>402</v>
      </c>
      <c r="H451" s="39"/>
      <c r="I451" s="3">
        <f t="shared" si="13"/>
        <v>5500</v>
      </c>
      <c r="J451" s="3">
        <v>5500</v>
      </c>
      <c r="K451" s="3"/>
    </row>
    <row r="452" spans="2:11" ht="19.5" customHeight="1" x14ac:dyDescent="0.3">
      <c r="B452" s="5"/>
      <c r="C452" s="84"/>
      <c r="D452" s="9"/>
      <c r="E452" s="9"/>
      <c r="F452" s="41">
        <v>5134</v>
      </c>
      <c r="G452" s="11" t="s">
        <v>417</v>
      </c>
      <c r="H452" s="39"/>
      <c r="I452" s="3">
        <f>K452</f>
        <v>0</v>
      </c>
      <c r="J452" s="3"/>
      <c r="K452" s="3">
        <v>0</v>
      </c>
    </row>
    <row r="453" spans="2:11" ht="17.25" customHeight="1" x14ac:dyDescent="0.3">
      <c r="B453" s="5"/>
      <c r="C453" s="84"/>
      <c r="D453" s="9"/>
      <c r="E453" s="9"/>
      <c r="F453" s="41">
        <v>5112</v>
      </c>
      <c r="G453" s="11" t="s">
        <v>411</v>
      </c>
      <c r="H453" s="39"/>
      <c r="I453" s="12">
        <f>K453</f>
        <v>184500</v>
      </c>
      <c r="J453" s="3"/>
      <c r="K453" s="3">
        <v>184500</v>
      </c>
    </row>
    <row r="454" spans="2:11" ht="17.25" customHeight="1" x14ac:dyDescent="0.3">
      <c r="B454" s="5"/>
      <c r="C454" s="84"/>
      <c r="D454" s="9"/>
      <c r="E454" s="9"/>
      <c r="F454" s="41">
        <v>5134</v>
      </c>
      <c r="G454" s="42" t="s">
        <v>417</v>
      </c>
      <c r="H454" s="39"/>
      <c r="I454" s="12">
        <f>K454</f>
        <v>9500</v>
      </c>
      <c r="J454" s="3"/>
      <c r="K454" s="3">
        <v>9500</v>
      </c>
    </row>
    <row r="455" spans="2:11" ht="30.75" customHeight="1" x14ac:dyDescent="0.3">
      <c r="B455" s="5"/>
      <c r="C455" s="84"/>
      <c r="D455" s="9"/>
      <c r="E455" s="9"/>
      <c r="F455" s="41">
        <v>5113</v>
      </c>
      <c r="G455" s="42" t="s">
        <v>412</v>
      </c>
      <c r="H455" s="39"/>
      <c r="I455" s="12">
        <f>K455</f>
        <v>45500</v>
      </c>
      <c r="J455" s="3"/>
      <c r="K455" s="12">
        <v>45500</v>
      </c>
    </row>
    <row r="456" spans="2:11" x14ac:dyDescent="0.3">
      <c r="B456" s="5"/>
      <c r="C456" s="84"/>
      <c r="D456" s="9"/>
      <c r="E456" s="9"/>
      <c r="F456" s="41">
        <v>5122</v>
      </c>
      <c r="G456" s="11" t="s">
        <v>414</v>
      </c>
      <c r="H456" s="39"/>
      <c r="I456" s="12">
        <f>K456</f>
        <v>17800</v>
      </c>
      <c r="J456" s="3">
        <v>0</v>
      </c>
      <c r="K456" s="3">
        <v>17800</v>
      </c>
    </row>
    <row r="457" spans="2:11" hidden="1" x14ac:dyDescent="0.3">
      <c r="B457" s="5">
        <v>2912</v>
      </c>
      <c r="C457" s="84" t="s">
        <v>69</v>
      </c>
      <c r="D457" s="9">
        <v>1</v>
      </c>
      <c r="E457" s="9">
        <v>2</v>
      </c>
      <c r="F457" s="41"/>
      <c r="G457" s="38" t="s">
        <v>347</v>
      </c>
      <c r="H457" s="48" t="s">
        <v>21</v>
      </c>
      <c r="I457" s="12">
        <f>SUM(J457:K457)</f>
        <v>0</v>
      </c>
      <c r="J457" s="3">
        <v>0</v>
      </c>
      <c r="K457" s="3">
        <v>0</v>
      </c>
    </row>
    <row r="458" spans="2:11" ht="54" hidden="1" x14ac:dyDescent="0.3">
      <c r="B458" s="5"/>
      <c r="C458" s="84"/>
      <c r="D458" s="9"/>
      <c r="E458" s="9"/>
      <c r="F458" s="41"/>
      <c r="G458" s="38" t="s">
        <v>425</v>
      </c>
      <c r="H458" s="39"/>
      <c r="I458" s="12">
        <f>SUM(J458:K458)</f>
        <v>0</v>
      </c>
      <c r="J458" s="3"/>
      <c r="K458" s="3"/>
    </row>
    <row r="459" spans="2:11" x14ac:dyDescent="0.3">
      <c r="B459" s="5"/>
      <c r="C459" s="84"/>
      <c r="D459" s="9"/>
      <c r="E459" s="9"/>
      <c r="F459" s="41">
        <v>5131</v>
      </c>
      <c r="G459" s="49" t="s">
        <v>416</v>
      </c>
      <c r="H459" s="39"/>
      <c r="I459" s="12">
        <f>K459</f>
        <v>5000</v>
      </c>
      <c r="J459" s="3">
        <v>0</v>
      </c>
      <c r="K459" s="3">
        <v>5000</v>
      </c>
    </row>
    <row r="460" spans="2:11" ht="15" customHeight="1" x14ac:dyDescent="0.3">
      <c r="B460" s="5">
        <v>2920</v>
      </c>
      <c r="C460" s="83" t="s">
        <v>69</v>
      </c>
      <c r="D460" s="32">
        <v>2</v>
      </c>
      <c r="E460" s="32">
        <v>0</v>
      </c>
      <c r="F460" s="43"/>
      <c r="G460" s="35" t="s">
        <v>348</v>
      </c>
      <c r="H460" s="36" t="s">
        <v>22</v>
      </c>
      <c r="I460" s="12">
        <f t="shared" si="12"/>
        <v>47500</v>
      </c>
      <c r="J460" s="3">
        <f>SUM(J461)</f>
        <v>47500</v>
      </c>
      <c r="K460" s="3">
        <f>SUM(K461)</f>
        <v>0</v>
      </c>
    </row>
    <row r="461" spans="2:11" ht="15" customHeight="1" x14ac:dyDescent="0.3">
      <c r="B461" s="5">
        <v>2922</v>
      </c>
      <c r="C461" s="84" t="s">
        <v>69</v>
      </c>
      <c r="D461" s="9">
        <v>2</v>
      </c>
      <c r="E461" s="9">
        <v>2</v>
      </c>
      <c r="F461" s="41"/>
      <c r="G461" s="38" t="s">
        <v>464</v>
      </c>
      <c r="H461" s="48" t="s">
        <v>23</v>
      </c>
      <c r="I461" s="12">
        <f t="shared" si="12"/>
        <v>47500</v>
      </c>
      <c r="J461" s="3">
        <f>SUM(J464:J484)</f>
        <v>47500</v>
      </c>
      <c r="K461" s="3">
        <f>K486</f>
        <v>0</v>
      </c>
    </row>
    <row r="462" spans="2:11" ht="54" hidden="1" x14ac:dyDescent="0.3">
      <c r="B462" s="5"/>
      <c r="C462" s="84"/>
      <c r="D462" s="9"/>
      <c r="E462" s="9"/>
      <c r="F462" s="41"/>
      <c r="G462" s="38" t="s">
        <v>425</v>
      </c>
      <c r="H462" s="39"/>
      <c r="I462" s="12">
        <f t="shared" si="12"/>
        <v>0</v>
      </c>
      <c r="J462" s="3"/>
      <c r="K462" s="3"/>
    </row>
    <row r="463" spans="2:11" ht="54" x14ac:dyDescent="0.3">
      <c r="B463" s="5"/>
      <c r="C463" s="84"/>
      <c r="D463" s="9"/>
      <c r="E463" s="9"/>
      <c r="F463" s="41"/>
      <c r="G463" s="38" t="s">
        <v>425</v>
      </c>
      <c r="H463" s="39"/>
      <c r="I463" s="12"/>
      <c r="J463" s="3"/>
      <c r="K463" s="3"/>
    </row>
    <row r="464" spans="2:11" ht="15" customHeight="1" x14ac:dyDescent="0.3">
      <c r="B464" s="5"/>
      <c r="C464" s="84"/>
      <c r="D464" s="9"/>
      <c r="E464" s="9"/>
      <c r="F464" s="41">
        <v>4261</v>
      </c>
      <c r="G464" s="11" t="s">
        <v>394</v>
      </c>
      <c r="H464" s="39"/>
      <c r="I464" s="12">
        <f t="shared" si="12"/>
        <v>3000</v>
      </c>
      <c r="J464" s="3">
        <v>3000</v>
      </c>
      <c r="K464" s="3">
        <v>0</v>
      </c>
    </row>
    <row r="465" spans="2:11" ht="42" customHeight="1" x14ac:dyDescent="0.3">
      <c r="B465" s="5"/>
      <c r="C465" s="84"/>
      <c r="D465" s="9"/>
      <c r="E465" s="9"/>
      <c r="F465" s="90" t="s">
        <v>461</v>
      </c>
      <c r="G465" s="11" t="s">
        <v>460</v>
      </c>
      <c r="H465" s="39"/>
      <c r="I465" s="12">
        <f>J465</f>
        <v>500</v>
      </c>
      <c r="J465" s="12">
        <v>500</v>
      </c>
      <c r="K465" s="3"/>
    </row>
    <row r="466" spans="2:11" ht="40.5" x14ac:dyDescent="0.3">
      <c r="B466" s="5"/>
      <c r="C466" s="84"/>
      <c r="D466" s="9"/>
      <c r="E466" s="9"/>
      <c r="F466" s="41">
        <v>4655</v>
      </c>
      <c r="G466" s="6" t="s">
        <v>457</v>
      </c>
      <c r="H466" s="39"/>
      <c r="I466" s="12">
        <f t="shared" si="12"/>
        <v>44000</v>
      </c>
      <c r="J466" s="12">
        <v>44000</v>
      </c>
      <c r="K466" s="3">
        <v>0</v>
      </c>
    </row>
    <row r="467" spans="2:11" ht="27" hidden="1" x14ac:dyDescent="0.3">
      <c r="B467" s="5"/>
      <c r="C467" s="84"/>
      <c r="D467" s="9"/>
      <c r="E467" s="9"/>
      <c r="F467" s="41">
        <v>4727</v>
      </c>
      <c r="G467" s="11" t="s">
        <v>404</v>
      </c>
      <c r="H467" s="39"/>
      <c r="I467" s="3">
        <f t="shared" si="12"/>
        <v>0</v>
      </c>
      <c r="J467" s="3">
        <v>0</v>
      </c>
      <c r="K467" s="3">
        <v>0</v>
      </c>
    </row>
    <row r="468" spans="2:11" ht="15" hidden="1" customHeight="1" x14ac:dyDescent="0.3">
      <c r="B468" s="5"/>
      <c r="C468" s="84"/>
      <c r="D468" s="9"/>
      <c r="E468" s="9"/>
      <c r="F468" s="41">
        <v>5134</v>
      </c>
      <c r="G468" s="11" t="s">
        <v>417</v>
      </c>
      <c r="H468" s="39"/>
      <c r="I468" s="3">
        <f t="shared" si="12"/>
        <v>0</v>
      </c>
      <c r="J468" s="3"/>
      <c r="K468" s="3">
        <v>0</v>
      </c>
    </row>
    <row r="469" spans="2:11" ht="15" hidden="1" customHeight="1" x14ac:dyDescent="0.3">
      <c r="B469" s="5"/>
      <c r="C469" s="84"/>
      <c r="D469" s="9"/>
      <c r="E469" s="9"/>
      <c r="F469" s="41">
        <v>4269</v>
      </c>
      <c r="G469" s="11" t="s">
        <v>435</v>
      </c>
      <c r="H469" s="39"/>
      <c r="I469" s="3">
        <f t="shared" si="12"/>
        <v>0</v>
      </c>
      <c r="J469" s="3">
        <v>0</v>
      </c>
      <c r="K469" s="3"/>
    </row>
    <row r="470" spans="2:11" ht="15" hidden="1" customHeight="1" x14ac:dyDescent="0.3">
      <c r="B470" s="5"/>
      <c r="C470" s="84"/>
      <c r="D470" s="9"/>
      <c r="E470" s="9"/>
      <c r="F470" s="41">
        <v>4269</v>
      </c>
      <c r="G470" s="11" t="s">
        <v>398</v>
      </c>
      <c r="H470" s="39"/>
      <c r="I470" s="3">
        <f t="shared" si="12"/>
        <v>0</v>
      </c>
      <c r="J470" s="3"/>
      <c r="K470" s="3"/>
    </row>
    <row r="471" spans="2:11" ht="29.25" hidden="1" customHeight="1" x14ac:dyDescent="0.3">
      <c r="B471" s="5"/>
      <c r="C471" s="84"/>
      <c r="D471" s="9"/>
      <c r="E471" s="9"/>
      <c r="F471" s="41">
        <v>4637</v>
      </c>
      <c r="G471" s="11" t="s">
        <v>451</v>
      </c>
      <c r="H471" s="39"/>
      <c r="I471" s="3">
        <f t="shared" si="12"/>
        <v>0</v>
      </c>
      <c r="J471" s="3">
        <v>0</v>
      </c>
      <c r="K471" s="3"/>
    </row>
    <row r="472" spans="2:11" ht="29.25" hidden="1" customHeight="1" x14ac:dyDescent="0.3">
      <c r="B472" s="5"/>
      <c r="C472" s="84"/>
      <c r="D472" s="9"/>
      <c r="E472" s="9"/>
      <c r="F472" s="41">
        <v>4655</v>
      </c>
      <c r="G472" s="49" t="s">
        <v>402</v>
      </c>
      <c r="H472" s="39"/>
      <c r="I472" s="3">
        <f t="shared" si="12"/>
        <v>0</v>
      </c>
      <c r="J472" s="3">
        <v>0</v>
      </c>
      <c r="K472" s="3"/>
    </row>
    <row r="473" spans="2:11" ht="40.5" hidden="1" x14ac:dyDescent="0.3">
      <c r="B473" s="5">
        <v>2930</v>
      </c>
      <c r="C473" s="83" t="s">
        <v>69</v>
      </c>
      <c r="D473" s="32">
        <v>3</v>
      </c>
      <c r="E473" s="32">
        <v>0</v>
      </c>
      <c r="F473" s="41">
        <v>4645</v>
      </c>
      <c r="G473" s="38" t="s">
        <v>402</v>
      </c>
      <c r="H473" s="36" t="s">
        <v>24</v>
      </c>
      <c r="I473" s="12">
        <f t="shared" si="12"/>
        <v>0</v>
      </c>
      <c r="J473" s="3">
        <v>0</v>
      </c>
      <c r="K473" s="3">
        <f>SUM(K474,K476)</f>
        <v>0</v>
      </c>
    </row>
    <row r="474" spans="2:11" ht="40.5" hidden="1" x14ac:dyDescent="0.3">
      <c r="B474" s="5">
        <v>2931</v>
      </c>
      <c r="C474" s="84" t="s">
        <v>69</v>
      </c>
      <c r="D474" s="9">
        <v>3</v>
      </c>
      <c r="E474" s="9">
        <v>1</v>
      </c>
      <c r="F474" s="41">
        <v>4646</v>
      </c>
      <c r="G474" s="38" t="s">
        <v>402</v>
      </c>
      <c r="H474" s="48" t="s">
        <v>25</v>
      </c>
      <c r="I474" s="12">
        <f t="shared" si="12"/>
        <v>0</v>
      </c>
      <c r="J474" s="3">
        <v>0</v>
      </c>
      <c r="K474" s="3">
        <v>0</v>
      </c>
    </row>
    <row r="475" spans="2:11" ht="40.5" hidden="1" x14ac:dyDescent="0.3">
      <c r="B475" s="5"/>
      <c r="C475" s="84"/>
      <c r="D475" s="9"/>
      <c r="E475" s="9"/>
      <c r="F475" s="41">
        <v>4647</v>
      </c>
      <c r="G475" s="38" t="s">
        <v>402</v>
      </c>
      <c r="H475" s="39"/>
      <c r="I475" s="12">
        <f t="shared" si="12"/>
        <v>0</v>
      </c>
      <c r="J475" s="3">
        <v>0</v>
      </c>
      <c r="K475" s="3"/>
    </row>
    <row r="476" spans="2:11" ht="15" hidden="1" customHeight="1" x14ac:dyDescent="0.3">
      <c r="B476" s="5">
        <v>2932</v>
      </c>
      <c r="C476" s="84" t="s">
        <v>69</v>
      </c>
      <c r="D476" s="9">
        <v>3</v>
      </c>
      <c r="E476" s="9">
        <v>2</v>
      </c>
      <c r="F476" s="41">
        <v>4648</v>
      </c>
      <c r="G476" s="38" t="s">
        <v>402</v>
      </c>
      <c r="H476" s="48"/>
      <c r="I476" s="12">
        <f t="shared" si="12"/>
        <v>0</v>
      </c>
      <c r="J476" s="3">
        <v>0</v>
      </c>
      <c r="K476" s="3">
        <v>0</v>
      </c>
    </row>
    <row r="477" spans="2:11" ht="40.5" hidden="1" x14ac:dyDescent="0.3">
      <c r="B477" s="5"/>
      <c r="C477" s="84"/>
      <c r="D477" s="9"/>
      <c r="E477" s="9"/>
      <c r="F477" s="41">
        <v>4649</v>
      </c>
      <c r="G477" s="38" t="s">
        <v>402</v>
      </c>
      <c r="H477" s="39"/>
      <c r="I477" s="12">
        <f t="shared" si="12"/>
        <v>0</v>
      </c>
      <c r="J477" s="3">
        <v>0</v>
      </c>
      <c r="K477" s="3"/>
    </row>
    <row r="478" spans="2:11" ht="15" hidden="1" customHeight="1" x14ac:dyDescent="0.3">
      <c r="B478" s="5">
        <v>2940</v>
      </c>
      <c r="C478" s="83" t="s">
        <v>69</v>
      </c>
      <c r="D478" s="32">
        <v>4</v>
      </c>
      <c r="E478" s="32">
        <v>0</v>
      </c>
      <c r="F478" s="41">
        <v>4650</v>
      </c>
      <c r="G478" s="38" t="s">
        <v>402</v>
      </c>
      <c r="H478" s="36" t="s">
        <v>26</v>
      </c>
      <c r="I478" s="12">
        <f t="shared" si="12"/>
        <v>0</v>
      </c>
      <c r="J478" s="3">
        <v>0</v>
      </c>
      <c r="K478" s="3">
        <f>SUM(K479,K481)</f>
        <v>0</v>
      </c>
    </row>
    <row r="479" spans="2:11" ht="15" hidden="1" customHeight="1" x14ac:dyDescent="0.3">
      <c r="B479" s="5">
        <v>2941</v>
      </c>
      <c r="C479" s="84" t="s">
        <v>69</v>
      </c>
      <c r="D479" s="9">
        <v>4</v>
      </c>
      <c r="E479" s="9">
        <v>1</v>
      </c>
      <c r="F479" s="41">
        <v>4651</v>
      </c>
      <c r="G479" s="38" t="s">
        <v>402</v>
      </c>
      <c r="H479" s="48" t="s">
        <v>27</v>
      </c>
      <c r="I479" s="12">
        <f t="shared" si="12"/>
        <v>0</v>
      </c>
      <c r="J479" s="3">
        <v>0</v>
      </c>
      <c r="K479" s="3">
        <v>0</v>
      </c>
    </row>
    <row r="480" spans="2:11" ht="40.5" hidden="1" x14ac:dyDescent="0.3">
      <c r="B480" s="5"/>
      <c r="C480" s="84"/>
      <c r="D480" s="9"/>
      <c r="E480" s="9"/>
      <c r="F480" s="41">
        <v>4652</v>
      </c>
      <c r="G480" s="38" t="s">
        <v>402</v>
      </c>
      <c r="H480" s="39"/>
      <c r="I480" s="12">
        <f t="shared" si="12"/>
        <v>0</v>
      </c>
      <c r="J480" s="3">
        <v>0</v>
      </c>
      <c r="K480" s="3"/>
    </row>
    <row r="481" spans="2:11" ht="15" hidden="1" customHeight="1" x14ac:dyDescent="0.3">
      <c r="B481" s="5">
        <v>2942</v>
      </c>
      <c r="C481" s="84" t="s">
        <v>69</v>
      </c>
      <c r="D481" s="9">
        <v>4</v>
      </c>
      <c r="E481" s="9">
        <v>2</v>
      </c>
      <c r="F481" s="41">
        <v>4653</v>
      </c>
      <c r="G481" s="38" t="s">
        <v>402</v>
      </c>
      <c r="H481" s="48" t="s">
        <v>28</v>
      </c>
      <c r="I481" s="12">
        <f t="shared" si="12"/>
        <v>0</v>
      </c>
      <c r="J481" s="3">
        <v>0</v>
      </c>
      <c r="K481" s="3">
        <v>0</v>
      </c>
    </row>
    <row r="482" spans="2:11" ht="40.5" hidden="1" x14ac:dyDescent="0.3">
      <c r="B482" s="5"/>
      <c r="C482" s="84"/>
      <c r="D482" s="9"/>
      <c r="E482" s="9"/>
      <c r="F482" s="41">
        <v>4654</v>
      </c>
      <c r="G482" s="38" t="s">
        <v>402</v>
      </c>
      <c r="H482" s="39"/>
      <c r="I482" s="12">
        <f t="shared" si="12"/>
        <v>0</v>
      </c>
      <c r="J482" s="3">
        <v>0</v>
      </c>
      <c r="K482" s="3"/>
    </row>
    <row r="483" spans="2:11" ht="40.5" hidden="1" x14ac:dyDescent="0.3">
      <c r="B483" s="5"/>
      <c r="C483" s="84"/>
      <c r="D483" s="9"/>
      <c r="E483" s="9"/>
      <c r="F483" s="41">
        <v>4655</v>
      </c>
      <c r="G483" s="38" t="s">
        <v>457</v>
      </c>
      <c r="H483" s="39"/>
      <c r="I483" s="8">
        <f t="shared" si="12"/>
        <v>0</v>
      </c>
      <c r="J483" s="8">
        <v>0</v>
      </c>
      <c r="K483" s="3"/>
    </row>
    <row r="484" spans="2:11" hidden="1" x14ac:dyDescent="0.3">
      <c r="B484" s="5"/>
      <c r="C484" s="84"/>
      <c r="D484" s="9"/>
      <c r="E484" s="9"/>
      <c r="F484" s="41">
        <v>5112</v>
      </c>
      <c r="G484" s="11" t="s">
        <v>411</v>
      </c>
      <c r="H484" s="39"/>
      <c r="I484" s="8">
        <f t="shared" si="12"/>
        <v>0</v>
      </c>
      <c r="J484" s="8">
        <v>0</v>
      </c>
      <c r="K484" s="3"/>
    </row>
    <row r="485" spans="2:11" hidden="1" x14ac:dyDescent="0.3">
      <c r="B485" s="5"/>
      <c r="C485" s="84"/>
      <c r="D485" s="9"/>
      <c r="E485" s="9"/>
      <c r="F485" s="41"/>
      <c r="G485" s="11"/>
      <c r="H485" s="39"/>
      <c r="I485" s="8"/>
      <c r="J485" s="8"/>
      <c r="K485" s="3"/>
    </row>
    <row r="486" spans="2:11" hidden="1" x14ac:dyDescent="0.3">
      <c r="B486" s="5"/>
      <c r="C486" s="84"/>
      <c r="D486" s="9"/>
      <c r="E486" s="9"/>
      <c r="F486" s="41">
        <v>5112</v>
      </c>
      <c r="G486" s="11" t="s">
        <v>411</v>
      </c>
      <c r="H486" s="39"/>
      <c r="I486" s="8">
        <f>K486</f>
        <v>0</v>
      </c>
      <c r="J486" s="8">
        <v>0</v>
      </c>
      <c r="K486" s="3"/>
    </row>
    <row r="487" spans="2:11" ht="27" x14ac:dyDescent="0.3">
      <c r="B487" s="5">
        <v>2950</v>
      </c>
      <c r="C487" s="83" t="s">
        <v>69</v>
      </c>
      <c r="D487" s="32">
        <v>5</v>
      </c>
      <c r="E487" s="32">
        <v>0</v>
      </c>
      <c r="F487" s="43"/>
      <c r="G487" s="35" t="s">
        <v>437</v>
      </c>
      <c r="H487" s="36" t="s">
        <v>29</v>
      </c>
      <c r="I487" s="3">
        <f t="shared" si="12"/>
        <v>42958.400000000001</v>
      </c>
      <c r="J487" s="3">
        <f>J488+J493</f>
        <v>42958.400000000001</v>
      </c>
      <c r="K487" s="3">
        <f>SUM(K488,K493)</f>
        <v>0</v>
      </c>
    </row>
    <row r="488" spans="2:11" ht="15" customHeight="1" x14ac:dyDescent="0.3">
      <c r="B488" s="5">
        <v>2951</v>
      </c>
      <c r="C488" s="84" t="s">
        <v>69</v>
      </c>
      <c r="D488" s="9">
        <v>5</v>
      </c>
      <c r="E488" s="9">
        <v>1</v>
      </c>
      <c r="F488" s="41"/>
      <c r="G488" s="38" t="s">
        <v>349</v>
      </c>
      <c r="H488" s="36"/>
      <c r="I488" s="12">
        <f t="shared" si="12"/>
        <v>41518.400000000001</v>
      </c>
      <c r="J488" s="3">
        <f>J490+J491+J492</f>
        <v>41518.400000000001</v>
      </c>
      <c r="K488" s="3">
        <f>SUM(K490)</f>
        <v>0</v>
      </c>
    </row>
    <row r="489" spans="2:11" ht="54" x14ac:dyDescent="0.3">
      <c r="B489" s="5"/>
      <c r="C489" s="84"/>
      <c r="D489" s="9"/>
      <c r="E489" s="9"/>
      <c r="F489" s="41"/>
      <c r="G489" s="38" t="s">
        <v>425</v>
      </c>
      <c r="H489" s="39"/>
      <c r="I489" s="12"/>
      <c r="J489" s="3"/>
      <c r="K489" s="3"/>
    </row>
    <row r="490" spans="2:11" ht="46.5" customHeight="1" x14ac:dyDescent="0.3">
      <c r="B490" s="5"/>
      <c r="C490" s="84"/>
      <c r="D490" s="9"/>
      <c r="E490" s="9"/>
      <c r="F490" s="41">
        <v>4511</v>
      </c>
      <c r="G490" s="11" t="s">
        <v>399</v>
      </c>
      <c r="H490" s="39"/>
      <c r="I490" s="3">
        <f t="shared" si="12"/>
        <v>41518.400000000001</v>
      </c>
      <c r="J490" s="3">
        <v>41518.400000000001</v>
      </c>
      <c r="K490" s="3">
        <v>0</v>
      </c>
    </row>
    <row r="491" spans="2:11" ht="42" hidden="1" customHeight="1" x14ac:dyDescent="0.3">
      <c r="B491" s="5"/>
      <c r="C491" s="84"/>
      <c r="D491" s="9"/>
      <c r="E491" s="9"/>
      <c r="F491" s="90" t="s">
        <v>461</v>
      </c>
      <c r="G491" s="11" t="s">
        <v>460</v>
      </c>
      <c r="H491" s="39"/>
      <c r="I491" s="3">
        <f>J491</f>
        <v>0</v>
      </c>
      <c r="J491" s="3">
        <v>0</v>
      </c>
      <c r="K491" s="3"/>
    </row>
    <row r="492" spans="2:11" ht="44.25" hidden="1" customHeight="1" x14ac:dyDescent="0.3">
      <c r="B492" s="5"/>
      <c r="C492" s="84"/>
      <c r="D492" s="9"/>
      <c r="E492" s="9"/>
      <c r="F492" s="86">
        <v>4655</v>
      </c>
      <c r="G492" s="87" t="s">
        <v>402</v>
      </c>
      <c r="H492" s="39"/>
      <c r="I492" s="3"/>
      <c r="J492" s="3">
        <v>0</v>
      </c>
      <c r="K492" s="3"/>
    </row>
    <row r="493" spans="2:11" ht="15" customHeight="1" x14ac:dyDescent="0.3">
      <c r="B493" s="5">
        <v>2952</v>
      </c>
      <c r="C493" s="84" t="s">
        <v>69</v>
      </c>
      <c r="D493" s="9">
        <v>5</v>
      </c>
      <c r="E493" s="9">
        <v>2</v>
      </c>
      <c r="F493" s="41"/>
      <c r="G493" s="38" t="s">
        <v>350</v>
      </c>
      <c r="H493" s="48" t="s">
        <v>30</v>
      </c>
      <c r="I493" s="12">
        <f t="shared" si="12"/>
        <v>1440</v>
      </c>
      <c r="J493" s="3">
        <f>J495</f>
        <v>1440</v>
      </c>
      <c r="K493" s="3">
        <v>0</v>
      </c>
    </row>
    <row r="494" spans="2:11" ht="54" x14ac:dyDescent="0.3">
      <c r="B494" s="5"/>
      <c r="C494" s="84"/>
      <c r="D494" s="9"/>
      <c r="E494" s="9"/>
      <c r="F494" s="41"/>
      <c r="G494" s="38" t="s">
        <v>425</v>
      </c>
      <c r="H494" s="39"/>
      <c r="I494" s="12">
        <f t="shared" si="12"/>
        <v>0</v>
      </c>
      <c r="J494" s="3"/>
      <c r="K494" s="3"/>
    </row>
    <row r="495" spans="2:11" x14ac:dyDescent="0.3">
      <c r="B495" s="5"/>
      <c r="C495" s="84"/>
      <c r="D495" s="9"/>
      <c r="E495" s="9"/>
      <c r="F495" s="41">
        <v>4639</v>
      </c>
      <c r="G495" s="38" t="s">
        <v>436</v>
      </c>
      <c r="H495" s="39"/>
      <c r="I495" s="12">
        <f>J495</f>
        <v>1440</v>
      </c>
      <c r="J495" s="3">
        <v>1440</v>
      </c>
      <c r="K495" s="3"/>
    </row>
    <row r="496" spans="2:11" ht="27" x14ac:dyDescent="0.3">
      <c r="B496" s="5">
        <v>2960</v>
      </c>
      <c r="C496" s="83" t="s">
        <v>69</v>
      </c>
      <c r="D496" s="32">
        <v>6</v>
      </c>
      <c r="E496" s="32">
        <v>0</v>
      </c>
      <c r="F496" s="43"/>
      <c r="G496" s="35" t="s">
        <v>351</v>
      </c>
      <c r="H496" s="36" t="s">
        <v>31</v>
      </c>
      <c r="I496" s="12">
        <f t="shared" si="12"/>
        <v>7000</v>
      </c>
      <c r="J496" s="3">
        <f>SUM(J497)</f>
        <v>7000</v>
      </c>
      <c r="K496" s="3">
        <f>SUM(K497)</f>
        <v>0</v>
      </c>
    </row>
    <row r="497" spans="2:11" ht="25.5" customHeight="1" x14ac:dyDescent="0.3">
      <c r="B497" s="5">
        <v>2961</v>
      </c>
      <c r="C497" s="84" t="s">
        <v>69</v>
      </c>
      <c r="D497" s="9">
        <v>6</v>
      </c>
      <c r="E497" s="9">
        <v>1</v>
      </c>
      <c r="F497" s="41"/>
      <c r="G497" s="38" t="s">
        <v>352</v>
      </c>
      <c r="H497" s="48" t="s">
        <v>32</v>
      </c>
      <c r="I497" s="12">
        <f>SUM(J497:K497)</f>
        <v>7000</v>
      </c>
      <c r="J497" s="3">
        <f>J502+J500+J503+J499+J501</f>
        <v>7000</v>
      </c>
      <c r="K497" s="3">
        <f>K503</f>
        <v>0</v>
      </c>
    </row>
    <row r="498" spans="2:11" ht="54" x14ac:dyDescent="0.3">
      <c r="B498" s="5"/>
      <c r="C498" s="84"/>
      <c r="D498" s="9"/>
      <c r="E498" s="9"/>
      <c r="F498" s="41"/>
      <c r="G498" s="38" t="s">
        <v>425</v>
      </c>
      <c r="H498" s="39"/>
      <c r="I498" s="12">
        <f>SUM(J498:K498)</f>
        <v>0</v>
      </c>
      <c r="J498" s="3"/>
      <c r="K498" s="3"/>
    </row>
    <row r="499" spans="2:11" ht="27" hidden="1" x14ac:dyDescent="0.3">
      <c r="B499" s="5"/>
      <c r="C499" s="84"/>
      <c r="D499" s="9"/>
      <c r="E499" s="9"/>
      <c r="F499" s="43">
        <v>4216</v>
      </c>
      <c r="G499" s="49" t="s">
        <v>383</v>
      </c>
      <c r="H499" s="39"/>
      <c r="I499" s="12">
        <f>SUM(J499:K499)</f>
        <v>0</v>
      </c>
      <c r="J499" s="3">
        <v>0</v>
      </c>
      <c r="K499" s="3"/>
    </row>
    <row r="500" spans="2:11" ht="27" hidden="1" x14ac:dyDescent="0.3">
      <c r="B500" s="5"/>
      <c r="C500" s="84"/>
      <c r="D500" s="9"/>
      <c r="E500" s="9"/>
      <c r="F500" s="43">
        <v>4236</v>
      </c>
      <c r="G500" s="49" t="s">
        <v>389</v>
      </c>
      <c r="H500" s="39"/>
      <c r="I500" s="12">
        <f>SUM(J500:K500)</f>
        <v>0</v>
      </c>
      <c r="J500" s="12">
        <v>0</v>
      </c>
      <c r="K500" s="3"/>
    </row>
    <row r="501" spans="2:11" ht="27" hidden="1" x14ac:dyDescent="0.3">
      <c r="B501" s="5"/>
      <c r="C501" s="84"/>
      <c r="D501" s="9"/>
      <c r="E501" s="9"/>
      <c r="F501" s="43">
        <v>4239</v>
      </c>
      <c r="G501" s="49" t="s">
        <v>390</v>
      </c>
      <c r="H501" s="39"/>
      <c r="I501" s="12">
        <f>SUM(J501:K501)</f>
        <v>0</v>
      </c>
      <c r="J501" s="12">
        <v>0</v>
      </c>
      <c r="K501" s="3"/>
    </row>
    <row r="502" spans="2:11" x14ac:dyDescent="0.3">
      <c r="B502" s="5"/>
      <c r="C502" s="84"/>
      <c r="D502" s="9"/>
      <c r="E502" s="9"/>
      <c r="F502" s="41">
        <v>4639</v>
      </c>
      <c r="G502" s="49" t="s">
        <v>436</v>
      </c>
      <c r="H502" s="39"/>
      <c r="I502" s="12">
        <f>J502</f>
        <v>7000</v>
      </c>
      <c r="J502" s="3">
        <v>7000</v>
      </c>
      <c r="K502" s="3"/>
    </row>
    <row r="503" spans="2:11" x14ac:dyDescent="0.3">
      <c r="B503" s="5"/>
      <c r="C503" s="84"/>
      <c r="D503" s="9"/>
      <c r="E503" s="9"/>
      <c r="F503" s="41">
        <v>5122</v>
      </c>
      <c r="G503" s="11" t="s">
        <v>414</v>
      </c>
      <c r="H503" s="39"/>
      <c r="I503" s="12">
        <f>K503</f>
        <v>0</v>
      </c>
      <c r="J503" s="3"/>
      <c r="K503" s="3">
        <v>0</v>
      </c>
    </row>
    <row r="504" spans="2:11" ht="27" hidden="1" x14ac:dyDescent="0.3">
      <c r="B504" s="5">
        <v>2970</v>
      </c>
      <c r="C504" s="83" t="s">
        <v>69</v>
      </c>
      <c r="D504" s="32">
        <v>7</v>
      </c>
      <c r="E504" s="32">
        <v>0</v>
      </c>
      <c r="F504" s="43"/>
      <c r="G504" s="35" t="s">
        <v>353</v>
      </c>
      <c r="H504" s="36" t="s">
        <v>33</v>
      </c>
      <c r="I504" s="12">
        <f t="shared" si="12"/>
        <v>0</v>
      </c>
      <c r="J504" s="3">
        <f>SUM(J505)</f>
        <v>0</v>
      </c>
      <c r="K504" s="3">
        <f>SUM(K505)</f>
        <v>0</v>
      </c>
    </row>
    <row r="505" spans="2:11" ht="27" hidden="1" x14ac:dyDescent="0.3">
      <c r="B505" s="5">
        <v>2971</v>
      </c>
      <c r="C505" s="84" t="s">
        <v>69</v>
      </c>
      <c r="D505" s="9">
        <v>7</v>
      </c>
      <c r="E505" s="9">
        <v>1</v>
      </c>
      <c r="F505" s="41"/>
      <c r="G505" s="38" t="s">
        <v>354</v>
      </c>
      <c r="H505" s="48" t="s">
        <v>33</v>
      </c>
      <c r="I505" s="12">
        <f t="shared" ref="I505:I543" si="14">SUM(J505:K505)</f>
        <v>0</v>
      </c>
      <c r="J505" s="3">
        <v>0</v>
      </c>
      <c r="K505" s="3">
        <f>K507</f>
        <v>0</v>
      </c>
    </row>
    <row r="506" spans="2:11" ht="54" hidden="1" x14ac:dyDescent="0.3">
      <c r="B506" s="5"/>
      <c r="C506" s="84"/>
      <c r="D506" s="9"/>
      <c r="E506" s="9"/>
      <c r="F506" s="41"/>
      <c r="G506" s="38" t="s">
        <v>425</v>
      </c>
      <c r="H506" s="39"/>
      <c r="I506" s="12"/>
      <c r="J506" s="3"/>
      <c r="K506" s="3"/>
    </row>
    <row r="507" spans="2:11" hidden="1" x14ac:dyDescent="0.3">
      <c r="B507" s="5"/>
      <c r="C507" s="84"/>
      <c r="D507" s="9"/>
      <c r="E507" s="9"/>
      <c r="F507" s="41">
        <v>5134</v>
      </c>
      <c r="G507" s="11" t="s">
        <v>417</v>
      </c>
      <c r="H507" s="39"/>
      <c r="I507" s="12">
        <f>K507</f>
        <v>0</v>
      </c>
      <c r="J507" s="3"/>
      <c r="K507" s="3"/>
    </row>
    <row r="508" spans="2:11" ht="15" hidden="1" customHeight="1" x14ac:dyDescent="0.3">
      <c r="B508" s="5">
        <v>2980</v>
      </c>
      <c r="C508" s="83" t="s">
        <v>69</v>
      </c>
      <c r="D508" s="32">
        <v>8</v>
      </c>
      <c r="E508" s="32">
        <v>0</v>
      </c>
      <c r="F508" s="43"/>
      <c r="G508" s="35" t="s">
        <v>355</v>
      </c>
      <c r="H508" s="36" t="s">
        <v>34</v>
      </c>
      <c r="I508" s="12">
        <f t="shared" si="14"/>
        <v>0</v>
      </c>
      <c r="J508" s="3">
        <f>SUM(J509)</f>
        <v>0</v>
      </c>
      <c r="K508" s="3">
        <f>SUM(K509)</f>
        <v>0</v>
      </c>
    </row>
    <row r="509" spans="2:11" hidden="1" x14ac:dyDescent="0.3">
      <c r="B509" s="5">
        <v>2981</v>
      </c>
      <c r="C509" s="84" t="s">
        <v>69</v>
      </c>
      <c r="D509" s="9">
        <v>8</v>
      </c>
      <c r="E509" s="9">
        <v>1</v>
      </c>
      <c r="F509" s="41"/>
      <c r="G509" s="38" t="s">
        <v>356</v>
      </c>
      <c r="H509" s="48" t="s">
        <v>35</v>
      </c>
      <c r="I509" s="12">
        <f t="shared" si="14"/>
        <v>0</v>
      </c>
      <c r="J509" s="3">
        <v>0</v>
      </c>
      <c r="K509" s="3">
        <f>K511</f>
        <v>0</v>
      </c>
    </row>
    <row r="510" spans="2:11" ht="42.75" hidden="1" customHeight="1" x14ac:dyDescent="0.3">
      <c r="B510" s="5"/>
      <c r="C510" s="84"/>
      <c r="D510" s="9"/>
      <c r="E510" s="9"/>
      <c r="F510" s="41"/>
      <c r="G510" s="38" t="s">
        <v>425</v>
      </c>
      <c r="H510" s="48"/>
      <c r="I510" s="12"/>
      <c r="J510" s="3"/>
      <c r="K510" s="3"/>
    </row>
    <row r="511" spans="2:11" ht="18.75" hidden="1" customHeight="1" x14ac:dyDescent="0.3">
      <c r="B511" s="5"/>
      <c r="C511" s="84"/>
      <c r="D511" s="9"/>
      <c r="E511" s="9"/>
      <c r="F511" s="41">
        <v>5112</v>
      </c>
      <c r="G511" s="49" t="s">
        <v>411</v>
      </c>
      <c r="H511" s="48"/>
      <c r="I511" s="12">
        <f>K511</f>
        <v>0</v>
      </c>
      <c r="J511" s="3"/>
      <c r="K511" s="3">
        <v>0</v>
      </c>
    </row>
    <row r="512" spans="2:11" s="34" customFormat="1" ht="69" customHeight="1" x14ac:dyDescent="0.2">
      <c r="B512" s="9">
        <v>3000</v>
      </c>
      <c r="C512" s="83" t="s">
        <v>70</v>
      </c>
      <c r="D512" s="32">
        <v>0</v>
      </c>
      <c r="E512" s="32">
        <v>0</v>
      </c>
      <c r="F512" s="43"/>
      <c r="G512" s="52" t="s">
        <v>472</v>
      </c>
      <c r="H512" s="50" t="s">
        <v>36</v>
      </c>
      <c r="I512" s="12">
        <f t="shared" si="14"/>
        <v>13320</v>
      </c>
      <c r="J512" s="12">
        <f>SUM(J513,J518,J521,J525,J529,J532,J535,J539,J541)</f>
        <v>13320</v>
      </c>
      <c r="K512" s="12">
        <f>SUM(K513,K518,K521,K525,K529,K532,K535,K539,K541)</f>
        <v>0</v>
      </c>
    </row>
    <row r="513" spans="2:11" ht="27" hidden="1" x14ac:dyDescent="0.3">
      <c r="B513" s="5">
        <v>3010</v>
      </c>
      <c r="C513" s="83" t="s">
        <v>70</v>
      </c>
      <c r="D513" s="32">
        <v>1</v>
      </c>
      <c r="E513" s="32">
        <v>0</v>
      </c>
      <c r="F513" s="43"/>
      <c r="G513" s="35" t="s">
        <v>357</v>
      </c>
      <c r="H513" s="36" t="s">
        <v>37</v>
      </c>
      <c r="I513" s="12">
        <f t="shared" si="14"/>
        <v>0</v>
      </c>
      <c r="J513" s="3">
        <f>SUM(J514,J516)</f>
        <v>0</v>
      </c>
      <c r="K513" s="3">
        <f>SUM(K514,K516)</f>
        <v>0</v>
      </c>
    </row>
    <row r="514" spans="2:11" ht="15" hidden="1" customHeight="1" x14ac:dyDescent="0.3">
      <c r="B514" s="5">
        <v>3011</v>
      </c>
      <c r="C514" s="84" t="s">
        <v>70</v>
      </c>
      <c r="D514" s="9">
        <v>1</v>
      </c>
      <c r="E514" s="9">
        <v>1</v>
      </c>
      <c r="F514" s="41"/>
      <c r="G514" s="38" t="s">
        <v>358</v>
      </c>
      <c r="H514" s="48" t="s">
        <v>38</v>
      </c>
      <c r="I514" s="12">
        <f t="shared" si="14"/>
        <v>0</v>
      </c>
      <c r="J514" s="3">
        <v>0</v>
      </c>
      <c r="K514" s="3">
        <v>0</v>
      </c>
    </row>
    <row r="515" spans="2:11" ht="54" hidden="1" x14ac:dyDescent="0.3">
      <c r="B515" s="5"/>
      <c r="C515" s="84"/>
      <c r="D515" s="9"/>
      <c r="E515" s="9"/>
      <c r="F515" s="41"/>
      <c r="G515" s="38" t="s">
        <v>425</v>
      </c>
      <c r="H515" s="39"/>
      <c r="I515" s="12">
        <f t="shared" si="14"/>
        <v>0</v>
      </c>
      <c r="J515" s="3"/>
      <c r="K515" s="3"/>
    </row>
    <row r="516" spans="2:11" ht="15" hidden="1" customHeight="1" x14ac:dyDescent="0.3">
      <c r="B516" s="5">
        <v>3012</v>
      </c>
      <c r="C516" s="84" t="s">
        <v>70</v>
      </c>
      <c r="D516" s="9">
        <v>1</v>
      </c>
      <c r="E516" s="9">
        <v>2</v>
      </c>
      <c r="F516" s="41"/>
      <c r="G516" s="38" t="s">
        <v>359</v>
      </c>
      <c r="H516" s="48" t="s">
        <v>39</v>
      </c>
      <c r="I516" s="12">
        <f t="shared" si="14"/>
        <v>0</v>
      </c>
      <c r="J516" s="3">
        <v>0</v>
      </c>
      <c r="K516" s="3">
        <v>0</v>
      </c>
    </row>
    <row r="517" spans="2:11" ht="54" hidden="1" x14ac:dyDescent="0.3">
      <c r="B517" s="5"/>
      <c r="C517" s="84"/>
      <c r="D517" s="9"/>
      <c r="E517" s="9"/>
      <c r="F517" s="41"/>
      <c r="G517" s="38" t="s">
        <v>425</v>
      </c>
      <c r="H517" s="39"/>
      <c r="I517" s="12">
        <f t="shared" si="14"/>
        <v>0</v>
      </c>
      <c r="J517" s="3"/>
      <c r="K517" s="3"/>
    </row>
    <row r="518" spans="2:11" ht="15" hidden="1" customHeight="1" x14ac:dyDescent="0.3">
      <c r="B518" s="5">
        <v>3020</v>
      </c>
      <c r="C518" s="83" t="s">
        <v>70</v>
      </c>
      <c r="D518" s="32">
        <v>2</v>
      </c>
      <c r="E518" s="32">
        <v>0</v>
      </c>
      <c r="F518" s="43"/>
      <c r="G518" s="35" t="s">
        <v>360</v>
      </c>
      <c r="H518" s="36" t="s">
        <v>40</v>
      </c>
      <c r="I518" s="12">
        <f t="shared" si="14"/>
        <v>0</v>
      </c>
      <c r="J518" s="3">
        <f>SUM(J519)</f>
        <v>0</v>
      </c>
      <c r="K518" s="3">
        <f>SUM(K519)</f>
        <v>0</v>
      </c>
    </row>
    <row r="519" spans="2:11" ht="15" hidden="1" customHeight="1" x14ac:dyDescent="0.3">
      <c r="B519" s="5">
        <v>3021</v>
      </c>
      <c r="C519" s="84" t="s">
        <v>70</v>
      </c>
      <c r="D519" s="9">
        <v>2</v>
      </c>
      <c r="E519" s="9">
        <v>1</v>
      </c>
      <c r="F519" s="41"/>
      <c r="G519" s="38" t="s">
        <v>361</v>
      </c>
      <c r="H519" s="48" t="s">
        <v>41</v>
      </c>
      <c r="I519" s="12">
        <f t="shared" si="14"/>
        <v>0</v>
      </c>
      <c r="J519" s="3">
        <v>0</v>
      </c>
      <c r="K519" s="3">
        <v>0</v>
      </c>
    </row>
    <row r="520" spans="2:11" ht="54" hidden="1" x14ac:dyDescent="0.3">
      <c r="B520" s="5"/>
      <c r="C520" s="84"/>
      <c r="D520" s="9"/>
      <c r="E520" s="9"/>
      <c r="F520" s="41"/>
      <c r="G520" s="38" t="s">
        <v>425</v>
      </c>
      <c r="H520" s="39"/>
      <c r="I520" s="12">
        <f t="shared" si="14"/>
        <v>0</v>
      </c>
      <c r="J520" s="3"/>
      <c r="K520" s="3"/>
    </row>
    <row r="521" spans="2:11" ht="15" customHeight="1" x14ac:dyDescent="0.3">
      <c r="B521" s="5">
        <v>3030</v>
      </c>
      <c r="C521" s="83" t="s">
        <v>70</v>
      </c>
      <c r="D521" s="32">
        <v>3</v>
      </c>
      <c r="E521" s="32">
        <v>0</v>
      </c>
      <c r="F521" s="43"/>
      <c r="G521" s="35" t="s">
        <v>362</v>
      </c>
      <c r="H521" s="36" t="s">
        <v>42</v>
      </c>
      <c r="I521" s="12">
        <f t="shared" si="14"/>
        <v>240</v>
      </c>
      <c r="J521" s="3">
        <f>SUM(J522)</f>
        <v>240</v>
      </c>
      <c r="K521" s="3">
        <f>SUM(K522)</f>
        <v>0</v>
      </c>
    </row>
    <row r="522" spans="2:11" s="37" customFormat="1" ht="15" customHeight="1" x14ac:dyDescent="0.3">
      <c r="B522" s="5">
        <v>3031</v>
      </c>
      <c r="C522" s="84" t="s">
        <v>70</v>
      </c>
      <c r="D522" s="9">
        <v>3</v>
      </c>
      <c r="E522" s="9">
        <v>1</v>
      </c>
      <c r="F522" s="41"/>
      <c r="G522" s="38" t="s">
        <v>363</v>
      </c>
      <c r="H522" s="36"/>
      <c r="I522" s="12">
        <f t="shared" si="14"/>
        <v>240</v>
      </c>
      <c r="J522" s="3">
        <f>J524</f>
        <v>240</v>
      </c>
      <c r="K522" s="3">
        <v>0</v>
      </c>
    </row>
    <row r="523" spans="2:11" s="37" customFormat="1" ht="42" customHeight="1" x14ac:dyDescent="0.3">
      <c r="B523" s="5"/>
      <c r="C523" s="84"/>
      <c r="D523" s="9"/>
      <c r="E523" s="9"/>
      <c r="F523" s="41"/>
      <c r="G523" s="38" t="s">
        <v>425</v>
      </c>
      <c r="H523" s="36"/>
      <c r="I523" s="12"/>
      <c r="J523" s="3"/>
      <c r="K523" s="3"/>
    </row>
    <row r="524" spans="2:11" s="37" customFormat="1" ht="15" customHeight="1" x14ac:dyDescent="0.3">
      <c r="B524" s="5"/>
      <c r="C524" s="84"/>
      <c r="D524" s="9"/>
      <c r="E524" s="9"/>
      <c r="F524" s="41">
        <v>4726</v>
      </c>
      <c r="G524" s="11" t="s">
        <v>403</v>
      </c>
      <c r="H524" s="36"/>
      <c r="I524" s="12">
        <f>SUM(J524:K524)</f>
        <v>240</v>
      </c>
      <c r="J524" s="3">
        <v>240</v>
      </c>
      <c r="K524" s="3">
        <v>0</v>
      </c>
    </row>
    <row r="525" spans="2:11" ht="15" customHeight="1" x14ac:dyDescent="0.3">
      <c r="B525" s="5">
        <v>3040</v>
      </c>
      <c r="C525" s="83" t="s">
        <v>70</v>
      </c>
      <c r="D525" s="32">
        <v>4</v>
      </c>
      <c r="E525" s="32">
        <v>0</v>
      </c>
      <c r="F525" s="43"/>
      <c r="G525" s="35" t="s">
        <v>364</v>
      </c>
      <c r="H525" s="36" t="s">
        <v>43</v>
      </c>
      <c r="I525" s="12">
        <f t="shared" si="14"/>
        <v>3000</v>
      </c>
      <c r="J525" s="3">
        <f>SUM(J526)</f>
        <v>3000</v>
      </c>
      <c r="K525" s="3">
        <f>SUM(K526)</f>
        <v>0</v>
      </c>
    </row>
    <row r="526" spans="2:11" ht="15" customHeight="1" x14ac:dyDescent="0.3">
      <c r="B526" s="5">
        <v>3041</v>
      </c>
      <c r="C526" s="84" t="s">
        <v>70</v>
      </c>
      <c r="D526" s="9">
        <v>4</v>
      </c>
      <c r="E526" s="9">
        <v>1</v>
      </c>
      <c r="F526" s="41"/>
      <c r="G526" s="38" t="s">
        <v>365</v>
      </c>
      <c r="H526" s="48" t="s">
        <v>44</v>
      </c>
      <c r="I526" s="12">
        <f t="shared" si="14"/>
        <v>3000</v>
      </c>
      <c r="J526" s="3">
        <f>J528</f>
        <v>3000</v>
      </c>
      <c r="K526" s="3">
        <f>SUM(K528)</f>
        <v>0</v>
      </c>
    </row>
    <row r="527" spans="2:11" ht="54" x14ac:dyDescent="0.3">
      <c r="B527" s="5"/>
      <c r="C527" s="84"/>
      <c r="D527" s="9"/>
      <c r="E527" s="9"/>
      <c r="F527" s="41"/>
      <c r="G527" s="38" t="s">
        <v>425</v>
      </c>
      <c r="H527" s="39"/>
      <c r="I527" s="12"/>
      <c r="J527" s="3"/>
      <c r="K527" s="3"/>
    </row>
    <row r="528" spans="2:11" ht="15" customHeight="1" x14ac:dyDescent="0.3">
      <c r="B528" s="5"/>
      <c r="C528" s="84"/>
      <c r="D528" s="9"/>
      <c r="E528" s="9"/>
      <c r="F528" s="41">
        <v>4729</v>
      </c>
      <c r="G528" s="11" t="s">
        <v>405</v>
      </c>
      <c r="H528" s="39"/>
      <c r="I528" s="12">
        <f t="shared" si="14"/>
        <v>3000</v>
      </c>
      <c r="J528" s="3">
        <v>3000</v>
      </c>
      <c r="K528" s="3">
        <v>0</v>
      </c>
    </row>
    <row r="529" spans="2:11" ht="15" hidden="1" customHeight="1" x14ac:dyDescent="0.3">
      <c r="B529" s="5">
        <v>3050</v>
      </c>
      <c r="C529" s="83" t="s">
        <v>70</v>
      </c>
      <c r="D529" s="32">
        <v>5</v>
      </c>
      <c r="E529" s="32">
        <v>0</v>
      </c>
      <c r="F529" s="43"/>
      <c r="G529" s="35" t="s">
        <v>366</v>
      </c>
      <c r="H529" s="36" t="s">
        <v>45</v>
      </c>
      <c r="I529" s="12">
        <f t="shared" si="14"/>
        <v>0</v>
      </c>
      <c r="J529" s="3">
        <f>SUM(J530)</f>
        <v>0</v>
      </c>
      <c r="K529" s="3">
        <f>SUM(K530)</f>
        <v>0</v>
      </c>
    </row>
    <row r="530" spans="2:11" ht="15" hidden="1" customHeight="1" x14ac:dyDescent="0.3">
      <c r="B530" s="5">
        <v>3051</v>
      </c>
      <c r="C530" s="84" t="s">
        <v>70</v>
      </c>
      <c r="D530" s="9">
        <v>5</v>
      </c>
      <c r="E530" s="9">
        <v>1</v>
      </c>
      <c r="F530" s="41"/>
      <c r="G530" s="38" t="s">
        <v>367</v>
      </c>
      <c r="H530" s="48" t="s">
        <v>45</v>
      </c>
      <c r="I530" s="12">
        <f t="shared" si="14"/>
        <v>0</v>
      </c>
      <c r="J530" s="3">
        <v>0</v>
      </c>
      <c r="K530" s="3">
        <v>0</v>
      </c>
    </row>
    <row r="531" spans="2:11" ht="54" hidden="1" x14ac:dyDescent="0.3">
      <c r="B531" s="5"/>
      <c r="C531" s="84"/>
      <c r="D531" s="9"/>
      <c r="E531" s="9"/>
      <c r="F531" s="41"/>
      <c r="G531" s="38" t="s">
        <v>425</v>
      </c>
      <c r="H531" s="39"/>
      <c r="I531" s="12">
        <f t="shared" si="14"/>
        <v>0</v>
      </c>
      <c r="J531" s="3"/>
      <c r="K531" s="3"/>
    </row>
    <row r="532" spans="2:11" ht="15" hidden="1" customHeight="1" x14ac:dyDescent="0.3">
      <c r="B532" s="5">
        <v>3060</v>
      </c>
      <c r="C532" s="83" t="s">
        <v>70</v>
      </c>
      <c r="D532" s="32">
        <v>6</v>
      </c>
      <c r="E532" s="32">
        <v>0</v>
      </c>
      <c r="F532" s="43"/>
      <c r="G532" s="35" t="s">
        <v>368</v>
      </c>
      <c r="H532" s="36" t="s">
        <v>46</v>
      </c>
      <c r="I532" s="12">
        <f t="shared" si="14"/>
        <v>0</v>
      </c>
      <c r="J532" s="3">
        <f>SUM(J533)</f>
        <v>0</v>
      </c>
      <c r="K532" s="3">
        <f>SUM(K533)</f>
        <v>0</v>
      </c>
    </row>
    <row r="533" spans="2:11" ht="15" hidden="1" customHeight="1" x14ac:dyDescent="0.3">
      <c r="B533" s="5">
        <v>3061</v>
      </c>
      <c r="C533" s="84" t="s">
        <v>70</v>
      </c>
      <c r="D533" s="9">
        <v>6</v>
      </c>
      <c r="E533" s="9">
        <v>1</v>
      </c>
      <c r="F533" s="41"/>
      <c r="G533" s="38" t="s">
        <v>369</v>
      </c>
      <c r="H533" s="48" t="s">
        <v>46</v>
      </c>
      <c r="I533" s="12">
        <f t="shared" si="14"/>
        <v>0</v>
      </c>
      <c r="J533" s="3">
        <v>0</v>
      </c>
      <c r="K533" s="3">
        <v>0</v>
      </c>
    </row>
    <row r="534" spans="2:11" ht="54" hidden="1" x14ac:dyDescent="0.3">
      <c r="B534" s="5"/>
      <c r="C534" s="84"/>
      <c r="D534" s="9"/>
      <c r="E534" s="9"/>
      <c r="F534" s="41"/>
      <c r="G534" s="38" t="s">
        <v>425</v>
      </c>
      <c r="H534" s="39"/>
      <c r="I534" s="12"/>
      <c r="J534" s="3"/>
      <c r="K534" s="3"/>
    </row>
    <row r="535" spans="2:11" ht="25.5" customHeight="1" x14ac:dyDescent="0.3">
      <c r="B535" s="5">
        <v>3070</v>
      </c>
      <c r="C535" s="83" t="s">
        <v>70</v>
      </c>
      <c r="D535" s="32">
        <v>7</v>
      </c>
      <c r="E535" s="32">
        <v>0</v>
      </c>
      <c r="F535" s="43"/>
      <c r="G535" s="35" t="s">
        <v>370</v>
      </c>
      <c r="H535" s="36" t="s">
        <v>47</v>
      </c>
      <c r="I535" s="3">
        <f t="shared" si="14"/>
        <v>10080</v>
      </c>
      <c r="J535" s="3">
        <f>SUM(J536)</f>
        <v>10080</v>
      </c>
      <c r="K535" s="3">
        <f>SUM(K536)</f>
        <v>0</v>
      </c>
    </row>
    <row r="536" spans="2:11" ht="27" x14ac:dyDescent="0.3">
      <c r="B536" s="5">
        <v>3071</v>
      </c>
      <c r="C536" s="84" t="s">
        <v>70</v>
      </c>
      <c r="D536" s="9">
        <v>7</v>
      </c>
      <c r="E536" s="9">
        <v>1</v>
      </c>
      <c r="F536" s="41"/>
      <c r="G536" s="38" t="s">
        <v>371</v>
      </c>
      <c r="H536" s="48" t="s">
        <v>48</v>
      </c>
      <c r="I536" s="3">
        <f t="shared" si="14"/>
        <v>10080</v>
      </c>
      <c r="J536" s="3">
        <f>SUM(J538)</f>
        <v>10080</v>
      </c>
      <c r="K536" s="3">
        <f>SUM(K538)</f>
        <v>0</v>
      </c>
    </row>
    <row r="537" spans="2:11" ht="54" x14ac:dyDescent="0.3">
      <c r="B537" s="5"/>
      <c r="C537" s="84"/>
      <c r="D537" s="9"/>
      <c r="E537" s="9"/>
      <c r="F537" s="41"/>
      <c r="G537" s="38" t="s">
        <v>425</v>
      </c>
      <c r="H537" s="39"/>
      <c r="I537" s="12"/>
      <c r="J537" s="3"/>
      <c r="K537" s="3"/>
    </row>
    <row r="538" spans="2:11" ht="15" customHeight="1" x14ac:dyDescent="0.3">
      <c r="B538" s="5"/>
      <c r="C538" s="84"/>
      <c r="D538" s="9"/>
      <c r="E538" s="9"/>
      <c r="F538" s="41">
        <v>4729</v>
      </c>
      <c r="G538" s="11" t="s">
        <v>405</v>
      </c>
      <c r="H538" s="39"/>
      <c r="I538" s="12">
        <f t="shared" si="14"/>
        <v>10080</v>
      </c>
      <c r="J538" s="3">
        <v>10080</v>
      </c>
      <c r="K538" s="3">
        <v>0</v>
      </c>
    </row>
    <row r="539" spans="2:11" ht="40.5" hidden="1" x14ac:dyDescent="0.3">
      <c r="B539" s="5">
        <v>3080</v>
      </c>
      <c r="C539" s="83" t="s">
        <v>70</v>
      </c>
      <c r="D539" s="32">
        <v>8</v>
      </c>
      <c r="E539" s="32">
        <v>0</v>
      </c>
      <c r="F539" s="43"/>
      <c r="G539" s="35" t="s">
        <v>438</v>
      </c>
      <c r="H539" s="36" t="s">
        <v>49</v>
      </c>
      <c r="I539" s="12">
        <f t="shared" si="14"/>
        <v>0</v>
      </c>
      <c r="J539" s="3">
        <f>SUM(J540)</f>
        <v>0</v>
      </c>
      <c r="K539" s="3">
        <f>SUM(K540)</f>
        <v>0</v>
      </c>
    </row>
    <row r="540" spans="2:11" ht="39.75" hidden="1" customHeight="1" x14ac:dyDescent="0.3">
      <c r="B540" s="5">
        <v>3081</v>
      </c>
      <c r="C540" s="84" t="s">
        <v>70</v>
      </c>
      <c r="D540" s="9">
        <v>8</v>
      </c>
      <c r="E540" s="9">
        <v>1</v>
      </c>
      <c r="F540" s="41"/>
      <c r="G540" s="38" t="s">
        <v>438</v>
      </c>
      <c r="H540" s="48" t="s">
        <v>50</v>
      </c>
      <c r="I540" s="12">
        <f t="shared" si="14"/>
        <v>0</v>
      </c>
      <c r="J540" s="3">
        <f>SUM(J541)</f>
        <v>0</v>
      </c>
      <c r="K540" s="3">
        <f>SUM(K541)</f>
        <v>0</v>
      </c>
    </row>
    <row r="541" spans="2:11" ht="26.25" hidden="1" customHeight="1" x14ac:dyDescent="0.3">
      <c r="B541" s="5">
        <v>3090</v>
      </c>
      <c r="C541" s="83" t="s">
        <v>70</v>
      </c>
      <c r="D541" s="32">
        <v>9</v>
      </c>
      <c r="E541" s="32">
        <v>0</v>
      </c>
      <c r="F541" s="43"/>
      <c r="G541" s="35" t="s">
        <v>372</v>
      </c>
      <c r="H541" s="36" t="s">
        <v>51</v>
      </c>
      <c r="I541" s="12">
        <f t="shared" si="14"/>
        <v>0</v>
      </c>
      <c r="J541" s="3">
        <f>SUM(J542+J544)</f>
        <v>0</v>
      </c>
      <c r="K541" s="3">
        <f>SUM(K542+K544)</f>
        <v>0</v>
      </c>
    </row>
    <row r="542" spans="2:11" ht="26.25" hidden="1" customHeight="1" x14ac:dyDescent="0.3">
      <c r="B542" s="5">
        <v>3091</v>
      </c>
      <c r="C542" s="84" t="s">
        <v>70</v>
      </c>
      <c r="D542" s="9">
        <v>9</v>
      </c>
      <c r="E542" s="9">
        <v>1</v>
      </c>
      <c r="F542" s="41"/>
      <c r="G542" s="38" t="s">
        <v>373</v>
      </c>
      <c r="H542" s="48" t="s">
        <v>52</v>
      </c>
      <c r="I542" s="12">
        <f t="shared" si="14"/>
        <v>0</v>
      </c>
      <c r="J542" s="3">
        <v>0</v>
      </c>
      <c r="K542" s="3">
        <v>0</v>
      </c>
    </row>
    <row r="543" spans="2:11" ht="54" hidden="1" x14ac:dyDescent="0.3">
      <c r="B543" s="5"/>
      <c r="C543" s="84"/>
      <c r="D543" s="9"/>
      <c r="E543" s="9"/>
      <c r="F543" s="41"/>
      <c r="G543" s="38" t="s">
        <v>425</v>
      </c>
      <c r="H543" s="39"/>
      <c r="I543" s="12">
        <f t="shared" si="14"/>
        <v>0</v>
      </c>
      <c r="J543" s="3"/>
      <c r="K543" s="3"/>
    </row>
    <row r="544" spans="2:11" ht="39.75" hidden="1" customHeight="1" x14ac:dyDescent="0.3">
      <c r="B544" s="5">
        <v>3092</v>
      </c>
      <c r="C544" s="84" t="s">
        <v>70</v>
      </c>
      <c r="D544" s="9">
        <v>9</v>
      </c>
      <c r="E544" s="9">
        <v>2</v>
      </c>
      <c r="F544" s="41"/>
      <c r="G544" s="38" t="s">
        <v>452</v>
      </c>
      <c r="H544" s="48"/>
      <c r="I544" s="12">
        <f>SUM(J544:K544)</f>
        <v>0</v>
      </c>
      <c r="J544" s="3">
        <v>0</v>
      </c>
      <c r="K544" s="3">
        <v>0</v>
      </c>
    </row>
    <row r="545" spans="2:11" ht="54" hidden="1" x14ac:dyDescent="0.3">
      <c r="B545" s="5"/>
      <c r="C545" s="84"/>
      <c r="D545" s="9"/>
      <c r="E545" s="9"/>
      <c r="F545" s="41"/>
      <c r="G545" s="38" t="s">
        <v>425</v>
      </c>
      <c r="H545" s="39"/>
      <c r="I545" s="12">
        <f>SUM(J545:K545)</f>
        <v>0</v>
      </c>
      <c r="J545" s="3"/>
      <c r="K545" s="3"/>
    </row>
    <row r="546" spans="2:11" s="34" customFormat="1" ht="28.5" customHeight="1" x14ac:dyDescent="0.2">
      <c r="B546" s="9">
        <v>3100</v>
      </c>
      <c r="C546" s="83" t="s">
        <v>71</v>
      </c>
      <c r="D546" s="31">
        <v>0</v>
      </c>
      <c r="E546" s="31">
        <v>0</v>
      </c>
      <c r="F546" s="62"/>
      <c r="G546" s="4" t="s">
        <v>443</v>
      </c>
      <c r="H546" s="63"/>
      <c r="I546" s="12">
        <f>SUM(I547)</f>
        <v>85750</v>
      </c>
      <c r="J546" s="12">
        <f>SUM(J547)</f>
        <v>85750</v>
      </c>
      <c r="K546" s="12">
        <f>K547</f>
        <v>0</v>
      </c>
    </row>
    <row r="547" spans="2:11" ht="27" x14ac:dyDescent="0.3">
      <c r="B547" s="5">
        <v>3110</v>
      </c>
      <c r="C547" s="85" t="s">
        <v>71</v>
      </c>
      <c r="D547" s="64">
        <v>1</v>
      </c>
      <c r="E547" s="64">
        <v>0</v>
      </c>
      <c r="F547" s="65"/>
      <c r="G547" s="60" t="s">
        <v>374</v>
      </c>
      <c r="H547" s="48"/>
      <c r="I547" s="12">
        <f>SUM(I548)</f>
        <v>85750</v>
      </c>
      <c r="J547" s="3">
        <f>SUM(J548)</f>
        <v>85750</v>
      </c>
      <c r="K547" s="3">
        <f>K548</f>
        <v>0</v>
      </c>
    </row>
    <row r="548" spans="2:11" ht="15" customHeight="1" x14ac:dyDescent="0.3">
      <c r="B548" s="5">
        <v>3112</v>
      </c>
      <c r="C548" s="85" t="s">
        <v>71</v>
      </c>
      <c r="D548" s="64">
        <v>1</v>
      </c>
      <c r="E548" s="64">
        <v>2</v>
      </c>
      <c r="F548" s="65"/>
      <c r="G548" s="61" t="s">
        <v>375</v>
      </c>
      <c r="H548" s="48"/>
      <c r="I548" s="12">
        <f>SUM(I550)</f>
        <v>85750</v>
      </c>
      <c r="J548" s="3">
        <f>SUM(J550)</f>
        <v>85750</v>
      </c>
      <c r="K548" s="3">
        <f>K550</f>
        <v>0</v>
      </c>
    </row>
    <row r="549" spans="2:11" ht="54" x14ac:dyDescent="0.3">
      <c r="B549" s="5"/>
      <c r="C549" s="84"/>
      <c r="D549" s="9"/>
      <c r="E549" s="9"/>
      <c r="F549" s="41"/>
      <c r="G549" s="38" t="s">
        <v>425</v>
      </c>
      <c r="H549" s="39"/>
      <c r="I549" s="12"/>
      <c r="J549" s="3"/>
      <c r="K549" s="3"/>
    </row>
    <row r="550" spans="2:11" ht="15" customHeight="1" x14ac:dyDescent="0.3">
      <c r="B550" s="5"/>
      <c r="C550" s="84"/>
      <c r="D550" s="9"/>
      <c r="E550" s="9"/>
      <c r="F550" s="41">
        <v>4891</v>
      </c>
      <c r="G550" s="11" t="s">
        <v>439</v>
      </c>
      <c r="H550" s="39"/>
      <c r="I550" s="12">
        <f>SUM(J550,-J551,K550)</f>
        <v>85750</v>
      </c>
      <c r="J550" s="3">
        <v>85750</v>
      </c>
      <c r="K550" s="3"/>
    </row>
    <row r="551" spans="2:11" ht="30.75" hidden="1" customHeight="1" x14ac:dyDescent="0.3">
      <c r="B551" s="5"/>
      <c r="C551" s="84"/>
      <c r="D551" s="9"/>
      <c r="E551" s="9"/>
      <c r="F551" s="41"/>
      <c r="G551" s="66" t="s">
        <v>440</v>
      </c>
      <c r="H551" s="39"/>
      <c r="I551" s="12"/>
      <c r="J551" s="3">
        <v>0</v>
      </c>
      <c r="K551" s="93">
        <v>0</v>
      </c>
    </row>
    <row r="552" spans="2:11" x14ac:dyDescent="0.3">
      <c r="C552" s="67"/>
      <c r="D552" s="68"/>
      <c r="E552" s="69"/>
      <c r="F552" s="69"/>
      <c r="I552" s="56"/>
      <c r="J552" s="56"/>
    </row>
    <row r="553" spans="2:11" x14ac:dyDescent="0.3">
      <c r="C553" s="71"/>
      <c r="D553" s="68"/>
      <c r="E553" s="69"/>
      <c r="F553" s="69"/>
    </row>
    <row r="554" spans="2:11" x14ac:dyDescent="0.3">
      <c r="C554" s="71"/>
      <c r="D554" s="68"/>
      <c r="E554" s="69"/>
      <c r="F554" s="69"/>
      <c r="G554" s="13"/>
    </row>
    <row r="555" spans="2:11" x14ac:dyDescent="0.3">
      <c r="C555" s="71"/>
      <c r="D555" s="72"/>
      <c r="E555" s="73"/>
      <c r="F555" s="74"/>
      <c r="I555" s="2"/>
      <c r="K555" s="97"/>
    </row>
    <row r="556" spans="2:11" x14ac:dyDescent="0.3">
      <c r="F556" s="74"/>
      <c r="I556" s="2"/>
    </row>
    <row r="557" spans="2:11" x14ac:dyDescent="0.3">
      <c r="F557" s="74"/>
      <c r="I557" s="2"/>
    </row>
    <row r="558" spans="2:11" x14ac:dyDescent="0.3">
      <c r="D558" s="77"/>
      <c r="F558" s="73"/>
      <c r="I558" s="2"/>
      <c r="K558" s="97"/>
    </row>
    <row r="559" spans="2:11" x14ac:dyDescent="0.3">
      <c r="F559" s="78"/>
      <c r="I559" s="2"/>
    </row>
    <row r="561" spans="9:11" x14ac:dyDescent="0.3">
      <c r="I561" s="2"/>
      <c r="K561" s="97"/>
    </row>
    <row r="562" spans="9:11" x14ac:dyDescent="0.3">
      <c r="I562" s="2"/>
    </row>
    <row r="563" spans="9:11" x14ac:dyDescent="0.3">
      <c r="I563" s="2"/>
      <c r="K563" s="97"/>
    </row>
    <row r="564" spans="9:11" x14ac:dyDescent="0.3">
      <c r="I564" s="2"/>
    </row>
    <row r="565" spans="9:11" x14ac:dyDescent="0.3">
      <c r="I565" s="54"/>
    </row>
    <row r="569" spans="9:11" x14ac:dyDescent="0.3">
      <c r="I569" s="2"/>
    </row>
    <row r="570" spans="9:11" x14ac:dyDescent="0.3">
      <c r="I570" s="2"/>
    </row>
    <row r="571" spans="9:11" x14ac:dyDescent="0.3">
      <c r="I571" s="2"/>
    </row>
  </sheetData>
  <mergeCells count="14">
    <mergeCell ref="J2:K2"/>
    <mergeCell ref="I3:K3"/>
    <mergeCell ref="B5:K5"/>
    <mergeCell ref="J7:K7"/>
    <mergeCell ref="B8:B9"/>
    <mergeCell ref="G8:G9"/>
    <mergeCell ref="H8:H9"/>
    <mergeCell ref="I4:K4"/>
    <mergeCell ref="I8:I9"/>
    <mergeCell ref="C8:C9"/>
    <mergeCell ref="D8:D9"/>
    <mergeCell ref="E8:E9"/>
    <mergeCell ref="J8:K8"/>
    <mergeCell ref="F8:F9"/>
  </mergeCells>
  <phoneticPr fontId="2" type="noConversion"/>
  <pageMargins left="0.149291339" right="0.18" top="0.39370078740157499" bottom="0.761811024" header="0.15748031496063" footer="0.23622047244094499"/>
  <pageSetup paperSize="9" scale="95" orientation="portrait" useFirstPageNumber="1" verticalDpi="300" r:id="rId1"/>
  <headerFooter alignWithMargins="0">
    <oddFooter xml:space="preserve">&amp;C&amp;P&amp;RԲյուջե 2026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Հատված 6</vt:lpstr>
      <vt:lpstr>'Հատված 6'!Print_Area</vt:lpstr>
      <vt:lpstr>'Հատված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Inga Hakobyan</cp:lastModifiedBy>
  <cp:lastPrinted>2025-12-25T20:36:35Z</cp:lastPrinted>
  <dcterms:created xsi:type="dcterms:W3CDTF">1996-10-14T23:33:28Z</dcterms:created>
  <dcterms:modified xsi:type="dcterms:W3CDTF">2025-12-30T06:10:32Z</dcterms:modified>
</cp:coreProperties>
</file>