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D3272714-68C1-46C0-B924-4C67B86B2242}" xr6:coauthVersionLast="47" xr6:coauthVersionMax="47" xr10:uidLastSave="{00000000-0000-0000-0000-000000000000}"/>
  <bookViews>
    <workbookView xWindow="390" yWindow="390" windowWidth="21600" windowHeight="11385" activeTab="4" xr2:uid="{00000000-000D-0000-FFFF-FFFF00000000}"/>
  </bookViews>
  <sheets>
    <sheet name="Կազմ" sheetId="9" r:id="rId1"/>
    <sheet name="Հատված 1" sheetId="8" r:id="rId2"/>
    <sheet name="Հատված 2" sheetId="10" r:id="rId3"/>
    <sheet name="Հատված 3" sheetId="11" r:id="rId4"/>
    <sheet name="Հատված 6" sheetId="13" r:id="rId5"/>
  </sheets>
  <definedNames>
    <definedName name="_xlnm.Print_Titles" localSheetId="1">'Հատված 1'!$6:$9</definedName>
    <definedName name="_xlnm.Print_Titles" localSheetId="2">'Հատված 2'!$6:$8</definedName>
    <definedName name="_xlnm.Print_Titles" localSheetId="3">'Հատված 3'!$8:$10</definedName>
  </definedNames>
  <calcPr calcId="191029"/>
</workbook>
</file>

<file path=xl/calcChain.xml><?xml version="1.0" encoding="utf-8"?>
<calcChain xmlns="http://schemas.openxmlformats.org/spreadsheetml/2006/main">
  <c r="I235" i="13" l="1"/>
  <c r="H237" i="13"/>
  <c r="H239" i="13"/>
  <c r="E104" i="8"/>
  <c r="D131" i="11" l="1"/>
  <c r="G223" i="10"/>
  <c r="F130" i="11" l="1"/>
  <c r="I223" i="10"/>
  <c r="H734" i="13" l="1"/>
  <c r="J519" i="13" l="1"/>
  <c r="D16" i="11" l="1"/>
  <c r="J282" i="13"/>
  <c r="J281" i="13" s="1"/>
  <c r="H281" i="13" s="1"/>
  <c r="H720" i="13"/>
  <c r="H719" i="13"/>
  <c r="I549" i="13"/>
  <c r="H549" i="13" s="1"/>
  <c r="I356" i="13"/>
  <c r="I355" i="13" s="1"/>
  <c r="I354" i="13" s="1"/>
  <c r="E20" i="8"/>
  <c r="D20" i="8" s="1"/>
  <c r="D46" i="8"/>
  <c r="J347" i="13"/>
  <c r="J346" i="13" s="1"/>
  <c r="H346" i="13" s="1"/>
  <c r="I512" i="13"/>
  <c r="H515" i="13"/>
  <c r="H730" i="13"/>
  <c r="H729" i="13"/>
  <c r="H728" i="13"/>
  <c r="J727" i="13"/>
  <c r="I727" i="13"/>
  <c r="I724" i="13" s="1"/>
  <c r="I723" i="13" s="1"/>
  <c r="H726" i="13"/>
  <c r="J725" i="13"/>
  <c r="H725" i="13" s="1"/>
  <c r="H721" i="13"/>
  <c r="H718" i="13"/>
  <c r="H717" i="13"/>
  <c r="I716" i="13"/>
  <c r="I715" i="13" s="1"/>
  <c r="J715" i="13"/>
  <c r="H714" i="13"/>
  <c r="H713" i="13"/>
  <c r="H712" i="13"/>
  <c r="J711" i="13"/>
  <c r="J710" i="13" s="1"/>
  <c r="I711" i="13"/>
  <c r="I710" i="13" s="1"/>
  <c r="H709" i="13"/>
  <c r="H708" i="13"/>
  <c r="H707" i="13"/>
  <c r="J706" i="13"/>
  <c r="J705" i="13" s="1"/>
  <c r="I706" i="13"/>
  <c r="I705" i="13" s="1"/>
  <c r="H704" i="13"/>
  <c r="H703" i="13"/>
  <c r="H702" i="13"/>
  <c r="J701" i="13"/>
  <c r="J700" i="13" s="1"/>
  <c r="I701" i="13"/>
  <c r="I700" i="13" s="1"/>
  <c r="H699" i="13"/>
  <c r="J698" i="13"/>
  <c r="I698" i="13"/>
  <c r="H697" i="13"/>
  <c r="H696" i="13"/>
  <c r="H695" i="13"/>
  <c r="J694" i="13"/>
  <c r="J693" i="13" s="1"/>
  <c r="I694" i="13"/>
  <c r="I693" i="13" s="1"/>
  <c r="H692" i="13"/>
  <c r="H691" i="13"/>
  <c r="H690" i="13"/>
  <c r="J689" i="13"/>
  <c r="I689" i="13"/>
  <c r="H688" i="13"/>
  <c r="H687" i="13"/>
  <c r="H686" i="13"/>
  <c r="J685" i="13"/>
  <c r="I685" i="13"/>
  <c r="H682" i="13"/>
  <c r="H681" i="13"/>
  <c r="H680" i="13"/>
  <c r="H679" i="13"/>
  <c r="H678" i="13"/>
  <c r="J677" i="13"/>
  <c r="J676" i="13" s="1"/>
  <c r="I677" i="13"/>
  <c r="I676" i="13" s="1"/>
  <c r="H675" i="13"/>
  <c r="H674" i="13"/>
  <c r="H673" i="13"/>
  <c r="J672" i="13"/>
  <c r="J671" i="13" s="1"/>
  <c r="I672" i="13"/>
  <c r="I671" i="13" s="1"/>
  <c r="H670" i="13"/>
  <c r="H669" i="13"/>
  <c r="H668" i="13"/>
  <c r="J667" i="13"/>
  <c r="J666" i="13" s="1"/>
  <c r="I667" i="13"/>
  <c r="I666" i="13" s="1"/>
  <c r="H665" i="13"/>
  <c r="H664" i="13"/>
  <c r="H663" i="13"/>
  <c r="J662" i="13"/>
  <c r="I662" i="13"/>
  <c r="H661" i="13"/>
  <c r="H660" i="13"/>
  <c r="I659" i="13"/>
  <c r="H659" i="13" s="1"/>
  <c r="H657" i="13"/>
  <c r="I656" i="13"/>
  <c r="H656" i="13" s="1"/>
  <c r="H654" i="13"/>
  <c r="H652" i="13" s="1"/>
  <c r="I652" i="13"/>
  <c r="I651" i="13" s="1"/>
  <c r="H650" i="13"/>
  <c r="H649" i="13"/>
  <c r="H648" i="13"/>
  <c r="H647" i="13"/>
  <c r="H646" i="13"/>
  <c r="H645" i="13"/>
  <c r="H644" i="13"/>
  <c r="H643" i="13"/>
  <c r="H642" i="13"/>
  <c r="H641" i="13"/>
  <c r="H640" i="13"/>
  <c r="H639" i="13"/>
  <c r="H638" i="13"/>
  <c r="H637" i="13"/>
  <c r="H636" i="13"/>
  <c r="H635" i="13"/>
  <c r="H634" i="13"/>
  <c r="H633" i="13"/>
  <c r="H632" i="13"/>
  <c r="H631" i="13"/>
  <c r="H630" i="13"/>
  <c r="H629" i="13"/>
  <c r="H628" i="13"/>
  <c r="H627" i="13"/>
  <c r="H626" i="13"/>
  <c r="H625" i="13"/>
  <c r="H624" i="13"/>
  <c r="H623" i="13"/>
  <c r="H622" i="13"/>
  <c r="H621" i="13"/>
  <c r="H620" i="13"/>
  <c r="H619" i="13"/>
  <c r="H618" i="13"/>
  <c r="H617" i="13"/>
  <c r="H616" i="13"/>
  <c r="H615" i="13"/>
  <c r="H614" i="13"/>
  <c r="I612" i="13"/>
  <c r="I611" i="13" s="1"/>
  <c r="H611" i="13" s="1"/>
  <c r="H609" i="13"/>
  <c r="H608" i="13"/>
  <c r="H607" i="13"/>
  <c r="J606" i="13"/>
  <c r="J605" i="13" s="1"/>
  <c r="I606" i="13"/>
  <c r="H604" i="13"/>
  <c r="H603" i="13"/>
  <c r="H602" i="13"/>
  <c r="J601" i="13"/>
  <c r="I601" i="13"/>
  <c r="I600" i="13" s="1"/>
  <c r="H599" i="13"/>
  <c r="H598" i="13"/>
  <c r="H597" i="13"/>
  <c r="J596" i="13"/>
  <c r="I596" i="13"/>
  <c r="H594" i="13"/>
  <c r="J592" i="13"/>
  <c r="H591" i="13"/>
  <c r="H590" i="13"/>
  <c r="H589" i="13"/>
  <c r="J588" i="13"/>
  <c r="I588" i="13"/>
  <c r="H587" i="13"/>
  <c r="I585" i="13"/>
  <c r="H585" i="13" s="1"/>
  <c r="J584" i="13"/>
  <c r="H583" i="13"/>
  <c r="H582" i="13"/>
  <c r="H581" i="13"/>
  <c r="J580" i="13"/>
  <c r="H580" i="13" s="1"/>
  <c r="H579" i="13"/>
  <c r="H578" i="13"/>
  <c r="H577" i="13"/>
  <c r="J576" i="13"/>
  <c r="I576" i="13"/>
  <c r="H575" i="13"/>
  <c r="H574" i="13"/>
  <c r="H573" i="13"/>
  <c r="J572" i="13"/>
  <c r="I572" i="13"/>
  <c r="H570" i="13"/>
  <c r="H569" i="13"/>
  <c r="H568" i="13"/>
  <c r="J567" i="13"/>
  <c r="I567" i="13"/>
  <c r="H566" i="13"/>
  <c r="I565" i="13"/>
  <c r="H565" i="13" s="1"/>
  <c r="I564" i="13"/>
  <c r="H564" i="13" s="1"/>
  <c r="I563" i="13"/>
  <c r="H563" i="13" s="1"/>
  <c r="I562" i="13"/>
  <c r="H562" i="13" s="1"/>
  <c r="I561" i="13"/>
  <c r="H561" i="13" s="1"/>
  <c r="I560" i="13"/>
  <c r="H560" i="13" s="1"/>
  <c r="I559" i="13"/>
  <c r="H559" i="13" s="1"/>
  <c r="H558" i="13"/>
  <c r="H557" i="13"/>
  <c r="H556" i="13"/>
  <c r="H555" i="13"/>
  <c r="H554" i="13"/>
  <c r="H553" i="13"/>
  <c r="H552" i="13"/>
  <c r="H551" i="13"/>
  <c r="H550" i="13"/>
  <c r="H548" i="13"/>
  <c r="H547" i="13"/>
  <c r="H546" i="13"/>
  <c r="H545" i="13"/>
  <c r="H544" i="13"/>
  <c r="H543" i="13"/>
  <c r="H542" i="13"/>
  <c r="H540" i="13"/>
  <c r="H539" i="13"/>
  <c r="H538" i="13"/>
  <c r="H537" i="13"/>
  <c r="H536" i="13"/>
  <c r="H535" i="13"/>
  <c r="H534" i="13"/>
  <c r="I533" i="13"/>
  <c r="H532" i="13"/>
  <c r="H531" i="13"/>
  <c r="H530" i="13"/>
  <c r="H529" i="13"/>
  <c r="H528" i="13"/>
  <c r="H527" i="13"/>
  <c r="H526" i="13"/>
  <c r="I525" i="13"/>
  <c r="H525" i="13" s="1"/>
  <c r="H523" i="13"/>
  <c r="H522" i="13"/>
  <c r="H520" i="13"/>
  <c r="H519" i="13"/>
  <c r="J517" i="13"/>
  <c r="H516" i="13"/>
  <c r="H514" i="13"/>
  <c r="H513" i="13"/>
  <c r="J512" i="13"/>
  <c r="H511" i="13"/>
  <c r="H510" i="13"/>
  <c r="H509" i="13"/>
  <c r="H508" i="13"/>
  <c r="J507" i="13"/>
  <c r="J506" i="13" s="1"/>
  <c r="I507" i="13"/>
  <c r="H505" i="13"/>
  <c r="H504" i="13"/>
  <c r="H503" i="13"/>
  <c r="J501" i="13"/>
  <c r="H501" i="13" s="1"/>
  <c r="H499" i="13"/>
  <c r="I497" i="13"/>
  <c r="H497" i="13" s="1"/>
  <c r="J496" i="13"/>
  <c r="J495" i="13" s="1"/>
  <c r="H494" i="13"/>
  <c r="H493" i="13"/>
  <c r="H492" i="13"/>
  <c r="J491" i="13"/>
  <c r="I491" i="13"/>
  <c r="H490" i="13"/>
  <c r="H489" i="13"/>
  <c r="H488" i="13"/>
  <c r="J487" i="13"/>
  <c r="I487" i="13"/>
  <c r="H485" i="13"/>
  <c r="H484" i="13"/>
  <c r="H483" i="13"/>
  <c r="J482" i="13"/>
  <c r="J481" i="13" s="1"/>
  <c r="I482" i="13"/>
  <c r="I481" i="13" s="1"/>
  <c r="H480" i="13"/>
  <c r="H479" i="13"/>
  <c r="H478" i="13"/>
  <c r="J477" i="13"/>
  <c r="J476" i="13" s="1"/>
  <c r="I477" i="13"/>
  <c r="H475" i="13"/>
  <c r="H474" i="13"/>
  <c r="H473" i="13"/>
  <c r="J472" i="13"/>
  <c r="I472" i="13"/>
  <c r="H471" i="13"/>
  <c r="H470" i="13"/>
  <c r="H469" i="13"/>
  <c r="J468" i="13"/>
  <c r="I468" i="13"/>
  <c r="H467" i="13"/>
  <c r="H466" i="13"/>
  <c r="H465" i="13"/>
  <c r="J464" i="13"/>
  <c r="I464" i="13"/>
  <c r="H463" i="13"/>
  <c r="H462" i="13"/>
  <c r="H461" i="13"/>
  <c r="J460" i="13"/>
  <c r="I460" i="13"/>
  <c r="H458" i="13"/>
  <c r="H457" i="13"/>
  <c r="H456" i="13"/>
  <c r="J455" i="13"/>
  <c r="I455" i="13"/>
  <c r="H454" i="13"/>
  <c r="H453" i="13"/>
  <c r="H452" i="13"/>
  <c r="J451" i="13"/>
  <c r="I451" i="13"/>
  <c r="H450" i="13"/>
  <c r="H449" i="13"/>
  <c r="H448" i="13"/>
  <c r="J447" i="13"/>
  <c r="I447" i="13"/>
  <c r="H446" i="13"/>
  <c r="H445" i="13"/>
  <c r="H444" i="13"/>
  <c r="J443" i="13"/>
  <c r="I443" i="13"/>
  <c r="H441" i="13"/>
  <c r="H440" i="13"/>
  <c r="H439" i="13"/>
  <c r="J438" i="13"/>
  <c r="I438" i="13"/>
  <c r="H437" i="13"/>
  <c r="H436" i="13"/>
  <c r="H435" i="13"/>
  <c r="J434" i="13"/>
  <c r="I434" i="13"/>
  <c r="H433" i="13"/>
  <c r="H432" i="13"/>
  <c r="H431" i="13"/>
  <c r="J430" i="13"/>
  <c r="I430" i="13"/>
  <c r="H427" i="13"/>
  <c r="H426" i="13"/>
  <c r="H425" i="13"/>
  <c r="J424" i="13"/>
  <c r="J423" i="13" s="1"/>
  <c r="I424" i="13"/>
  <c r="I423" i="13" s="1"/>
  <c r="H422" i="13"/>
  <c r="H421" i="13"/>
  <c r="H420" i="13"/>
  <c r="J419" i="13"/>
  <c r="J418" i="13" s="1"/>
  <c r="I419" i="13"/>
  <c r="I418" i="13" s="1"/>
  <c r="H417" i="13"/>
  <c r="H416" i="13"/>
  <c r="H415" i="13"/>
  <c r="J414" i="13"/>
  <c r="I414" i="13"/>
  <c r="I413" i="13" s="1"/>
  <c r="H412" i="13"/>
  <c r="H411" i="13"/>
  <c r="H410" i="13"/>
  <c r="J409" i="13"/>
  <c r="J408" i="13" s="1"/>
  <c r="I409" i="13"/>
  <c r="I408" i="13" s="1"/>
  <c r="H407" i="13"/>
  <c r="H406" i="13"/>
  <c r="H405" i="13"/>
  <c r="J404" i="13"/>
  <c r="J403" i="13" s="1"/>
  <c r="I404" i="13"/>
  <c r="I403" i="13" s="1"/>
  <c r="H402" i="13"/>
  <c r="H401" i="13"/>
  <c r="H400" i="13"/>
  <c r="J399" i="13"/>
  <c r="J398" i="13" s="1"/>
  <c r="I399" i="13"/>
  <c r="I398" i="13" s="1"/>
  <c r="H396" i="13"/>
  <c r="H395" i="13"/>
  <c r="H394" i="13"/>
  <c r="J393" i="13"/>
  <c r="J392" i="13" s="1"/>
  <c r="I393" i="13"/>
  <c r="I392" i="13" s="1"/>
  <c r="H391" i="13"/>
  <c r="H390" i="13"/>
  <c r="H389" i="13"/>
  <c r="J388" i="13"/>
  <c r="J387" i="13" s="1"/>
  <c r="I388" i="13"/>
  <c r="H386" i="13"/>
  <c r="H385" i="13"/>
  <c r="H384" i="13"/>
  <c r="J383" i="13"/>
  <c r="I383" i="13"/>
  <c r="I382" i="13" s="1"/>
  <c r="H381" i="13"/>
  <c r="H380" i="13"/>
  <c r="H379" i="13"/>
  <c r="J378" i="13"/>
  <c r="J377" i="13" s="1"/>
  <c r="I378" i="13"/>
  <c r="I377" i="13" s="1"/>
  <c r="H376" i="13"/>
  <c r="H375" i="13"/>
  <c r="H374" i="13"/>
  <c r="J373" i="13"/>
  <c r="J372" i="13" s="1"/>
  <c r="I373" i="13"/>
  <c r="I372" i="13" s="1"/>
  <c r="H364" i="13"/>
  <c r="H363" i="13"/>
  <c r="H362" i="13"/>
  <c r="J360" i="13"/>
  <c r="H360" i="13" s="1"/>
  <c r="I360" i="13"/>
  <c r="H359" i="13"/>
  <c r="H358" i="13"/>
  <c r="H357" i="13"/>
  <c r="J356" i="13"/>
  <c r="J355" i="13" s="1"/>
  <c r="H353" i="13"/>
  <c r="H352" i="13"/>
  <c r="H348" i="13"/>
  <c r="H345" i="13"/>
  <c r="H344" i="13"/>
  <c r="H343" i="13"/>
  <c r="H342" i="13"/>
  <c r="H341" i="13"/>
  <c r="H340" i="13"/>
  <c r="H339" i="13"/>
  <c r="H338" i="13"/>
  <c r="H337" i="13"/>
  <c r="H336" i="13"/>
  <c r="H335" i="13"/>
  <c r="H334" i="13"/>
  <c r="H333" i="13"/>
  <c r="H332" i="13"/>
  <c r="H331" i="13"/>
  <c r="H330" i="13"/>
  <c r="H329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4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75" i="13"/>
  <c r="H274" i="13"/>
  <c r="H273" i="13"/>
  <c r="J272" i="13"/>
  <c r="H272" i="13" s="1"/>
  <c r="H271" i="13"/>
  <c r="H270" i="13"/>
  <c r="H269" i="13"/>
  <c r="J268" i="13"/>
  <c r="H268" i="13" s="1"/>
  <c r="H267" i="13"/>
  <c r="H266" i="13"/>
  <c r="H265" i="13"/>
  <c r="J264" i="13"/>
  <c r="H264" i="13" s="1"/>
  <c r="H262" i="13"/>
  <c r="J259" i="13"/>
  <c r="H258" i="13"/>
  <c r="H257" i="13"/>
  <c r="H256" i="13"/>
  <c r="J255" i="13"/>
  <c r="H255" i="13" s="1"/>
  <c r="H254" i="13"/>
  <c r="H253" i="13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J240" i="13"/>
  <c r="H240" i="13" s="1"/>
  <c r="H238" i="13"/>
  <c r="H236" i="13"/>
  <c r="I209" i="13"/>
  <c r="H233" i="13"/>
  <c r="H232" i="13"/>
  <c r="H231" i="13"/>
  <c r="J230" i="13"/>
  <c r="H230" i="13" s="1"/>
  <c r="H229" i="13"/>
  <c r="H228" i="13"/>
  <c r="H227" i="13"/>
  <c r="J226" i="13"/>
  <c r="H226" i="13" s="1"/>
  <c r="H221" i="13"/>
  <c r="J220" i="13"/>
  <c r="H218" i="13"/>
  <c r="H217" i="13"/>
  <c r="H216" i="13"/>
  <c r="J215" i="13"/>
  <c r="H215" i="13" s="1"/>
  <c r="H214" i="13"/>
  <c r="H213" i="13"/>
  <c r="H212" i="13"/>
  <c r="J211" i="13"/>
  <c r="H211" i="13" s="1"/>
  <c r="H208" i="13"/>
  <c r="H207" i="13"/>
  <c r="H206" i="13"/>
  <c r="H205" i="13"/>
  <c r="H204" i="13"/>
  <c r="H203" i="13"/>
  <c r="H202" i="13"/>
  <c r="H201" i="13"/>
  <c r="I200" i="13"/>
  <c r="H200" i="13" s="1"/>
  <c r="H198" i="13"/>
  <c r="H197" i="13"/>
  <c r="I196" i="13"/>
  <c r="H196" i="13" s="1"/>
  <c r="H194" i="13"/>
  <c r="H193" i="13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J180" i="13"/>
  <c r="I180" i="13"/>
  <c r="I179" i="13" s="1"/>
  <c r="H178" i="13"/>
  <c r="I177" i="13"/>
  <c r="H177" i="13" s="1"/>
  <c r="H176" i="13"/>
  <c r="H175" i="13"/>
  <c r="H174" i="13"/>
  <c r="J173" i="13"/>
  <c r="J172" i="13" s="1"/>
  <c r="I173" i="13"/>
  <c r="H171" i="13"/>
  <c r="H170" i="13"/>
  <c r="H169" i="13"/>
  <c r="J168" i="13"/>
  <c r="J167" i="13" s="1"/>
  <c r="I168" i="13"/>
  <c r="I167" i="13" s="1"/>
  <c r="H166" i="13"/>
  <c r="H165" i="13"/>
  <c r="H164" i="13"/>
  <c r="J163" i="13"/>
  <c r="J162" i="13" s="1"/>
  <c r="I163" i="13"/>
  <c r="H161" i="13"/>
  <c r="H160" i="13"/>
  <c r="H159" i="13"/>
  <c r="J158" i="13"/>
  <c r="J157" i="13" s="1"/>
  <c r="I158" i="13"/>
  <c r="I157" i="13" s="1"/>
  <c r="H156" i="13"/>
  <c r="H155" i="13"/>
  <c r="H154" i="13"/>
  <c r="J153" i="13"/>
  <c r="I153" i="13"/>
  <c r="H152" i="13"/>
  <c r="H151" i="13"/>
  <c r="H150" i="13"/>
  <c r="J149" i="13"/>
  <c r="J148" i="13" s="1"/>
  <c r="I149" i="13"/>
  <c r="H147" i="13"/>
  <c r="H146" i="13"/>
  <c r="H145" i="13"/>
  <c r="J144" i="13"/>
  <c r="J143" i="13" s="1"/>
  <c r="I144" i="13"/>
  <c r="H142" i="13"/>
  <c r="H141" i="13"/>
  <c r="H140" i="13"/>
  <c r="J139" i="13"/>
  <c r="I139" i="13"/>
  <c r="H138" i="13"/>
  <c r="H137" i="13"/>
  <c r="H136" i="13"/>
  <c r="J135" i="13"/>
  <c r="I135" i="13"/>
  <c r="H134" i="13"/>
  <c r="H133" i="13"/>
  <c r="H132" i="13"/>
  <c r="J131" i="13"/>
  <c r="I131" i="13"/>
  <c r="H128" i="13"/>
  <c r="H127" i="13"/>
  <c r="H126" i="13"/>
  <c r="J125" i="13"/>
  <c r="J124" i="13" s="1"/>
  <c r="I125" i="13"/>
  <c r="H123" i="13"/>
  <c r="J122" i="13"/>
  <c r="I122" i="13"/>
  <c r="H121" i="13"/>
  <c r="H120" i="13"/>
  <c r="H119" i="13"/>
  <c r="J118" i="13"/>
  <c r="J117" i="13" s="1"/>
  <c r="I118" i="13"/>
  <c r="I117" i="13" s="1"/>
  <c r="H116" i="13"/>
  <c r="H115" i="13"/>
  <c r="H114" i="13"/>
  <c r="J113" i="13"/>
  <c r="J112" i="13" s="1"/>
  <c r="I113" i="13"/>
  <c r="H111" i="13"/>
  <c r="H110" i="13"/>
  <c r="H109" i="13"/>
  <c r="J108" i="13"/>
  <c r="J107" i="13" s="1"/>
  <c r="I108" i="13"/>
  <c r="I107" i="13" s="1"/>
  <c r="H105" i="13"/>
  <c r="H104" i="13"/>
  <c r="H103" i="13"/>
  <c r="H102" i="13"/>
  <c r="J101" i="13"/>
  <c r="I101" i="13"/>
  <c r="H100" i="13"/>
  <c r="H99" i="13"/>
  <c r="J98" i="13"/>
  <c r="I98" i="13"/>
  <c r="H96" i="13"/>
  <c r="H95" i="13"/>
  <c r="H94" i="13"/>
  <c r="J93" i="13"/>
  <c r="J92" i="13" s="1"/>
  <c r="I93" i="13"/>
  <c r="I92" i="13" s="1"/>
  <c r="H91" i="13"/>
  <c r="H90" i="13"/>
  <c r="H89" i="13"/>
  <c r="J88" i="13"/>
  <c r="J87" i="13" s="1"/>
  <c r="I88" i="13"/>
  <c r="I87" i="13" s="1"/>
  <c r="H86" i="13"/>
  <c r="H85" i="13"/>
  <c r="H84" i="13"/>
  <c r="J83" i="13"/>
  <c r="J82" i="13" s="1"/>
  <c r="I83" i="13"/>
  <c r="H81" i="13"/>
  <c r="H80" i="13"/>
  <c r="H79" i="13"/>
  <c r="J78" i="13"/>
  <c r="J77" i="13" s="1"/>
  <c r="I78" i="13"/>
  <c r="H76" i="13"/>
  <c r="H75" i="13"/>
  <c r="H74" i="13"/>
  <c r="J73" i="13"/>
  <c r="I73" i="13"/>
  <c r="H72" i="13"/>
  <c r="H71" i="13"/>
  <c r="H70" i="13"/>
  <c r="J69" i="13"/>
  <c r="I69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J53" i="13"/>
  <c r="J52" i="13" s="1"/>
  <c r="I53" i="13"/>
  <c r="I52" i="13" s="1"/>
  <c r="H51" i="13"/>
  <c r="H50" i="13"/>
  <c r="H49" i="13"/>
  <c r="J48" i="13"/>
  <c r="I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J16" i="13"/>
  <c r="J15" i="13" s="1"/>
  <c r="I16" i="13"/>
  <c r="I131" i="10"/>
  <c r="H40" i="10"/>
  <c r="G40" i="10" s="1"/>
  <c r="E92" i="11"/>
  <c r="I158" i="10"/>
  <c r="D21" i="8"/>
  <c r="D29" i="8"/>
  <c r="D44" i="8"/>
  <c r="E130" i="11"/>
  <c r="E14" i="11"/>
  <c r="D14" i="11" s="1"/>
  <c r="H129" i="10"/>
  <c r="I107" i="10"/>
  <c r="E66" i="8"/>
  <c r="D66" i="8" s="1"/>
  <c r="E13" i="8"/>
  <c r="D13" i="8" s="1"/>
  <c r="D16" i="8"/>
  <c r="D45" i="8"/>
  <c r="D43" i="8"/>
  <c r="D42" i="8"/>
  <c r="D41" i="8"/>
  <c r="D40" i="8"/>
  <c r="D37" i="8"/>
  <c r="D28" i="8"/>
  <c r="D26" i="8"/>
  <c r="D25" i="8"/>
  <c r="D24" i="8"/>
  <c r="D23" i="8"/>
  <c r="D22" i="8"/>
  <c r="D15" i="8"/>
  <c r="D14" i="8"/>
  <c r="I70" i="10"/>
  <c r="H224" i="10"/>
  <c r="F139" i="11"/>
  <c r="D139" i="11" s="1"/>
  <c r="D93" i="8"/>
  <c r="D91" i="8"/>
  <c r="F92" i="11"/>
  <c r="D15" i="11"/>
  <c r="F143" i="11"/>
  <c r="D143" i="11" s="1"/>
  <c r="F135" i="11"/>
  <c r="D135" i="11" s="1"/>
  <c r="F148" i="11"/>
  <c r="D148" i="11" s="1"/>
  <c r="F173" i="11"/>
  <c r="D173" i="11" s="1"/>
  <c r="F161" i="11"/>
  <c r="D161" i="11" s="1"/>
  <c r="E90" i="8"/>
  <c r="D90" i="8" s="1"/>
  <c r="I129" i="10"/>
  <c r="H110" i="10"/>
  <c r="H28" i="10"/>
  <c r="I86" i="10"/>
  <c r="I178" i="10"/>
  <c r="I157" i="10" s="1"/>
  <c r="D68" i="8"/>
  <c r="E44" i="11"/>
  <c r="D44" i="11" s="1"/>
  <c r="E23" i="11"/>
  <c r="D23" i="11" s="1"/>
  <c r="E49" i="11"/>
  <c r="D49" i="11" s="1"/>
  <c r="E35" i="11"/>
  <c r="D35" i="11" s="1"/>
  <c r="E116" i="11"/>
  <c r="D116" i="11" s="1"/>
  <c r="E113" i="11"/>
  <c r="E105" i="11"/>
  <c r="D105" i="11" s="1"/>
  <c r="E31" i="11"/>
  <c r="D31" i="11" s="1"/>
  <c r="E46" i="11"/>
  <c r="D46" i="11" s="1"/>
  <c r="E48" i="8"/>
  <c r="D48" i="8" s="1"/>
  <c r="I133" i="10"/>
  <c r="I193" i="10"/>
  <c r="I181" i="10"/>
  <c r="I112" i="10"/>
  <c r="E81" i="8"/>
  <c r="D81" i="8" s="1"/>
  <c r="E17" i="8"/>
  <c r="D17" i="8" s="1"/>
  <c r="G14" i="10"/>
  <c r="D17" i="11"/>
  <c r="G29" i="10"/>
  <c r="G23" i="10"/>
  <c r="H46" i="10"/>
  <c r="H38" i="10"/>
  <c r="H33" i="10"/>
  <c r="H32" i="10" s="1"/>
  <c r="H30" i="10" s="1"/>
  <c r="D107" i="8"/>
  <c r="D106" i="8"/>
  <c r="D105" i="8"/>
  <c r="F104" i="8"/>
  <c r="D103" i="8"/>
  <c r="D102" i="8"/>
  <c r="F101" i="8"/>
  <c r="D101" i="8" s="1"/>
  <c r="D100" i="8"/>
  <c r="D99" i="8"/>
  <c r="E98" i="8"/>
  <c r="D98" i="8" s="1"/>
  <c r="D97" i="8"/>
  <c r="D96" i="8"/>
  <c r="E95" i="8"/>
  <c r="D95" i="8" s="1"/>
  <c r="D94" i="8"/>
  <c r="D89" i="8"/>
  <c r="D88" i="8"/>
  <c r="D87" i="8"/>
  <c r="E86" i="8"/>
  <c r="D86" i="8" s="1"/>
  <c r="D85" i="8"/>
  <c r="D84" i="8"/>
  <c r="D83" i="8"/>
  <c r="D82" i="8"/>
  <c r="D80" i="8"/>
  <c r="E79" i="8"/>
  <c r="D79" i="8" s="1"/>
  <c r="D78" i="8"/>
  <c r="F77" i="8"/>
  <c r="D77" i="8" s="1"/>
  <c r="D75" i="8"/>
  <c r="D74" i="8"/>
  <c r="F73" i="8"/>
  <c r="D73" i="8" s="1"/>
  <c r="D72" i="8"/>
  <c r="D71" i="8"/>
  <c r="D70" i="8"/>
  <c r="D69" i="8"/>
  <c r="D67" i="8"/>
  <c r="D65" i="8"/>
  <c r="F64" i="8"/>
  <c r="D64" i="8" s="1"/>
  <c r="D63" i="8"/>
  <c r="E62" i="8"/>
  <c r="D62" i="8" s="1"/>
  <c r="D61" i="8"/>
  <c r="F60" i="8"/>
  <c r="D59" i="8"/>
  <c r="E58" i="8"/>
  <c r="D56" i="8"/>
  <c r="D55" i="8"/>
  <c r="D54" i="8"/>
  <c r="D53" i="8"/>
  <c r="E52" i="8"/>
  <c r="E51" i="8" s="1"/>
  <c r="D51" i="8" s="1"/>
  <c r="D50" i="8"/>
  <c r="D49" i="8"/>
  <c r="D18" i="8"/>
  <c r="D177" i="11"/>
  <c r="D176" i="11"/>
  <c r="D175" i="11"/>
  <c r="D174" i="11"/>
  <c r="D172" i="11"/>
  <c r="F171" i="11"/>
  <c r="D171" i="11"/>
  <c r="D170" i="11"/>
  <c r="D169" i="11"/>
  <c r="D168" i="11"/>
  <c r="F167" i="11"/>
  <c r="D166" i="11"/>
  <c r="D164" i="11"/>
  <c r="D163" i="11"/>
  <c r="D162" i="11"/>
  <c r="D159" i="11"/>
  <c r="D158" i="11"/>
  <c r="D157" i="11"/>
  <c r="D156" i="11"/>
  <c r="F155" i="11"/>
  <c r="D155" i="11" s="1"/>
  <c r="D154" i="11"/>
  <c r="F153" i="11"/>
  <c r="D153" i="11" s="1"/>
  <c r="D152" i="11"/>
  <c r="D151" i="11"/>
  <c r="D150" i="11"/>
  <c r="D149" i="11"/>
  <c r="D147" i="11"/>
  <c r="D146" i="11"/>
  <c r="D145" i="11"/>
  <c r="D144" i="11"/>
  <c r="D142" i="11"/>
  <c r="D141" i="11"/>
  <c r="D140" i="11"/>
  <c r="D138" i="11"/>
  <c r="D137" i="11"/>
  <c r="D136" i="11"/>
  <c r="D132" i="11"/>
  <c r="D129" i="11"/>
  <c r="D127" i="11"/>
  <c r="E126" i="11"/>
  <c r="D126" i="11" s="1"/>
  <c r="D125" i="11"/>
  <c r="D124" i="11"/>
  <c r="E123" i="11"/>
  <c r="D123" i="11" s="1"/>
  <c r="D122" i="11"/>
  <c r="E121" i="11"/>
  <c r="D121" i="11" s="1"/>
  <c r="D120" i="11"/>
  <c r="D119" i="11"/>
  <c r="D118" i="11"/>
  <c r="D117" i="11"/>
  <c r="D115" i="11"/>
  <c r="D114" i="11"/>
  <c r="D111" i="11"/>
  <c r="E110" i="11"/>
  <c r="D110" i="11" s="1"/>
  <c r="D109" i="11"/>
  <c r="D108" i="11"/>
  <c r="D107" i="11"/>
  <c r="D106" i="11"/>
  <c r="D104" i="11"/>
  <c r="D103" i="11"/>
  <c r="E102" i="11"/>
  <c r="D100" i="11"/>
  <c r="D99" i="11"/>
  <c r="D98" i="11"/>
  <c r="D97" i="11"/>
  <c r="F96" i="11"/>
  <c r="D96" i="11" s="1"/>
  <c r="D94" i="11"/>
  <c r="D93" i="11"/>
  <c r="D91" i="11"/>
  <c r="D90" i="11"/>
  <c r="D89" i="11"/>
  <c r="D88" i="11"/>
  <c r="F87" i="11"/>
  <c r="E87" i="11"/>
  <c r="E86" i="11" s="1"/>
  <c r="E83" i="11" s="1"/>
  <c r="D85" i="11"/>
  <c r="D84" i="11"/>
  <c r="D82" i="11"/>
  <c r="D81" i="11"/>
  <c r="E80" i="11"/>
  <c r="D80" i="11" s="1"/>
  <c r="D79" i="11"/>
  <c r="D78" i="11"/>
  <c r="E77" i="11"/>
  <c r="D77" i="11" s="1"/>
  <c r="D75" i="11"/>
  <c r="D74" i="11"/>
  <c r="E73" i="11"/>
  <c r="D73" i="11" s="1"/>
  <c r="D72" i="11"/>
  <c r="D71" i="11"/>
  <c r="E70" i="11"/>
  <c r="D68" i="11"/>
  <c r="D67" i="11"/>
  <c r="D66" i="11"/>
  <c r="E65" i="11"/>
  <c r="D65" i="11" s="1"/>
  <c r="D64" i="11"/>
  <c r="D63" i="11"/>
  <c r="E62" i="11"/>
  <c r="D62" i="11" s="1"/>
  <c r="D61" i="11"/>
  <c r="D60" i="11"/>
  <c r="D59" i="11"/>
  <c r="E58" i="11"/>
  <c r="D58" i="11" s="1"/>
  <c r="D57" i="11"/>
  <c r="D56" i="11"/>
  <c r="D55" i="11"/>
  <c r="D54" i="11"/>
  <c r="D53" i="11"/>
  <c r="D52" i="11"/>
  <c r="D51" i="11"/>
  <c r="D50" i="11"/>
  <c r="D48" i="11"/>
  <c r="D47" i="11"/>
  <c r="D45" i="11"/>
  <c r="D43" i="11"/>
  <c r="D42" i="11"/>
  <c r="D41" i="11"/>
  <c r="D40" i="11"/>
  <c r="D39" i="11"/>
  <c r="D38" i="11"/>
  <c r="D37" i="11"/>
  <c r="D36" i="11"/>
  <c r="D34" i="11"/>
  <c r="D33" i="11"/>
  <c r="D32" i="11"/>
  <c r="D30" i="11"/>
  <c r="D29" i="11"/>
  <c r="D28" i="11"/>
  <c r="D27" i="11"/>
  <c r="D26" i="11"/>
  <c r="D25" i="11"/>
  <c r="D24" i="11"/>
  <c r="D21" i="11"/>
  <c r="F20" i="11"/>
  <c r="E20" i="11"/>
  <c r="D19" i="11"/>
  <c r="H70" i="10"/>
  <c r="I28" i="10"/>
  <c r="I110" i="10"/>
  <c r="H133" i="10"/>
  <c r="H160" i="10"/>
  <c r="G160" i="10" s="1"/>
  <c r="H178" i="10"/>
  <c r="H181" i="10"/>
  <c r="H193" i="10"/>
  <c r="G15" i="10"/>
  <c r="G16" i="10"/>
  <c r="H17" i="10"/>
  <c r="H13" i="10" s="1"/>
  <c r="I17" i="10"/>
  <c r="I13" i="10" s="1"/>
  <c r="G18" i="10"/>
  <c r="G19" i="10"/>
  <c r="G21" i="10"/>
  <c r="G22" i="10"/>
  <c r="H24" i="10"/>
  <c r="I24" i="10"/>
  <c r="G25" i="10"/>
  <c r="H26" i="10"/>
  <c r="I26" i="10"/>
  <c r="G27" i="10"/>
  <c r="G31" i="10"/>
  <c r="G34" i="10"/>
  <c r="G35" i="10"/>
  <c r="G36" i="10"/>
  <c r="I38" i="10"/>
  <c r="G39" i="10"/>
  <c r="G41" i="10"/>
  <c r="H42" i="10"/>
  <c r="I42" i="10"/>
  <c r="G43" i="10"/>
  <c r="H44" i="10"/>
  <c r="I44" i="10"/>
  <c r="G45" i="10"/>
  <c r="G47" i="10"/>
  <c r="H49" i="10"/>
  <c r="I49" i="10"/>
  <c r="G50" i="10"/>
  <c r="G51" i="10"/>
  <c r="G52" i="10"/>
  <c r="H53" i="10"/>
  <c r="I53" i="10"/>
  <c r="G54" i="10"/>
  <c r="H55" i="10"/>
  <c r="I55" i="10"/>
  <c r="G56" i="10"/>
  <c r="G57" i="10"/>
  <c r="H58" i="10"/>
  <c r="I58" i="10"/>
  <c r="G59" i="10"/>
  <c r="H60" i="10"/>
  <c r="I60" i="10"/>
  <c r="G61" i="10"/>
  <c r="H62" i="10"/>
  <c r="I62" i="10"/>
  <c r="G63" i="10"/>
  <c r="H64" i="10"/>
  <c r="I64" i="10"/>
  <c r="G65" i="10"/>
  <c r="H67" i="10"/>
  <c r="I67" i="10"/>
  <c r="G68" i="10"/>
  <c r="G69" i="10"/>
  <c r="G71" i="10"/>
  <c r="G72" i="10"/>
  <c r="G73" i="10"/>
  <c r="G74" i="10"/>
  <c r="H75" i="10"/>
  <c r="I75" i="10"/>
  <c r="G76" i="10"/>
  <c r="G77" i="10"/>
  <c r="G78" i="10"/>
  <c r="G79" i="10"/>
  <c r="G80" i="10"/>
  <c r="G81" i="10"/>
  <c r="H82" i="10"/>
  <c r="I82" i="10"/>
  <c r="G83" i="10"/>
  <c r="G84" i="10"/>
  <c r="G85" i="10"/>
  <c r="H86" i="10"/>
  <c r="G87" i="10"/>
  <c r="G88" i="10"/>
  <c r="G89" i="10"/>
  <c r="G90" i="10"/>
  <c r="G91" i="10"/>
  <c r="H92" i="10"/>
  <c r="I92" i="10"/>
  <c r="G93" i="10"/>
  <c r="H94" i="10"/>
  <c r="I94" i="10"/>
  <c r="G95" i="10"/>
  <c r="G96" i="10"/>
  <c r="G97" i="10"/>
  <c r="G98" i="10"/>
  <c r="H99" i="10"/>
  <c r="I99" i="10"/>
  <c r="G100" i="10"/>
  <c r="G101" i="10"/>
  <c r="G102" i="10"/>
  <c r="G103" i="10"/>
  <c r="G104" i="10"/>
  <c r="G105" i="10"/>
  <c r="G106" i="10"/>
  <c r="H107" i="10"/>
  <c r="G111" i="10"/>
  <c r="H112" i="10"/>
  <c r="G113" i="10"/>
  <c r="H114" i="10"/>
  <c r="I114" i="10"/>
  <c r="G115" i="10"/>
  <c r="H116" i="10"/>
  <c r="I116" i="10"/>
  <c r="G117" i="10"/>
  <c r="H118" i="10"/>
  <c r="I118" i="10"/>
  <c r="G119" i="10"/>
  <c r="H120" i="10"/>
  <c r="I120" i="10"/>
  <c r="G121" i="10"/>
  <c r="H123" i="10"/>
  <c r="I123" i="10"/>
  <c r="G124" i="10"/>
  <c r="H125" i="10"/>
  <c r="I125" i="10"/>
  <c r="G126" i="10"/>
  <c r="H127" i="10"/>
  <c r="I127" i="10"/>
  <c r="G128" i="10"/>
  <c r="G130" i="10"/>
  <c r="H131" i="10"/>
  <c r="G131" i="10" s="1"/>
  <c r="G132" i="10"/>
  <c r="G134" i="10"/>
  <c r="H136" i="10"/>
  <c r="I136" i="10"/>
  <c r="G137" i="10"/>
  <c r="G138" i="10"/>
  <c r="G139" i="10"/>
  <c r="H140" i="10"/>
  <c r="I140" i="10"/>
  <c r="G141" i="10"/>
  <c r="G142" i="10"/>
  <c r="G143" i="10"/>
  <c r="G144" i="10"/>
  <c r="H145" i="10"/>
  <c r="I145" i="10"/>
  <c r="G146" i="10"/>
  <c r="G147" i="10"/>
  <c r="G148" i="10"/>
  <c r="G149" i="10"/>
  <c r="H150" i="10"/>
  <c r="I150" i="10"/>
  <c r="G151" i="10"/>
  <c r="H152" i="10"/>
  <c r="I152" i="10"/>
  <c r="G153" i="10"/>
  <c r="H154" i="10"/>
  <c r="I154" i="10"/>
  <c r="G155" i="10"/>
  <c r="G156" i="10"/>
  <c r="H158" i="10"/>
  <c r="G159" i="10"/>
  <c r="G161" i="10"/>
  <c r="G162" i="10"/>
  <c r="G163" i="10"/>
  <c r="G164" i="10"/>
  <c r="G165" i="10"/>
  <c r="G166" i="10"/>
  <c r="G167" i="10"/>
  <c r="H168" i="10"/>
  <c r="I168" i="10"/>
  <c r="G169" i="10"/>
  <c r="G170" i="10"/>
  <c r="G171" i="10"/>
  <c r="H172" i="10"/>
  <c r="I172" i="10"/>
  <c r="G173" i="10"/>
  <c r="G174" i="10"/>
  <c r="G175" i="10"/>
  <c r="H176" i="10"/>
  <c r="I176" i="10"/>
  <c r="G177" i="10"/>
  <c r="G179" i="10"/>
  <c r="G182" i="10"/>
  <c r="G183" i="10"/>
  <c r="H184" i="10"/>
  <c r="I184" i="10"/>
  <c r="G185" i="10"/>
  <c r="G186" i="10"/>
  <c r="H187" i="10"/>
  <c r="I187" i="10"/>
  <c r="G188" i="10"/>
  <c r="G189" i="10"/>
  <c r="H190" i="10"/>
  <c r="I190" i="10"/>
  <c r="G191" i="10"/>
  <c r="G192" i="10"/>
  <c r="G194" i="10"/>
  <c r="G195" i="10"/>
  <c r="H196" i="10"/>
  <c r="I196" i="10"/>
  <c r="G197" i="10"/>
  <c r="H198" i="10"/>
  <c r="I198" i="10"/>
  <c r="G199" i="10"/>
  <c r="H200" i="10"/>
  <c r="I200" i="10"/>
  <c r="G201" i="10"/>
  <c r="H203" i="10"/>
  <c r="I203" i="10"/>
  <c r="G204" i="10"/>
  <c r="G205" i="10"/>
  <c r="H206" i="10"/>
  <c r="I206" i="10"/>
  <c r="G207" i="10"/>
  <c r="H208" i="10"/>
  <c r="I208" i="10"/>
  <c r="G209" i="10"/>
  <c r="H210" i="10"/>
  <c r="I210" i="10"/>
  <c r="G211" i="10"/>
  <c r="H212" i="10"/>
  <c r="G212" i="10" s="1"/>
  <c r="I212" i="10"/>
  <c r="G213" i="10"/>
  <c r="H214" i="10"/>
  <c r="I214" i="10"/>
  <c r="G215" i="10"/>
  <c r="H216" i="10"/>
  <c r="I216" i="10"/>
  <c r="G217" i="10"/>
  <c r="H218" i="10"/>
  <c r="I218" i="10"/>
  <c r="G219" i="10"/>
  <c r="H220" i="10"/>
  <c r="I220" i="10"/>
  <c r="G221" i="10"/>
  <c r="G222" i="10"/>
  <c r="I33" i="10"/>
  <c r="G20" i="10"/>
  <c r="D95" i="11"/>
  <c r="D18" i="11"/>
  <c r="G108" i="10"/>
  <c r="E47" i="8"/>
  <c r="D47" i="8" s="1"/>
  <c r="D58" i="8"/>
  <c r="E19" i="8"/>
  <c r="D19" i="8" s="1"/>
  <c r="H701" i="13"/>
  <c r="H347" i="13"/>
  <c r="G200" i="10" l="1"/>
  <c r="G181" i="10"/>
  <c r="G210" i="10"/>
  <c r="G214" i="10"/>
  <c r="G196" i="10"/>
  <c r="G107" i="10"/>
  <c r="G206" i="10"/>
  <c r="G125" i="10"/>
  <c r="G38" i="10"/>
  <c r="G127" i="10"/>
  <c r="G26" i="10"/>
  <c r="G86" i="10"/>
  <c r="D104" i="8"/>
  <c r="G64" i="10"/>
  <c r="G133" i="10"/>
  <c r="D92" i="11"/>
  <c r="G216" i="10"/>
  <c r="E69" i="11"/>
  <c r="D69" i="11" s="1"/>
  <c r="E57" i="8"/>
  <c r="G184" i="10"/>
  <c r="G58" i="10"/>
  <c r="G49" i="10"/>
  <c r="H671" i="13"/>
  <c r="H667" i="13"/>
  <c r="H383" i="13"/>
  <c r="H443" i="13"/>
  <c r="H48" i="13"/>
  <c r="E12" i="8"/>
  <c r="D12" i="8" s="1"/>
  <c r="E76" i="11"/>
  <c r="D76" i="11" s="1"/>
  <c r="E76" i="8"/>
  <c r="I97" i="13"/>
  <c r="H533" i="13"/>
  <c r="I524" i="13"/>
  <c r="I517" i="13" s="1"/>
  <c r="H414" i="13"/>
  <c r="I658" i="13"/>
  <c r="H658" i="13" s="1"/>
  <c r="G75" i="10"/>
  <c r="G129" i="10"/>
  <c r="G193" i="10"/>
  <c r="I109" i="10"/>
  <c r="I733" i="13"/>
  <c r="I732" i="13" s="1"/>
  <c r="I731" i="13" s="1"/>
  <c r="H733" i="13"/>
  <c r="H732" i="13" s="1"/>
  <c r="G112" i="10"/>
  <c r="H512" i="13"/>
  <c r="H612" i="13"/>
  <c r="G13" i="10"/>
  <c r="I683" i="13"/>
  <c r="H683" i="13" s="1"/>
  <c r="H676" i="13"/>
  <c r="H282" i="13"/>
  <c r="H356" i="13"/>
  <c r="I15" i="13"/>
  <c r="I14" i="13" s="1"/>
  <c r="J210" i="13"/>
  <c r="J209" i="13" s="1"/>
  <c r="H209" i="13" s="1"/>
  <c r="H73" i="13"/>
  <c r="H87" i="13"/>
  <c r="J459" i="13"/>
  <c r="H468" i="13"/>
  <c r="H53" i="13"/>
  <c r="H101" i="13"/>
  <c r="H423" i="13"/>
  <c r="H472" i="13"/>
  <c r="H672" i="13"/>
  <c r="I655" i="13"/>
  <c r="H655" i="13" s="1"/>
  <c r="H122" i="13"/>
  <c r="H131" i="13"/>
  <c r="I130" i="13"/>
  <c r="H455" i="13"/>
  <c r="J486" i="13"/>
  <c r="I571" i="13"/>
  <c r="H662" i="13"/>
  <c r="H393" i="13"/>
  <c r="H419" i="13"/>
  <c r="J413" i="13"/>
  <c r="J397" i="13" s="1"/>
  <c r="H144" i="13"/>
  <c r="H464" i="13"/>
  <c r="J571" i="13"/>
  <c r="H588" i="13"/>
  <c r="H601" i="13"/>
  <c r="H606" i="13"/>
  <c r="I143" i="13"/>
  <c r="H143" i="13" s="1"/>
  <c r="I234" i="13"/>
  <c r="H149" i="13"/>
  <c r="J263" i="13"/>
  <c r="H263" i="13" s="1"/>
  <c r="H372" i="13"/>
  <c r="H408" i="13"/>
  <c r="J354" i="13"/>
  <c r="H354" i="13" s="1"/>
  <c r="H118" i="13"/>
  <c r="H92" i="13"/>
  <c r="H235" i="13"/>
  <c r="J382" i="13"/>
  <c r="H382" i="13" s="1"/>
  <c r="H173" i="13"/>
  <c r="H451" i="13"/>
  <c r="J724" i="13"/>
  <c r="J723" i="13" s="1"/>
  <c r="J722" i="13" s="1"/>
  <c r="H377" i="13"/>
  <c r="H418" i="13"/>
  <c r="I605" i="13"/>
  <c r="H605" i="13" s="1"/>
  <c r="J600" i="13"/>
  <c r="H600" i="13" s="1"/>
  <c r="H567" i="13"/>
  <c r="J500" i="13"/>
  <c r="H500" i="13" s="1"/>
  <c r="H158" i="13"/>
  <c r="H88" i="13"/>
  <c r="I172" i="13"/>
  <c r="H172" i="13" s="1"/>
  <c r="H93" i="13"/>
  <c r="H424" i="13"/>
  <c r="H481" i="13"/>
  <c r="H576" i="13"/>
  <c r="H596" i="13"/>
  <c r="H685" i="13"/>
  <c r="H693" i="13"/>
  <c r="H698" i="13"/>
  <c r="H700" i="13"/>
  <c r="H706" i="13"/>
  <c r="H705" i="13"/>
  <c r="H487" i="13"/>
  <c r="H716" i="13"/>
  <c r="J610" i="13"/>
  <c r="H392" i="13"/>
  <c r="I148" i="13"/>
  <c r="H148" i="13" s="1"/>
  <c r="H157" i="13"/>
  <c r="H398" i="13"/>
  <c r="H430" i="13"/>
  <c r="H689" i="13"/>
  <c r="H727" i="13"/>
  <c r="H651" i="13"/>
  <c r="H403" i="13"/>
  <c r="H572" i="13"/>
  <c r="H373" i="13"/>
  <c r="H378" i="13"/>
  <c r="H482" i="13"/>
  <c r="H715" i="13"/>
  <c r="J130" i="13"/>
  <c r="J129" i="13" s="1"/>
  <c r="H404" i="13"/>
  <c r="I610" i="13"/>
  <c r="H694" i="13"/>
  <c r="H409" i="13"/>
  <c r="I722" i="13"/>
  <c r="I496" i="13"/>
  <c r="H168" i="13"/>
  <c r="H125" i="13"/>
  <c r="H139" i="13"/>
  <c r="H153" i="13"/>
  <c r="H438" i="13"/>
  <c r="H507" i="13"/>
  <c r="H710" i="13"/>
  <c r="H355" i="13"/>
  <c r="H16" i="13"/>
  <c r="H666" i="13"/>
  <c r="H108" i="13"/>
  <c r="H399" i="13"/>
  <c r="H69" i="13"/>
  <c r="I199" i="13"/>
  <c r="H199" i="13" s="1"/>
  <c r="J442" i="13"/>
  <c r="I442" i="13"/>
  <c r="H477" i="13"/>
  <c r="I584" i="13"/>
  <c r="H584" i="13" s="1"/>
  <c r="H677" i="13"/>
  <c r="H711" i="13"/>
  <c r="E13" i="11"/>
  <c r="F134" i="11"/>
  <c r="D70" i="11"/>
  <c r="D20" i="11"/>
  <c r="G17" i="10"/>
  <c r="H157" i="10"/>
  <c r="G157" i="10" s="1"/>
  <c r="G154" i="10"/>
  <c r="G145" i="10"/>
  <c r="G123" i="10"/>
  <c r="G120" i="10"/>
  <c r="G94" i="10"/>
  <c r="G60" i="10"/>
  <c r="G53" i="10"/>
  <c r="G42" i="10"/>
  <c r="G190" i="10"/>
  <c r="G172" i="10"/>
  <c r="G168" i="10"/>
  <c r="G116" i="10"/>
  <c r="G99" i="10"/>
  <c r="G67" i="10"/>
  <c r="G62" i="10"/>
  <c r="G24" i="10"/>
  <c r="G70" i="10"/>
  <c r="G158" i="10"/>
  <c r="G208" i="10"/>
  <c r="H122" i="10"/>
  <c r="I48" i="10"/>
  <c r="I46" i="10" s="1"/>
  <c r="G46" i="10" s="1"/>
  <c r="G110" i="10"/>
  <c r="G198" i="10"/>
  <c r="G152" i="10"/>
  <c r="G118" i="10"/>
  <c r="G28" i="10"/>
  <c r="I66" i="10"/>
  <c r="G218" i="10"/>
  <c r="I180" i="10"/>
  <c r="G150" i="10"/>
  <c r="G114" i="10"/>
  <c r="G92" i="10"/>
  <c r="D52" i="8"/>
  <c r="H107" i="13"/>
  <c r="D102" i="11"/>
  <c r="E101" i="11"/>
  <c r="D101" i="11" s="1"/>
  <c r="H113" i="13"/>
  <c r="I112" i="13"/>
  <c r="H112" i="13" s="1"/>
  <c r="I162" i="13"/>
  <c r="H162" i="13" s="1"/>
  <c r="H163" i="13"/>
  <c r="H434" i="13"/>
  <c r="I429" i="13"/>
  <c r="I486" i="13"/>
  <c r="H491" i="13"/>
  <c r="H447" i="13"/>
  <c r="H135" i="10"/>
  <c r="G140" i="10"/>
  <c r="G55" i="10"/>
  <c r="J106" i="13"/>
  <c r="H388" i="13"/>
  <c r="I387" i="13"/>
  <c r="H387" i="13" s="1"/>
  <c r="H460" i="13"/>
  <c r="I459" i="13"/>
  <c r="I202" i="10"/>
  <c r="G203" i="10"/>
  <c r="H117" i="13"/>
  <c r="I397" i="13"/>
  <c r="G44" i="10"/>
  <c r="G178" i="10"/>
  <c r="H12" i="10"/>
  <c r="I476" i="13"/>
  <c r="H476" i="13" s="1"/>
  <c r="H167" i="13"/>
  <c r="I506" i="13"/>
  <c r="H48" i="10"/>
  <c r="H109" i="10"/>
  <c r="F76" i="8"/>
  <c r="G187" i="10"/>
  <c r="H180" i="10"/>
  <c r="I122" i="10"/>
  <c r="G82" i="10"/>
  <c r="E112" i="11"/>
  <c r="D113" i="11"/>
  <c r="I195" i="13"/>
  <c r="H195" i="13" s="1"/>
  <c r="J219" i="13"/>
  <c r="H219" i="13" s="1"/>
  <c r="H220" i="13"/>
  <c r="J429" i="13"/>
  <c r="H223" i="10"/>
  <c r="I77" i="13"/>
  <c r="H77" i="13" s="1"/>
  <c r="H78" i="13"/>
  <c r="F86" i="11"/>
  <c r="F83" i="11" s="1"/>
  <c r="D83" i="11" s="1"/>
  <c r="D87" i="11"/>
  <c r="E22" i="11"/>
  <c r="G176" i="10"/>
  <c r="H66" i="10"/>
  <c r="F160" i="11"/>
  <c r="D160" i="11" s="1"/>
  <c r="F13" i="11"/>
  <c r="G33" i="10"/>
  <c r="I32" i="10"/>
  <c r="I30" i="10" s="1"/>
  <c r="G30" i="10" s="1"/>
  <c r="G220" i="10"/>
  <c r="D60" i="8"/>
  <c r="F57" i="8"/>
  <c r="H37" i="10"/>
  <c r="G37" i="10" s="1"/>
  <c r="H83" i="13"/>
  <c r="I82" i="13"/>
  <c r="H82" i="13" s="1"/>
  <c r="J97" i="13"/>
  <c r="H98" i="13"/>
  <c r="I124" i="13"/>
  <c r="H124" i="13" s="1"/>
  <c r="H135" i="13"/>
  <c r="H202" i="10"/>
  <c r="G136" i="10"/>
  <c r="I135" i="10"/>
  <c r="F165" i="11"/>
  <c r="D165" i="11" s="1"/>
  <c r="D167" i="11"/>
  <c r="H52" i="13"/>
  <c r="J179" i="13"/>
  <c r="H179" i="13" s="1"/>
  <c r="H180" i="13"/>
  <c r="G109" i="10" l="1"/>
  <c r="D76" i="8"/>
  <c r="G202" i="10"/>
  <c r="E11" i="8"/>
  <c r="H413" i="13"/>
  <c r="H486" i="13"/>
  <c r="H15" i="13"/>
  <c r="H234" i="13"/>
  <c r="I210" i="13"/>
  <c r="H210" i="13" s="1"/>
  <c r="I595" i="13"/>
  <c r="I592" i="13" s="1"/>
  <c r="H592" i="13" s="1"/>
  <c r="H97" i="13"/>
  <c r="H459" i="13"/>
  <c r="H722" i="13"/>
  <c r="H130" i="13"/>
  <c r="H571" i="13"/>
  <c r="H724" i="13"/>
  <c r="H442" i="13"/>
  <c r="J428" i="13"/>
  <c r="I129" i="13"/>
  <c r="H129" i="13" s="1"/>
  <c r="H610" i="13"/>
  <c r="H723" i="13"/>
  <c r="H524" i="13"/>
  <c r="H517" i="13"/>
  <c r="J371" i="13"/>
  <c r="I106" i="13"/>
  <c r="H106" i="13" s="1"/>
  <c r="H496" i="13"/>
  <c r="I495" i="13"/>
  <c r="H495" i="13" s="1"/>
  <c r="F133" i="11"/>
  <c r="D133" i="11" s="1"/>
  <c r="D134" i="11"/>
  <c r="G66" i="10"/>
  <c r="G32" i="10"/>
  <c r="G122" i="10"/>
  <c r="G135" i="10"/>
  <c r="G180" i="10"/>
  <c r="G48" i="10"/>
  <c r="H11" i="10"/>
  <c r="E12" i="11"/>
  <c r="D22" i="11"/>
  <c r="I12" i="10"/>
  <c r="I11" i="10" s="1"/>
  <c r="F11" i="8"/>
  <c r="D57" i="8"/>
  <c r="F12" i="11"/>
  <c r="D13" i="11"/>
  <c r="H506" i="13"/>
  <c r="I371" i="13"/>
  <c r="J14" i="13"/>
  <c r="D86" i="11"/>
  <c r="H397" i="13"/>
  <c r="H429" i="13"/>
  <c r="I428" i="13"/>
  <c r="D12" i="11" l="1"/>
  <c r="D11" i="11" s="1"/>
  <c r="D11" i="8"/>
  <c r="H595" i="13"/>
  <c r="F11" i="11"/>
  <c r="H371" i="13"/>
  <c r="H428" i="13"/>
  <c r="I13" i="13"/>
  <c r="G12" i="10"/>
  <c r="J13" i="13"/>
  <c r="H14" i="13"/>
  <c r="E11" i="11"/>
</calcChain>
</file>

<file path=xl/sharedStrings.xml><?xml version="1.0" encoding="utf-8"?>
<sst xmlns="http://schemas.openxmlformats.org/spreadsheetml/2006/main" count="2584" uniqueCount="996">
  <si>
    <t>3.7 ÀÝÃ³óÇÏ áã å³ßïáÝ³Ï³Ý ¹ñ³Ù³ßÝáñÑÝ»ñ, ³Û¹ ÃíáõÙ`  
(ïáÕ 1371 + ïáÕ 1372)</t>
  </si>
  <si>
    <t>êàòÆ²È²Î²Ü ²ä²ÐàìàôÂÚ²Ü Üä²êîÜºð, 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</si>
  <si>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</si>
  <si>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</si>
  <si>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</si>
  <si>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</si>
  <si>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</si>
  <si>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</si>
  <si>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</si>
  <si>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</si>
  <si>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</si>
  <si>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</si>
  <si>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</si>
  <si>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</si>
  <si>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</si>
  <si>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</si>
  <si>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</si>
  <si>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</si>
  <si>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</si>
  <si>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</si>
  <si>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 -êáõµëÇ¹Ç³Ý»ñ áã å»ï³Ï³Ý (áã B118h³Ù³ÛÝù³ÛÇÝ) áã ýÇÝ³Ýë³Ï³Ý Ï³½Ù³Ï»ñåáõÃÛáõÝÝ»ñÇÝ </t>
  </si>
  <si>
    <t>x+C88</t>
  </si>
  <si>
    <t xml:space="preserve">Ð»ï³½áï³Ï³Ý áõ Ý³Ë³·Í³ÛÇÝ ³ßË³ï³ÝùÝ»ñ Ñ³ë³ñ³Ï³Ï³Ý Ï³ñ·Ç ¨ ³Ýíï³Ý·áõÃÛ³Ý áÉáñïáõÙ, áñÇó` </t>
  </si>
  <si>
    <t>Ð³ë³ñ³Ï³Ï³Ý Ï³ñ· ¨ ³Ýíï³Ý·áõÃÛáõÝ  (³ÛÉ ¹³ë»ñÇÝ ãå³ïÏ³ÝáÕ), áñÇó`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</si>
  <si>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</si>
  <si>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</si>
  <si>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</si>
  <si>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</si>
  <si>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</si>
  <si>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</si>
  <si>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</si>
  <si>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</si>
  <si>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</si>
  <si>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</si>
  <si>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</si>
  <si>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</si>
  <si>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</si>
  <si>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</si>
  <si>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</si>
  <si>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</si>
  <si>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</si>
  <si>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</si>
  <si>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</si>
  <si>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</si>
  <si>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</si>
  <si>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</si>
  <si>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</si>
  <si>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</si>
  <si>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</si>
  <si>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</si>
  <si>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</si>
  <si>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</si>
  <si>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</si>
  <si>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</si>
  <si>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</si>
  <si>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</si>
  <si>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</si>
  <si>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</si>
  <si>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ØÇçÝ³Ï³ñ· ÁÝ¹Ñ³Ýáõñ ÏñÃáõÃÛáõÝ, áñÇó`</t>
  </si>
  <si>
    <t>Ü³ËÝ³Ï³Ý Ù³ëÝ³·Çï³Ï³Ý (³ñÑ»ëï³·áñÍ³Ï³Ý) ¨ ÙÇçÇÝ Ù³ëÝ³·Çï³Ï³Ý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</si>
  <si>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</si>
  <si>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</si>
  <si>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</si>
  <si>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</si>
  <si>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</si>
  <si>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</si>
  <si>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</si>
  <si>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</si>
  <si>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</si>
  <si>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</si>
  <si>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</si>
  <si>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</si>
  <si>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</si>
  <si>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</si>
  <si>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</si>
  <si>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</si>
  <si>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</si>
  <si>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</si>
  <si>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</si>
  <si>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</si>
  <si>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</si>
  <si>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</si>
  <si>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</si>
  <si>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</si>
  <si>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</si>
  <si>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</si>
  <si>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</si>
  <si>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</si>
  <si>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</si>
  <si>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</si>
  <si>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</si>
  <si>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</si>
  <si>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</si>
  <si>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</si>
  <si>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</si>
  <si>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</si>
  <si>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</si>
  <si>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</si>
  <si>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</si>
  <si>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</si>
  <si>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</si>
  <si>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</si>
  <si>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</si>
  <si>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</si>
  <si>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</si>
  <si>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</si>
  <si>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</si>
  <si>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</si>
  <si>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</si>
  <si>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</si>
  <si>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</si>
  <si>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</si>
  <si>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</si>
  <si>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</si>
  <si>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</si>
  <si>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</si>
  <si>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</si>
  <si>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</si>
  <si>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</si>
  <si>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</si>
  <si>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</si>
  <si>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</si>
  <si>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</si>
  <si>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</si>
  <si>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</si>
  <si>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</si>
  <si>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</si>
  <si>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</si>
  <si>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</si>
  <si>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</si>
  <si>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</si>
  <si>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</si>
  <si>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</si>
  <si>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</si>
  <si>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</si>
  <si>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</si>
  <si>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</si>
  <si>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</si>
  <si>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</si>
  <si>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</si>
  <si>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</si>
  <si>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</si>
  <si>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</si>
  <si>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</si>
  <si>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</si>
  <si>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</si>
  <si>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</si>
  <si>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</si>
  <si>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</si>
  <si>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</si>
  <si>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</si>
  <si>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</si>
  <si>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</si>
  <si>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 xml:space="preserve">               ÀÜ¸²ØºÜÀ  ºÎ²ØàôîÜºð,                         ³Û¹ ÃíáõÙ`         
(ïáÕ 1100 + ïáÕ 1200+ïáÕ 1300)</t>
  </si>
  <si>
    <t>1. Ð²ðÎºð ºì îàôðøºð, ³Û¹ ÃíáõÙ`  
(ïáÕ 1110 + ïáÕ 1120 + ïáÕ 1130 + ïáÕ 1150 + ïáÕ 1160)</t>
  </si>
  <si>
    <t>î»Õ³Ï³Ý ïáõñù»ñ, ³Û¹ ÃíáõÙ`  
(ïáÕ 1132 + ïáÕ 1135 + ïáÕ 1136 + ïáÕ 1137 + ïáÕ 1138 + ïáÕ 1139 + ïáÕ 1140 + ïáÕ 1141 + ïáÕ 1142 + ïáÕ 1143 + ïáÕ 1144+ïáÕ 1145)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</si>
  <si>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</si>
  <si>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</si>
  <si>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</si>
  <si>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</si>
  <si>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</si>
  <si>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</si>
  <si>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</si>
  <si>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 xml:space="preserve">3.6 Øáõïù»ñ ïáõÛÅ»ñÇó, ïáõ·³ÝùÝ»ñÇó, ³Û¹ ÃíáõÙ`
(ïáÕ 1361 + ïáÕ 1362)   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</si>
  <si>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</si>
  <si>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</si>
  <si>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</si>
  <si>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</si>
  <si>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</si>
  <si>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 xml:space="preserve"> -êáõµëÇ¹Ç³Ý»ñ ýÇÝ³Ýë³Ï³Ý å»ï³Ï³Ý (h³Ù³ÛÝù³ÛÇÝ) Ï³½Ù³Ï»ñåáõÃÛáõÝÝ»ñÇÝ </t>
  </si>
  <si>
    <t>³Û¹ ÃíáõÙ`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</si>
  <si>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</si>
  <si>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</si>
  <si>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</si>
  <si>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</si>
  <si>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</si>
  <si>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</si>
  <si>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</si>
  <si>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</si>
  <si>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</si>
  <si>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</si>
  <si>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</si>
  <si>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</si>
  <si>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</si>
  <si>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</si>
  <si>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</si>
  <si>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</si>
  <si>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</si>
  <si>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</si>
  <si>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</si>
  <si>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</si>
  <si>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</si>
  <si>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</si>
  <si>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</si>
  <si>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</si>
  <si>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</si>
  <si>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</si>
  <si>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</si>
  <si>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</si>
  <si>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</si>
  <si>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</si>
  <si>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</si>
  <si>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</si>
  <si>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</si>
  <si>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</si>
  <si>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</si>
  <si>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</si>
  <si>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</si>
  <si>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</si>
  <si>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</si>
  <si>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</si>
  <si>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</si>
  <si>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</si>
  <si>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</si>
  <si>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</si>
  <si>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</si>
  <si>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</si>
  <si>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</si>
  <si>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</si>
  <si>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</si>
  <si>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</si>
  <si>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</si>
  <si>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</si>
  <si>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</si>
  <si>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</si>
  <si>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</si>
  <si>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</si>
  <si>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</si>
  <si>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</si>
  <si>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</si>
  <si>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</si>
  <si>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</si>
  <si>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</si>
  <si>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</si>
  <si>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</si>
  <si>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</si>
  <si>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</si>
  <si>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</si>
  <si>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</si>
  <si>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</si>
  <si>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</si>
  <si>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</si>
  <si>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</si>
  <si>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</si>
  <si>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</si>
  <si>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</si>
  <si>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</si>
  <si>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</si>
  <si>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</si>
  <si>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</si>
  <si>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</si>
  <si>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</si>
  <si>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</si>
  <si>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</si>
  <si>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</si>
  <si>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</si>
  <si>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</si>
  <si>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</si>
  <si>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</si>
  <si>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</si>
  <si>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</si>
  <si>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</si>
  <si>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</si>
  <si>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</si>
  <si>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</si>
  <si>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</si>
  <si>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</si>
  <si>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</si>
  <si>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</si>
  <si>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</si>
  <si>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</si>
  <si>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</si>
  <si>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</si>
  <si>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</si>
  <si>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</si>
  <si>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</si>
  <si>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</si>
  <si>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</si>
  <si>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</si>
  <si>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</si>
  <si>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</si>
  <si>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</si>
  <si>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</si>
  <si>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</si>
  <si>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</si>
  <si>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</si>
  <si>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</si>
  <si>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</si>
  <si>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</si>
  <si>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</si>
  <si>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</si>
  <si>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</si>
  <si>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</si>
  <si>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</si>
  <si>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</si>
  <si>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</si>
  <si>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</si>
  <si>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</si>
  <si>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</si>
  <si>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</si>
  <si>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</si>
  <si>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</si>
  <si>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</si>
  <si>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</si>
  <si>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</si>
  <si>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</si>
  <si>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</si>
  <si>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</si>
  <si>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</si>
  <si>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</si>
  <si>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</si>
  <si>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</si>
  <si>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</si>
  <si>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</si>
  <si>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</si>
  <si>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</si>
  <si>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</si>
  <si>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</si>
  <si>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</si>
  <si>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</si>
  <si>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</si>
  <si>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</si>
  <si>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</si>
  <si>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</si>
  <si>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</si>
  <si>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</si>
  <si>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</si>
  <si>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</si>
  <si>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</si>
  <si>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</si>
  <si>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</si>
  <si>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</si>
  <si>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</si>
  <si>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</si>
  <si>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</si>
  <si>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</si>
  <si>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</si>
  <si>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</si>
  <si>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</si>
  <si>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</si>
  <si>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1342</t>
  </si>
  <si>
    <t>Øáõïù»ñ Ñ³Ù³ÛÝùÇ µÛáõç»Ç ÝÏ³ïÙ³Ùµ ëï³ÝÓÝ³Í å³ÛÙ³Ý³·ñ³ÛÇÝ å³ñï³íáñáõÃÛáõÝÝ»ñÇ ãÏ³ï³ñÙ³Ý ¹ÇÙ³ó ·³ÝÓíáÕ ïáõÛÅ»ñÇó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</si>
  <si>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</si>
  <si>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</si>
  <si>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</si>
  <si>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</si>
  <si>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</si>
  <si>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</si>
  <si>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</si>
  <si>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</si>
  <si>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</si>
  <si>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</si>
  <si>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</si>
  <si>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</si>
  <si>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</si>
  <si>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</si>
  <si>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</si>
  <si>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</si>
  <si>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</si>
  <si>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</si>
  <si>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</si>
  <si>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</si>
  <si>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</si>
  <si>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</si>
  <si>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</si>
  <si>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</si>
  <si>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</si>
  <si>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</si>
  <si>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</si>
  <si>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</si>
  <si>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</si>
  <si>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</si>
  <si>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</si>
  <si>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</si>
  <si>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</si>
  <si>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</si>
  <si>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</si>
  <si>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</si>
  <si>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</si>
  <si>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</si>
  <si>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</si>
  <si>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</si>
  <si>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</si>
  <si>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</si>
  <si>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</si>
  <si>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</si>
  <si>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</si>
  <si>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</si>
  <si>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</si>
  <si>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</si>
  <si>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</si>
  <si>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</si>
  <si>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</si>
  <si>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</si>
  <si>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</si>
  <si>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</si>
  <si>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</si>
  <si>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</si>
  <si>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</si>
  <si>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</si>
  <si>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</si>
  <si>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</si>
  <si>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</si>
  <si>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</si>
  <si>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</si>
  <si>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</si>
  <si>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</si>
  <si>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</si>
  <si>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</si>
  <si>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</si>
  <si>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</si>
  <si>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</si>
  <si>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</si>
  <si>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</si>
  <si>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</si>
  <si>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</si>
  <si>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</si>
  <si>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</si>
  <si>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</si>
  <si>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</si>
  <si>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</si>
  <si>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</si>
  <si>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</si>
  <si>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</si>
  <si>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</si>
  <si>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</si>
  <si>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</si>
  <si>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</si>
  <si>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</si>
  <si>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</si>
  <si>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</si>
  <si>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</si>
  <si>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</si>
  <si>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</si>
  <si>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</si>
  <si>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</si>
  <si>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</si>
  <si>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</si>
  <si>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</si>
  <si>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</si>
  <si>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</si>
  <si>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1372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</si>
  <si>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</si>
  <si>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</si>
  <si>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</si>
  <si>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</si>
  <si>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</si>
  <si>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</si>
  <si>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</si>
  <si>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</si>
  <si>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</si>
  <si>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</si>
  <si>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</si>
  <si>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</si>
  <si>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</si>
  <si>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</si>
  <si>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</si>
  <si>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</si>
  <si>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</si>
  <si>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</si>
  <si>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</si>
  <si>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</si>
  <si>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</si>
  <si>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</si>
  <si>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</si>
  <si>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</si>
  <si>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</si>
  <si>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</si>
  <si>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</si>
  <si>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</si>
  <si>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</si>
  <si>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</si>
  <si>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</si>
  <si>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</si>
  <si>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</si>
  <si>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</si>
  <si>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</si>
  <si>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</si>
  <si>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</si>
  <si>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</si>
  <si>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</si>
  <si>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</si>
  <si>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</si>
  <si>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</si>
  <si>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</si>
  <si>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</si>
  <si>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</si>
  <si>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</si>
  <si>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</si>
  <si>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</si>
  <si>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</si>
  <si>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</si>
  <si>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</si>
  <si>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</si>
  <si>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</si>
  <si>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</si>
  <si>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</si>
  <si>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</si>
  <si>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</si>
  <si>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</si>
  <si>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</si>
  <si>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</si>
  <si>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</si>
  <si>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</si>
  <si>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</si>
  <si>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</si>
  <si>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</si>
  <si>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</si>
  <si>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</si>
  <si>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</si>
  <si>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</si>
  <si>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</si>
  <si>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</si>
  <si>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</si>
  <si>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</si>
  <si>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</si>
  <si>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</si>
  <si>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</si>
  <si>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</si>
  <si>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</si>
  <si>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</si>
  <si>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</si>
  <si>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</si>
  <si>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</si>
  <si>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</si>
  <si>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</si>
  <si>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</si>
  <si>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</si>
  <si>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</si>
  <si>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</si>
  <si>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</si>
  <si>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</si>
  <si>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</si>
  <si>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</si>
  <si>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</si>
  <si>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</si>
  <si>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</si>
  <si>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</si>
  <si>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</si>
  <si>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</si>
  <si>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</si>
  <si>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</si>
  <si>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</si>
  <si>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</si>
  <si>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</si>
  <si>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</si>
  <si>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</si>
  <si>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</si>
  <si>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</si>
  <si>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</si>
  <si>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</si>
  <si>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</si>
  <si>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</si>
  <si>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</si>
  <si>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</si>
  <si>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</si>
  <si>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</si>
  <si>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</si>
  <si>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</si>
  <si>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</si>
  <si>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</si>
  <si>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</si>
  <si>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</si>
  <si>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</si>
  <si>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</si>
  <si>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</si>
  <si>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</si>
  <si>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</si>
  <si>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</si>
  <si>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</si>
  <si>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</si>
  <si>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</si>
  <si>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</si>
  <si>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</si>
  <si>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</si>
  <si>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</si>
  <si>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</si>
  <si>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</si>
  <si>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</si>
  <si>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</si>
  <si>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</si>
  <si>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</si>
  <si>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</si>
  <si>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</si>
  <si>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</si>
  <si>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</si>
  <si>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</si>
  <si>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</si>
  <si>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</si>
  <si>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</si>
  <si>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</si>
  <si>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</si>
  <si>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</si>
  <si>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</si>
  <si>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</si>
  <si>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</si>
  <si>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</si>
  <si>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</si>
  <si>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</si>
  <si>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</si>
  <si>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</si>
  <si>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</si>
  <si>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</si>
  <si>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</si>
  <si>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</si>
  <si>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</si>
  <si>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</si>
  <si>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</si>
  <si>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</si>
  <si>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</si>
  <si>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</si>
  <si>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</si>
  <si>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</si>
  <si>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</si>
  <si>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</si>
  <si>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</si>
  <si>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</si>
  <si>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</si>
  <si>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</si>
  <si>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</si>
  <si>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</si>
  <si>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</si>
  <si>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</si>
  <si>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</si>
  <si>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</si>
  <si>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 xml:space="preserve">1.4 ²åñ³ÝùÝ»ñÇ Ù³ï³Ï³ñ³ñáõÙÇó ¨ Í³é³ÛáõÃÛáõÝÝ»ñÇ Ù³ïáõóáõÙÇó ³ÛÉ å³ñï³¹Çñ í×³ñÝ»ñ, ³Û¹ ÃíáõÙ`  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</si>
  <si>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</si>
  <si>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</si>
  <si>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</si>
  <si>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</si>
  <si>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</si>
  <si>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</si>
  <si>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</si>
  <si>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</si>
  <si>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</si>
  <si>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</si>
  <si>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</si>
  <si>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</si>
  <si>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</si>
  <si>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</si>
  <si>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</si>
  <si>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</si>
  <si>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</si>
  <si>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</si>
  <si>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</si>
  <si>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</si>
  <si>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</si>
  <si>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</si>
  <si>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</si>
  <si>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</si>
  <si>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</si>
  <si>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</si>
  <si>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</si>
  <si>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</si>
  <si>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</si>
  <si>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</si>
  <si>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</si>
  <si>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</si>
  <si>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</si>
  <si>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</si>
  <si>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</si>
  <si>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</si>
  <si>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</si>
  <si>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</si>
  <si>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</si>
  <si>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</si>
  <si>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</si>
  <si>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</si>
  <si>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</si>
  <si>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3. ²ÚÈ ºÎ²ØàôîÜºð, ³Û¹ ÃíáõÙ`  
(ïáÕ 1310 + ïáÕ 1320 + ïáÕ 1330 + ïáÕ 1340 + ïáÕ 1350 + ïáÕ 1360 + ïáÕ 1370 + ïáÕ 1380+1390)
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</si>
  <si>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</si>
  <si>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1343</t>
  </si>
  <si>
    <t xml:space="preserve">3.5 ì³ñã³Ï³Ý ·³ÝÓáõÙÝ»ñ, ³Û¹ ÃíáõÙ`
(ïáÕ 1351 + ïáÕ 1352)  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</si>
  <si>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</si>
  <si>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</si>
  <si>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3.8 Î³åÇï³É áã å³ßïáÝ³Ï³Ý ¹ñ³Ù³ßÝáñÑÝ»ñ, ³Û¹ ÃíáõÙ`  
(ïáÕ 1381 + ïáÕ 1382)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</si>
  <si>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</si>
  <si>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úñ»Ýùáí ¨ Çñ³í³Ï³Ý ³ÛÉ ³Ïï»ñáí ë³ÑÙ³Ýí³Í` Ñ³Ù³ÛÝùÇ µÛáõç» Ùáõïù³·ñÙ³Ý »ÝÃ³Ï³ ³ÛÉ »Ï³ÙáõïÝ»ñ</t>
  </si>
  <si>
    <t xml:space="preserve"> - ï»Õ³Ï³Ý ÇÝùÝ³Ï³é³íñÙ³Ý Ù³ñÙÇÝÝ»ñÇÝ,áñÇó` 
(ïáÕ  4535+ïáÕ 4536)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</si>
  <si>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ûñ»Ýë¹ñáõÃÛ³Ùµ ë³ÑÙ³Ýí³Í` ßÇÝ³ñ³ñáõÃÛ³Ý ÃáõÛÉïíáõÃÛáõÝ ãå³Ñ³ÝçíáÕ ¹»åù»ñÇ) Ï³ï³ñ»Éáõ ÃáõÛÉïíáõÃÛ³Ý Ñ³Ù³ñ</t>
  </si>
  <si>
    <t xml:space="preserve">µ) ä»ï³Ï³Ý µÛáõç»Çó Ñ³Ù³ÛÝùÇ í³ñã³Ï³Ý µÛáõç»ÇÝ ïñ³Ù³¹ñíáÕ ³ÛÉ ¹áï³óÇ³Ý»ñ, ³Û¹ ÃíáõÙ`  </t>
  </si>
  <si>
    <t>µµ) 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</si>
  <si>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</si>
  <si>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</si>
  <si>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</si>
  <si>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 xml:space="preserve">Ð³Ù³ÛÝùÇ ë»÷³Ï³ÝáõÃÛáõÝ Ñ³Ù³ñíáÕ ÑáÕ»ñÇ  í³ñÓ³í×³ñÝ»ñ </t>
  </si>
  <si>
    <t xml:space="preserve">Ð³Ù³ÛÝùÇ í³ñã³Ï³Ý ï³ñ³ÍùáõÙ ·ïÝíáÕ å»ï³Ï³Ý ë»÷³Ï³ÝáõÃÛáõÝ Ñ³Ù³ñíáÕ ÑáÕ»ñÇ í³ñÓ³í×³ñÝ»ñ </t>
  </si>
  <si>
    <t>3.4 Ð³Ù³ÛÝùÇ µÛáõç»Ç »Ï³ÙáõïÝ»ñ ³åñ³ÝùÝ»ñÇ Ù³ï³Ï³ñ³ñáõÙÇó ¨ Í³é³ÛáõÃÛáõÝÝ»ñÇ Ù³ïáõóáõÙÇó, ³Û¹ ÃíáõÙ` 
(ïáÕ 1341 + ïáÕ 1342+ïáÕ 1343)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</si>
  <si>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</si>
  <si>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</t>
  </si>
  <si>
    <t xml:space="preserve"> - ï»Õ³Ï³Ý ÇÝùÝ³Ï³é³íñÙ³Ý Ù³ñÙÇÝÝ»ñÇÝ,áñÇó`     (ïáÕ  4545+ïáÕ 4546)</t>
  </si>
  <si>
    <t>³) ä»ï³Ï³Ý µÛáõç»Çó Ï³åÇï³É Í³Ëë»ñÇ ýÇÝ³Ýë³íáñÙ³Ý Ýå³ï³Ï³ÛÇÝ Ñ³ïÏ³óáõÙÝ»ñ (ëáõµí»ÝóÇ³Ý»ñ)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</si>
  <si>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</si>
  <si>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</si>
  <si>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</si>
  <si>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</si>
  <si>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</si>
  <si>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</si>
  <si>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</si>
  <si>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</si>
  <si>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</si>
  <si>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</si>
  <si>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</si>
  <si>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</si>
  <si>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</si>
  <si>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</si>
  <si>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</si>
  <si>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</si>
  <si>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</si>
  <si>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</si>
  <si>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</si>
  <si>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</si>
  <si>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</si>
  <si>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</si>
  <si>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</si>
  <si>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</si>
  <si>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</si>
  <si>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</si>
  <si>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</si>
  <si>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</si>
  <si>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</si>
  <si>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</si>
  <si>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</si>
  <si>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</si>
  <si>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</si>
  <si>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</si>
  <si>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</si>
  <si>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</si>
  <si>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</si>
  <si>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</si>
  <si>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</si>
  <si>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</si>
  <si>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</si>
  <si>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</si>
  <si>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</si>
  <si>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</si>
  <si>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</si>
  <si>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</si>
  <si>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</si>
  <si>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</si>
  <si>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</si>
  <si>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</si>
  <si>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</si>
  <si>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</si>
  <si>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</si>
  <si>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</si>
  <si>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</si>
  <si>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</si>
  <si>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</si>
  <si>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</si>
  <si>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</si>
  <si>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</si>
  <si>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</si>
  <si>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</si>
  <si>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</si>
  <si>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</si>
  <si>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</si>
  <si>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</si>
  <si>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</si>
  <si>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</si>
  <si>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</si>
  <si>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</si>
  <si>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</si>
  <si>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</si>
  <si>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</si>
  <si>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</si>
  <si>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</si>
  <si>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</si>
  <si>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</si>
  <si>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</si>
  <si>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</si>
  <si>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</si>
  <si>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</si>
  <si>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</si>
  <si>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</si>
  <si>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</si>
  <si>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</si>
  <si>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</si>
  <si>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</si>
  <si>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</si>
  <si>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</si>
  <si>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</si>
  <si>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</si>
  <si>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</si>
  <si>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</si>
  <si>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</si>
  <si>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</si>
  <si>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</si>
  <si>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</si>
  <si>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</si>
  <si>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</si>
  <si>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</si>
  <si>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</si>
  <si>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</si>
  <si>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</si>
  <si>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</si>
  <si>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</si>
  <si>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</si>
  <si>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</si>
  <si>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</si>
  <si>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</si>
  <si>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</si>
  <si>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</si>
  <si>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</si>
  <si>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</si>
  <si>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</si>
  <si>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</si>
  <si>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</si>
  <si>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</si>
  <si>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</si>
  <si>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t xml:space="preserve">    </t>
  </si>
  <si>
    <t>1146</t>
  </si>
  <si>
    <t>1147</t>
  </si>
  <si>
    <t>Å¹)Ð³Ù³ÛÝùÇ ï³ñ³ÍùáõÙ ·ïÝí»Õ Ë³ÝáõÃÝ»ñáõÙ, Ïñå³ÏÝ»ñáõÙ ï»ËÝÇÏ³Ï³Ý Ñ»ÕáõÏÝ»ñÇ í³×³éùÇ ÃáõÛïíáõÃÛ³Ý Ñ³Ù³ñ</t>
  </si>
  <si>
    <t xml:space="preserve">½) Ð³Ù³ÛÝùÇ ï³ñ³ÍùáõÙ Ñ»ÕáõÏ í³é»ÉÇùÇ, ë»ÕÙí³Í µÝ³Ï³Ý Ï³Ù Ñ»ÕáõÏ³óí³Í Ý³íÃ³ÛÇÝ ·³½»ñÇ Ù³Ýñ³Í³Ë ³é¨ïñÇ Ï»ï»ñáõÙ Ñ»ÕáõÏ í³é»ÉÇùÇ ¨ (Ï³Ù) ë»ÕÙí³Í µÝ³Ï³Ý Ï³Ù Ñ»ÕáõÏ³óí³Í Ý³íÃ³ÛÇÝ ·³½»ñÇ ¨ ï»ËÝÇÏ³Ï³Ý Ñ»ÕáõÏÝ»ñÇ í³×³éùÇ ÃáõÛÉïíáõÃÛ³Ý Ñ³Ù³ñ </t>
  </si>
  <si>
    <t>¹) ÐÐ ³ÛÉ Ñ³Ù³ÛÝùÝ»ñÇ µÛáõç»Ý»ñÇó ÁÝÃ³óÇÏ Í³Ëë»ñÇ ýÇÝ³Ýë³íáñÙ³Ý Ýå³ï³Ïáí ëï³óíáÕ å³ßïáÝ³Ï³Ý ¹ñ³Ù³ßÝáñÑÝ»ñ</t>
  </si>
  <si>
    <t>µ) ÐÐ ³ÛÉ Ñ³Ù³ÛÝùÝ»ñÇó Ï³åÇï³É Í³Ëë»ñÇ ýÇÝ³Ýë³íáñÙ³Ý Ýå³ï³Ïáí ëï³óíáÕ å³ßïáÝ³Ï³Ý ¹ñ³Ù³ßÝáñÑÝ»ñ</t>
  </si>
  <si>
    <t>1148</t>
  </si>
  <si>
    <t>1149</t>
  </si>
  <si>
    <t xml:space="preserve">Ð³Û³ëï³ÝÇ Ð³Ýñ³å»ïáõÃÛ³Ý Ñ³Ù³ÛÝùÝ»ñÇ ³Ýí³ÝáõÙÝ»ñÁ ýÇñÙ³ÛÇÝ ³Ýí³ÝáõÙÝ»ñáõÙ û·ï³·áñÍ»Éáõ ÃáõÛÉïíáõÃÛ³Ý Ñ³Ù³ñ ï»Õ³Ï³Ý ïáõñùÁ ÁÝÃ³óÇÏ ï³ñí³ Ñ³Ù³ñ </t>
  </si>
  <si>
    <t>ՀՀ ՖՆ գործառնական վարչություն</t>
  </si>
  <si>
    <t>(համայնքի բյուջեն սպասարկող   գանձապետական բաժանմունքի անվանումը)</t>
  </si>
  <si>
    <t>ÐÇÙÝ³Ï³Ý ßÇÝáõÃÛáõÝÝ»ñÇ Ý»ñëáõÙ Ñ³Ýñ³ÛÇÝ ëÝÝ¹Ç Ï³½³Ù³Ï»ñåÙ³Ý ¨ Çñ³óÙ³Ý Ñ³Ù³ñ</t>
  </si>
  <si>
    <t>Å·ê·á ³ñ³ñáÕáõÃÛáõÝÝ»ñÇ Ù³ïáõóÙ³Ý Í³é³ÛáõÃÛ³Ý  Ñ³Ù³ñ</t>
  </si>
  <si>
    <t>²Û¹ ÃíáõÙ ³Õµ³Ñ³ÝáõÃÛ³Ý í×³ñ</t>
  </si>
  <si>
    <t>³)</t>
  </si>
  <si>
    <t>ՀՀ ԿՈՏԱՅՔԻ ՄԱՐԶԻ</t>
  </si>
  <si>
    <t>ՀԱՄԱՅՆՔԻ ՂԵԿԱՎԱՐª                                          Ն.Խ.ՍԱՐԳՍՅԱՆ</t>
  </si>
  <si>
    <t>ՀԱՄԱՅՆՔԻ ԲՅՈՒՋԵԻ ԵԿԱՄՈՒՏՆԵՐԸ</t>
  </si>
  <si>
    <t xml:space="preserve"> ՀԱՄԱՅՆՔԻ ԲՅՈՒՋԵԻ ԾԱԽՍԵՐԸ՝ ԸՍՏ ԲՅՈՒՋԵՏԱՅԻՆ ԾԱԽՍԵՐԻ ԳՈՐԾԱՌՆԱԿԱՆ ԴԱՍԱԿԱՐԳՄԱՆ</t>
  </si>
  <si>
    <t>ՀԱՄԱՅՆՔԻ ԲՅՈՒՋԵԻ ԾԱԽՍԵՐԸ՝ ԸՍՏ ԲՅՈՒՋԵՏԱՅԻՆ ԾԱԽՍԵՐԻ ՏՆՏԵՍԱԳԻՏԱԿԱՆ ԴԱՍԱԿԱՐԳՄԱՆ</t>
  </si>
  <si>
    <t>1.1 ¶áõÛù³ÛÇÝ Ñ³ñÏ»ñ ³Ýß³ñÅ ·áõÛùÇó, այդ թվում՝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</si>
  <si>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</si>
  <si>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</si>
  <si>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</si>
  <si>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>ՆԱԻՐԻ ՀԱՄԱՅՆՔԻ</t>
  </si>
  <si>
    <t>êÇÝÃ»-ïÇÏ Ñ³ßÇí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</si>
  <si>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</si>
  <si>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7</t>
  </si>
  <si>
    <t>8</t>
  </si>
  <si>
    <t>9</t>
  </si>
  <si>
    <t>³Û¹ ÃíáõÙ Í³Ëë»ñÇ í»ñÍ³ÝáõÙÁ` Áëï µÛáõç»ï³ÛÇÝ Í³Ëë»ñÇ ïÝï»ë³·Çï³Ï³Ý ¹³ë³Ï³ñ·Ù³Ý Ñá¹í³ÍÝ»ñÇ</t>
  </si>
  <si>
    <t>Ð³Ù³Ï³ñ·ã³ÛÇÝ Í³é³ÛáõÃÛáõÝÝ»ñ</t>
  </si>
  <si>
    <t>î»Õ»Ï³ïí³Ï³Ý Í³é³ÛáõÃÛáõÝÝ»ñ</t>
  </si>
  <si>
    <t>-ÀÝ¹Ñ³Ýáõñ µÝáõÛÃÇ ³ÛÉ Í³é³ÛáõÃÛáõÝÝ»ñ</t>
  </si>
  <si>
    <t xml:space="preserve"> -Ð³ïáõÏ Ýå³ï³Ï³ÛÇÝ ³ÛÉ ÝÛáõÃÝ»ñ</t>
  </si>
  <si>
    <t xml:space="preserve">  </t>
  </si>
  <si>
    <t>......................................................</t>
  </si>
  <si>
    <t>ÀÝ¹Ñ³Ýáõñ µÝáõÛÃÇ ³ÛÉÍ³é³ÛáõÃÛáõÝÝ»ñ</t>
  </si>
  <si>
    <t xml:space="preserve">ÀÝ¹Ñ³Ýáõñ µÝáõÛÃÇ Ñ³Ýñ³ÛÇÝ Í³é³ÛáõÃÛáõÝÝ»ñ (³ÛÉ ¹³ë»ñÇÝ ãå³ïÏ³ÝáÕ), áñÇó` </t>
  </si>
  <si>
    <t>ä²Þîä²ÜàôÂÚàôÜ, ³Û¹ ÃíáõÙ` (ïáÕ2210+2220+ïáÕ2230+ïáÕ2240+ïáÕ2250)</t>
  </si>
  <si>
    <t>Ð²ê²ð²Î²Î²Ü Î²ð¶, ²Üìî²Ü¶àôÂÚàôÜ ¨ ¸²î²Î²Ü ¶àðÌàôÜºàôÂÚàôÜ, ³Û¹ ÃíáõÙ` (ïáÕ2310+ïáÕ2320+ïáÕ2330+ïáÕ2340+ïáÕ2350+ïáÕ2360+ïáÕ2370)</t>
  </si>
  <si>
    <t>Ð³ë³ñ³Ï³Ï³Ý Ï³ñ· ¨ ³Ýíï³Ý·áõÃÛáõÝ (³ÛÉ ¹³ë»ñÇÝ ãå³ïÏ³ÝáÕ), áñÇó`</t>
  </si>
  <si>
    <t xml:space="preserve">ÀÝ¹Ñ³Ýáõñ µÝáõÛÃÇ Ñ³Ýñ³ÛÇÝ Í³é³ÛáõÃÛáõÝÝ»ñÇ (³ÛÉ ¹³ë»ñÇÝ ãå³ïÏ³ÝáÕ), áñÇó` </t>
  </si>
  <si>
    <t>ÀÝ¹Ñ³Ýáõñ µÝáõÛÃÇ Ñ³Ýñ³ÛÇÝ Í³é³ÛáõÃÛáõÝÝ»ñ (³ÛÉ ¹³ë»ñÇÝ ãå³ïÏ³ÝáÕ)</t>
  </si>
  <si>
    <t xml:space="preserve">ä²Þîä²ÜàôÂÚàôÜ, ³Û¹ ÃíáõÙ` </t>
  </si>
  <si>
    <t xml:space="preserve">Ð²ê²ð²Î²Î²Ü Î²ð¶, ²Üìî²Ü¶àôÂÚàôÜ ¨ ¸²î²Î²Ü ¶àðÌàôÜºàôÂÚàôÜ, ³Û¹ ÃíáõÙ </t>
  </si>
  <si>
    <t>՛04</t>
  </si>
  <si>
    <t>Գյուղատնտեսություն, անտառային տնտեսություն, ձկնորսություն և որսորդություն, որից</t>
  </si>
  <si>
    <t xml:space="preserve">Գյուղատնտեսություն </t>
  </si>
  <si>
    <t xml:space="preserve"> - Տրանսպորտային սարքավորումներ</t>
  </si>
  <si>
    <t xml:space="preserve"> - Þ»Ýù»ñÇ ¨ ßÇÝáõÃÛáõÝÝ»ñÇ Ïառուցում</t>
  </si>
  <si>
    <t>-ÐÇÙÝ³Ï³Ý ÙÇçáóÝ»ñÇ Çñ³óáõÙÇó Ùáõïù»ñ, ³Û¹ ÃíáõÙ</t>
  </si>
  <si>
    <t>²Ýß³ñÅ ·áõÛùÇ Çñ³óáõÙÇó Ùáõïù»ñ</t>
  </si>
  <si>
    <t>Þ³ñÅ³Ï³Ý  ·áõÛùÇ Çñ³óáõÙÇó Ùáõïù»ñ</t>
  </si>
  <si>
    <t>-â³ñï³¹ñí³Í ³ÏïÇíÝ»ñÇ Çñ³óáõÙÇó Ùáõïù»ñ, ³Û¹ ÃíáõÙ`</t>
  </si>
  <si>
    <t>-ÐáÕÇ Çñ³óáõÙÇó Ùáõïù»ñ</t>
  </si>
  <si>
    <t>Þðæ²Î² ØÆæ²ì²ÚðÆ ä²Þîä²ÜàôÂÚàôÜ, 
³Û¹ ÃíáõÙ` (ïáÕ2510+ïáÕ2520+ïáÕ2530+ïáÕ2540+ïáÕ2550+ïáÕ2560)</t>
  </si>
  <si>
    <t>Շրջակա միջավայրի պաշտպանություն (այլ դասերին չպատկանող), որից</t>
  </si>
  <si>
    <t>-Տրանսպորտային սարքավորումներ</t>
  </si>
  <si>
    <t>Շրջակա միջավայրի պաշտպանություն (այլ դասերին չպատկանող)</t>
  </si>
  <si>
    <t>´Ü²Î²ð²Ü²ÚÆÜ ÞÆÜ²ð²ðàôÂÚàôÜ ºì ÎàØàôÜ²È Ì²è²ÚàôÂÚàôÜ, ³Û¹ ÃíáõÙ` (ïáÕ3610+ïáÕ3620+ïáÕ3630+ïáÕ3640+ïáÕ3650+ïáÕ3660)</t>
  </si>
  <si>
    <t>2520</t>
  </si>
  <si>
    <t>- Þ»Ýù»ñÇ ¨ ßÇÝáõÃÛáõÝÝ»ñÇ Ï³åÇï³É í»ñ³Ýáñá·áõÙ</t>
  </si>
  <si>
    <t>´Ý³Ï³ñ³Ý³ÛÇÝ ßÇÝ³ñ³ñáõÃÛ³Ý ¨ ÏáÙáõÝ³É Í³é³ÛáõÃÛáõÝÝ»ñÇ ·Íáí Ñ»ï³½áï³Ï³Ý ¨ Ý³Ë³·Í³ÛÇÝ ³ßË³ï³ÝùÝ»ñ, áñÇó`</t>
  </si>
  <si>
    <t>²èàÔæ²ä²ÐàôÂÚàôÜ, ³Û¹ ÃíáõÙ` (ïáÕ2710+ïáÕ2720+ïáÕ2730+ïáÕ2740+ïáÕ2750+ïáÕ2760)</t>
  </si>
  <si>
    <t>²éáÕç³å³ÑáõÃÛ³Ý ·Íáí Ñ»ï³½áï³Ï³Ý ¨ Ý³Ë³·Í³ÛÇÝ ³ßË³ï³ÝùÝ»ñ , áñÇó`</t>
  </si>
  <si>
    <t>´Ý³Ï³ñ³Ý³ÛÇÝ ßÇÝ³ñ³ñáõÃÛáõÝ</t>
  </si>
  <si>
    <t>Ջրամատակարում, áñÇó`</t>
  </si>
  <si>
    <t>Ջրամատակարում</t>
  </si>
  <si>
    <t>2640</t>
  </si>
  <si>
    <t>2641</t>
  </si>
  <si>
    <t>6</t>
  </si>
  <si>
    <t>Ð²Ü¶Æêî, ØÞ²ÎàôÚÂ ºì ÎðàÜ, ³Û¹ ÃíáõÙ` (ïáÕ2810+ïáÕ2820+ïáÕ2830+ïáÕ2840+ïáÕ2850+ïáÕ2860)</t>
  </si>
  <si>
    <t>î³ññ³Ï³Ý  ÏñÃáõÃÛáõÝ</t>
  </si>
  <si>
    <t>Àëï Ù³Ï³ñ¹³ÏÝ»ñÇ ã¹³ë³Ï³ñ·íáÕ ÏñÃáõÃÛáõÝ, áñÇó`</t>
  </si>
  <si>
    <t xml:space="preserve">êàòÆ²È²Î²Ü ä²Þîä²ÜàôÂÚàôÜ, ³Û¹ ÃíáõÙ` (ïáÕ3010+ïáÕ3020+ïáÕ3030+ïáÕ3040+ïáÕ3050+ïáÕ3060+ïáÕ3070+ïáÕ3080+ïáÕ3090) </t>
  </si>
  <si>
    <t>ÐÆØÜ²Î²Ü ´²ÄÆÜÜºðÆÜ â¸²êìàÔ ä²Ðàôêî²ÚÆÜ üàÜ¸ºð, ³Û¹ ÃíáõÙ`
 (ïáÕ3110)</t>
  </si>
  <si>
    <t>Ü»ñÏ³Û³óáõóã³Ï³Ý Í³Ëë»ñ</t>
  </si>
  <si>
    <t xml:space="preserve"> -´Ý³Ï³Ý ³Õ»ïÝ»ñÇó ³é³ç³ó³Í íÝ³ëí³ÍùÝ»ñÇ ¨ Ï³Ù íÝ³ëÝ»ñÇ í»ñ³Ï³Ý·ÝáõÙ</t>
  </si>
  <si>
    <t xml:space="preserve"> -¸³ï³ñ³ÝÝ»ñ</t>
  </si>
  <si>
    <t xml:space="preserve"> -²ÛÉ Ù»ù»Ý³Ý»ñ ¨ ë³ñù³íáñáõÙÝ»ñ</t>
  </si>
  <si>
    <t xml:space="preserve"> - ÊáÕáí³Ï³ß³ñ³ÛÇÝ ¨ ³ÛÉ ïñ³Ýëåáñï</t>
  </si>
  <si>
    <t>´³ñÓñ³·áõÛÝ ÏñÃáõÃÛáõÝ ª áñÇó</t>
  </si>
  <si>
    <t>¶ÛáõÕ³ïÝï»ëáõÃÛáõÝ</t>
  </si>
  <si>
    <t xml:space="preserve"> - Î³åÇï³É ¹ñ³Ù³ßÝáñÑÝ»ñ å»ï³Ï³Ý ¨ Ñ³Ù³ÛÝùÝ»ñÇ áã ³é¨ïñ³ÛÇÝ Ï³½Ù³Ï»ñåáõÃÛáõÝÝ»ñÇÝ</t>
  </si>
  <si>
    <t>¶ÛáõÕ³ïÝï»ëáõÃÛáõÝ, ³Ýï³é³ÛÇÝ ïÝï»ëáõÃÛáõÝ, ÓÏÝáñëáõÃÛáõÝ ¨ áñëáñ¹áõÃÛáõÝ</t>
  </si>
  <si>
    <t>Î»Õï³çñ»ñÇ Ñ»é³óáõÙª áñÇó</t>
  </si>
  <si>
    <t>Î»Õï³çñ»ñÇ Ñ»é³óáõÙ</t>
  </si>
  <si>
    <t xml:space="preserve"> - Այլ կապիտալ դրամաշնորհներ</t>
  </si>
  <si>
    <t xml:space="preserve"> -Նվիրատվություններ այլ շահույթ չհետապնդող կազմակերպություններին</t>
  </si>
  <si>
    <t xml:space="preserve"> - Þ»Ýù»ñÇ ¨ ßÇÝáõÃÛáõÝÝ»ñÇ Ï³ռուցում</t>
  </si>
  <si>
    <t xml:space="preserve"> - Նյութեր և պարագաներ</t>
  </si>
  <si>
    <t>Համայնքի տարածքում սահմանափակման ենթակա ծառայության օբյեկտի գործունեության թույլտվության համար</t>
  </si>
  <si>
    <r>
      <t>Ð³Ù³ÛÝùÇ ï³ñ³ÍùáõÙ Å³ÙÁ 24</t>
    </r>
    <r>
      <rPr>
        <vertAlign val="superscript"/>
        <sz val="10"/>
        <color indexed="60"/>
        <rFont val="Arial Armenian"/>
        <family val="2"/>
      </rPr>
      <t>00</t>
    </r>
    <r>
      <rPr>
        <sz val="10"/>
        <color indexed="60"/>
        <rFont val="Arial Armenian"/>
        <family val="2"/>
      </rPr>
      <t xml:space="preserve"> -Çó Ñ»ïá íÇ×³Ï³Ë³Õ»ñÇ Ï³½Ù³Ï»ñåÙ³Ý Ñ³Ù³ñ</t>
    </r>
  </si>
  <si>
    <r>
      <t xml:space="preserve">3.1 îáÏáëÝ»ñ, </t>
    </r>
    <r>
      <rPr>
        <sz val="10"/>
        <rFont val="Arial Armenian"/>
        <family val="2"/>
      </rPr>
      <t xml:space="preserve">³Û¹ ÃíáõÙ`  </t>
    </r>
  </si>
  <si>
    <r>
      <t xml:space="preserve">3.2 Þ³Ñ³µ³ÅÇÝÝ»ñ, </t>
    </r>
    <r>
      <rPr>
        <sz val="10"/>
        <rFont val="Arial Armenian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</si>
  <si>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10"/>
        <rFont val="Arial Armenian"/>
        <family val="2"/>
      </rPr>
      <t>³Û¹ ÃíáõÙ`  
(ïáÕ 1331 + ïáÕ 1332 + ïáÕ 1333 + 1334)</t>
    </r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</si>
  <si>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</si>
  <si>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</si>
  <si>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</si>
  <si>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10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</si>
  <si>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Armenian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</si>
  <si>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</si>
  <si>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r>
      <t xml:space="preserve">Þðæ²Î² ØÆæ²ì²ÚðÆ ä²Þîä²ÜàôÂÚàôÜ, ³Û¹ ÃíáõÙ` </t>
    </r>
    <r>
      <rPr>
        <sz val="10"/>
        <rFont val="Arial Armenian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</si>
  <si>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10"/>
        <rFont val="Arial Armenian"/>
        <family val="2"/>
      </rPr>
      <t>(ïáÕ3610+ïáÕ3620+ïáÕ3630+ïáÕ3640+ïáÕ3650+ïáÕ3660)</t>
    </r>
  </si>
  <si>
    <r>
      <t>²èàÔæ²ä²ÐàôÂÚàôÜ, ³Û¹ ÃíáõÙ`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</si>
  <si>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r>
      <t xml:space="preserve">Ð²Ü¶Æêî, ØÞ²ÎàôÚÂ ºì ÎðàÜ, ³Û¹ ÃíáõÙ` </t>
    </r>
    <r>
      <rPr>
        <sz val="9"/>
        <rFont val="Arial Armenian"/>
        <family val="2"/>
      </rPr>
      <t>(ïáÕ2810+ïáÕ2820+ïáÕ2830+ïáÕ2840+ïáÕ2850+ïáÕ2860)</t>
    </r>
  </si>
  <si>
    <r>
      <t xml:space="preserve">ÎðÂàôÂÚàôÜ, ³Û¹ ÃíáõÙ` </t>
    </r>
    <r>
      <rPr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</si>
  <si>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</si>
  <si>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 </t>
    </r>
    <r>
      <rPr>
        <sz val="8"/>
        <rFont val="Arial Armenian"/>
        <family val="2"/>
      </rPr>
      <t>(ïáÕ3110)</t>
    </r>
  </si>
  <si>
    <r>
      <t xml:space="preserve">       </t>
    </r>
    <r>
      <rPr>
        <b/>
        <sz val="12"/>
        <rFont val="Arial Armenian"/>
        <family val="2"/>
      </rPr>
      <t xml:space="preserve">          </t>
    </r>
  </si>
  <si>
    <r>
      <t xml:space="preserve">ÀÜ¸²ØºÜÀ Ì²Êêºð, ³Û¹ ÃíáõÙ` </t>
    </r>
    <r>
      <rPr>
        <sz val="8"/>
        <rFont val="Arial Armenian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</si>
  <si>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</si>
  <si>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ì²ðÒ²îðàôÂÚàôÜ, ³Û¹ ÃíáõÙ`
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</si>
  <si>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Armenian"/>
        <family val="2"/>
      </rPr>
      <t>(ïáÕ4111+ïáÕ4112+ ïáÕ4114)</t>
    </r>
  </si>
  <si>
    <r>
      <t xml:space="preserve">´ÜºÔºÜ ²ÞÊ²î²ì²ðÒºð ºì Ð²ìºÈ²ìÖ²ðÜºð, áñÇó` 
</t>
    </r>
    <r>
      <rPr>
        <sz val="8"/>
        <rFont val="Arial Armenian"/>
        <family val="2"/>
      </rPr>
      <t>(ïáÕ4121)</t>
    </r>
  </si>
  <si>
    <r>
      <t xml:space="preserve">ö²êî²òÆ êàòÆ²È²Î²Ü ²ä²ÐàìàôÂÚ²Ü ìÖ²ðÜºð, áñÇó` 
</t>
    </r>
    <r>
      <rPr>
        <sz val="8"/>
        <rFont val="Arial Armenian"/>
        <family val="2"/>
      </rPr>
      <t>(ïáÕ4131)</t>
    </r>
  </si>
  <si>
    <r>
      <t xml:space="preserve">1.2 Ì²è²ÚàôÂÚàôÜÜºðÆ ºì ²äð²ÜøÜºðÆ Òºèø ´ºðàôØ, ³Û¹ ÃíáõÙ` 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</si>
  <si>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</si>
  <si>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</si>
  <si>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r>
      <t xml:space="preserve"> ¶àðÌàôÔàôØÜºðÆ ºì Þðæ²¶²ÚàôÂÚàôÜÜºðÆ Ì²Êêºð, áñÇó` 
</t>
    </r>
    <r>
      <rPr>
        <sz val="8"/>
        <rFont val="Arial Armenian"/>
        <family val="2"/>
      </rPr>
      <t>(ïáÕ4221+ïáÕ4222+ïáÕ4223)</t>
    </r>
  </si>
  <si>
    <r>
      <t xml:space="preserve">ä²ÚØ²Ü²¶ð²ÚÆÜ ²ÚÈ Ì²è²ÚàôÂÚàôÜÜºðÆ Òºèø ´ºðàôØ, áñÇó`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</si>
  <si>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´ºðàôØ, áñÇó`  
</t>
    </r>
    <r>
      <rPr>
        <sz val="8"/>
        <rFont val="Arial Armenian"/>
        <family val="2"/>
      </rPr>
      <t>(ïáÕ 4241)</t>
    </r>
  </si>
  <si>
    <r>
      <t xml:space="preserve">ÀÜÂ²òÆÎ Üàðà¶àôØ ºì ä²Ðä²ÜàôØ, áñÇó (Í³é³ÛáõÃÛáõÝÝ»ñ ¨ ÝÛáõÃ»ñ) 
</t>
    </r>
    <r>
      <rPr>
        <sz val="8"/>
        <rFont val="Arial Armenian"/>
        <family val="2"/>
      </rPr>
      <t>(ïáÕ4251+ïáÕ4252)</t>
    </r>
  </si>
  <si>
    <r>
      <t xml:space="preserve"> ÜÚàôÂºð, áñÇó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</si>
  <si>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îàÎàê²ìÖ²ðÜºð, ³Û¹ ÃíáõÙ 
</t>
    </r>
    <r>
      <rPr>
        <sz val="8"/>
        <color indexed="8"/>
        <rFont val="Arial Armenian"/>
        <family val="2"/>
      </rPr>
      <t>(ïáÕ4310+ïáÕ 4320+ïáÕ4330)</t>
    </r>
  </si>
  <si>
    <r>
      <t xml:space="preserve">ÜºðøÆÜ îàÎàê²ìÖ²ðÜºð, áñÇó
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</si>
  <si>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(ïáÕ4321+ïáÕ4322)</t>
    </r>
  </si>
  <si>
    <r>
      <t xml:space="preserve">öàÊ²èàôÂÚàôÜÜºðÆ Ðºî Î²äì²Ì ìÖ²ðÜºð, áñÇó` 
</t>
    </r>
    <r>
      <rPr>
        <sz val="8"/>
        <color indexed="8"/>
        <rFont val="Arial Armenian"/>
        <family val="2"/>
      </rPr>
      <t xml:space="preserve">(ïáÕ4331+ïáÕ4332+ïáÕ4333) </t>
    </r>
  </si>
  <si>
    <r>
      <t>1.4 êàô´êÆ¸Æ²Üºð, ³Û¹ ÃíáõÙ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
(ïáÕ4410+ïáÕ4420)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</si>
  <si>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Armenian"/>
        <family val="2"/>
      </rPr>
      <t>(ïáÕ4411+ïáÕ4412)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</si>
  <si>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(ïáÕ4421+ïáÕ4422)</t>
    </r>
  </si>
  <si>
    <r>
      <t xml:space="preserve">1.5 ¸ð²Ø²ÞÜàðÐÜºð, ³Û¹ ÃíáõÙ` </t>
    </r>
    <r>
      <rPr>
        <sz val="8"/>
        <color indexed="8"/>
        <rFont val="Arial Armenian"/>
        <family val="2"/>
      </rPr>
      <t>(ïáÕ4510+ïáÕ4520+ïáÕ4530+ïáÕ4540)</t>
    </r>
  </si>
  <si>
    <r>
      <t>¸ð²Ø²ÞÜàðÐÜºð úî²ðºðÎðÚ² Î²è²ì²ðàôÂÚàôÜÜºðÆÜ, áñÇó`</t>
    </r>
    <r>
      <rPr>
        <sz val="8"/>
        <color indexed="8"/>
        <rFont val="Arial Armenian"/>
        <family val="2"/>
      </rPr>
      <t xml:space="preserve"> 
(ïáÕ4511+ïáÕ4512)</t>
    </r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</si>
  <si>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</si>
  <si>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Armenian"/>
        <family val="2"/>
      </rPr>
      <t xml:space="preserve"> (ïáÕ4521+ïáÕ4522)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</si>
  <si>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Armenian"/>
        <family val="2"/>
      </rPr>
      <t xml:space="preserve"> </t>
    </r>
    <r>
      <rPr>
        <i/>
        <sz val="8"/>
        <color indexed="8"/>
        <rFont val="Arial Armenian"/>
        <family val="2"/>
      </rPr>
      <t>(ïáÕ4531+ïáÕ4532+ïáÕ4533)</t>
    </r>
  </si>
  <si>
    <r>
      <t xml:space="preserve"> - ²ÛÉ ÁÝÃ³óÇÏ ¹ñ³Ù³ßÝáñÑÝ»ñ, ³Û¹ ÃíáõÙ`            </t>
    </r>
    <r>
      <rPr>
        <sz val="9"/>
        <rFont val="Arial Armenian"/>
        <family val="2"/>
      </rPr>
      <t>(ïáÕ 4534+ïáÕ 4537 +ïáÕ 4538)</t>
    </r>
  </si>
  <si>
    <r>
      <t>Î²äÆî²È ¸ð²Ø²ÞÜàðÐÜºð äºî²Î²Ü Ð²îì²ÌÆ ²ÚÈ Ø²Î²ð¸²ÎÜºðÆÜ, áñÇó`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</si>
  <si>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Armenian"/>
        <family val="2"/>
      </rPr>
      <t xml:space="preserve"> (ïáÕ 4544+ïáÕ 4547 +ïáÕ 4548)</t>
    </r>
  </si>
  <si>
    <r>
      <t xml:space="preserve">1.6 êàòÆ²È²Î²Ü Üä²êîÜºð ºì ÎºÜê²ÂàÞ²ÎÜºð, ³Û¹ ÃíáõÙ`
</t>
    </r>
    <r>
      <rPr>
        <sz val="8"/>
        <color indexed="8"/>
        <rFont val="Arial Armenian"/>
        <family val="2"/>
      </rPr>
      <t>(ïáÕ4610+ïáÕ4630+ïáÕ4640)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</si>
  <si>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Armenian"/>
        <family val="2"/>
      </rPr>
      <t xml:space="preserve">(ïáÕ4631+ïáÕ4632+ïáÕ4633+ïáÕ4634) </t>
    </r>
  </si>
  <si>
    <r>
      <t xml:space="preserve"> ÎºÜê²ÂàÞ²ÎÜºð, áñÇó` 
</t>
    </r>
    <r>
      <rPr>
        <sz val="8"/>
        <color indexed="8"/>
        <rFont val="Arial Armenian"/>
        <family val="2"/>
      </rPr>
      <t xml:space="preserve">(ïáÕ4641) </t>
    </r>
  </si>
  <si>
    <r>
      <t xml:space="preserve">1.7 ²ÚÈ Ì²Êêºð, ³Û¹ ÃíáõÙ`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</si>
  <si>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Armenian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</si>
  <si>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</si>
  <si>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Armenian"/>
        <family val="2"/>
      </rPr>
      <t>(ïáÕ4731)</t>
    </r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</si>
  <si>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</si>
  <si>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Armenian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</si>
  <si>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ìºð²Î²Ü¶ÜàôØ, áñÇó 
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</si>
  <si>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Ì²Êêºð, áñÇó`
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</si>
  <si>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Armenian"/>
        <family val="2"/>
      </rPr>
      <t>(ïáÕ4771)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</si>
  <si>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</si>
  <si>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1.1. ÐÆØÜ²Î²Ü ØÆæàòÜºð, ³Û¹ ÃíáõÙ`
</t>
    </r>
    <r>
      <rPr>
        <sz val="8"/>
        <color indexed="8"/>
        <rFont val="Arial Armenian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</si>
  <si>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</si>
  <si>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ØºøºÜ²Üºð ºì ê²ðø²ìàðàôØÜºð, áñÇó`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</si>
  <si>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 ²ÚÈ ÐÆØÜ²Î²Ü ØÆæàòÜºð, áñÇó`
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</si>
  <si>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1.2 ä²Þ²ðÜºð, ³Û¹ ÃíáõÙ`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</si>
  <si>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1.3 ´²ðÒð²ðÄºø ²ÎîÆìÜºð, ³Û¹ ÃíáõÙ`
</t>
    </r>
    <r>
      <rPr>
        <sz val="8"/>
        <color indexed="8"/>
        <rFont val="Arial Armenian"/>
        <family val="2"/>
      </rPr>
      <t>(ïáÕ 5311)</t>
    </r>
  </si>
  <si>
    <r>
      <t xml:space="preserve">1.4 â²ðî²¸ðì²Ì ԱԿՏԻՎՆԵՐ, ³Û¹ ÃíáõÙ`              </t>
    </r>
    <r>
      <rPr>
        <sz val="8"/>
        <rFont val="Arial Armenian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</si>
  <si>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Armenian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</si>
  <si>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Armenian"/>
        <family val="2"/>
      </rPr>
      <t xml:space="preserve"> (ïáÕ6110+ïáÕ6120+ïáÕ6130) </t>
    </r>
  </si>
  <si>
    <r>
      <t xml:space="preserve">ä²Þ²ðÜºðÆ Æð²òàôØÆò Øàôîøºð, ³Û¹ ÃíáõÙ`
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</si>
  <si>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Armenian"/>
        <family val="2"/>
      </rPr>
      <t>(ïáÕ6221+ïáÕ6222+ïáÕ6223)</t>
    </r>
  </si>
  <si>
    <r>
      <t xml:space="preserve">´²ðÒð²ðÄºø ²ÎîÆìÜºðÆ Æð²òàôØÆò Øàôîøºð, ³Û¹ ÃíáõÙ` 
</t>
    </r>
    <r>
      <rPr>
        <sz val="10"/>
        <rFont val="Arial Armenian"/>
        <family val="2"/>
      </rPr>
      <t>(ïáÕ 6310)</t>
    </r>
  </si>
  <si>
    <r>
      <t>â²ðî²¸ðì²Ì ²ÎîÆìÜºðÆ Æð²òàôØÆò Øàôîøºð, ³Û¹ ÃíáõÙ`</t>
    </r>
    <r>
      <rPr>
        <b/>
        <i/>
        <sz val="11"/>
        <rFont val="Arial Armenian"/>
        <family val="2"/>
      </rPr>
      <t xml:space="preserve">     </t>
    </r>
    <r>
      <rPr>
        <sz val="10"/>
        <rFont val="Arial Armenian"/>
        <family val="2"/>
      </rPr>
      <t>(ïáÕ6410+ïáÕ6420+ïáÕ6430+ïáÕ6440)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</si>
  <si>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¶àðÌ²èՆ²Î²Ü ºì îÜîºê²¶Æî²Î²Ü  ¸²ê²Î²ð¶Ø²Ü</t>
    </r>
  </si>
  <si>
    <r>
      <t xml:space="preserve">         </t>
    </r>
    <r>
      <rPr>
        <b/>
        <sz val="12"/>
        <rFont val="Arial Armenian"/>
        <family val="2"/>
      </rPr>
      <t xml:space="preserve">                                </t>
    </r>
  </si>
  <si>
    <r>
      <t xml:space="preserve">ÀÜ¸²ØºÜÀ Ì²Êêºð </t>
    </r>
    <r>
      <rPr>
        <sz val="12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</si>
  <si>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12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</si>
  <si>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 -</t>
    </r>
    <r>
      <rPr>
        <b/>
        <sz val="12"/>
        <rFont val="Arial Armenian"/>
        <family val="2"/>
      </rPr>
      <t>¾Ý»ñ·»ïÇÏ  Í³é³ÛáõÃÛáõÝÝ»ñ</t>
    </r>
  </si>
  <si>
    <r>
      <t>îÜîºê²Î²Ü Ð²ð²´ºðàôÂÚàôÜÜºð, ³Û¹ ÃíáõÙ` (ïáÕ2410+ïáÕ2420+ïáÕ2430+ïáÕ2440+ïáÕ2450+ïáÕ2460+ïáÕ2470+ïáÕ2480+ïáÕ2490</t>
    </r>
    <r>
      <rPr>
        <b/>
        <sz val="12"/>
        <rFont val="Arial Armenian"/>
        <family val="2"/>
      </rPr>
      <t>)</t>
    </r>
  </si>
  <si>
    <r>
      <t xml:space="preserve"> -</t>
    </r>
    <r>
      <rPr>
        <sz val="12"/>
        <rFont val="Arial Armenian"/>
        <family val="2"/>
      </rPr>
      <t>¾Ý»ñ·»ïÇÏ  Í³é³ÛáõÃÛáõÝÝ»ñ</t>
    </r>
  </si>
  <si>
    <r>
      <t xml:space="preserve">ÎðÂàôÂÚàôÜ, ³Û¹ ÃíáõÙ` 
</t>
    </r>
    <r>
      <rPr>
        <sz val="12"/>
        <rFont val="Arial Armenian"/>
        <family val="2"/>
      </rPr>
      <t>(ïáÕ2910+ïáÕ2920+ïáÕ2930+ïáÕ2940+ïáÕ2950+ïáÕ2960+ïáÕ2970+ïáÕ2980)</t>
    </r>
  </si>
  <si>
    <t xml:space="preserve">           2026 ԹՎԱԿԱՆԻ ԲՅՈՒՋԵ</t>
  </si>
  <si>
    <t xml:space="preserve">&lt;&lt;Նաիրի համայնքի ավագանու 2025 թվականի դեկտեմբերի 23 -ի N   211-Ն որոշման&gt;&gt; </t>
  </si>
  <si>
    <t xml:space="preserve">                        Շարադրված է նոր խմբագրությամբ</t>
  </si>
  <si>
    <t xml:space="preserve">                                          </t>
  </si>
  <si>
    <t xml:space="preserve">           Նաիրի համայնքի ավագանու     </t>
  </si>
  <si>
    <t xml:space="preserve">          2025 թվականի դեկտեմբերի 23-ի N 211-Ն áñáßÙ³Ý </t>
  </si>
  <si>
    <r>
      <t xml:space="preserve">           </t>
    </r>
    <r>
      <rPr>
        <sz val="12"/>
        <rFont val="Arial Armenian"/>
        <family val="2"/>
      </rPr>
      <t xml:space="preserve"> Նաիրի համայնքի ավագանու 2026 թվականի հունիսի 2-ի N 107 -Ն որոշման </t>
    </r>
  </si>
  <si>
    <t xml:space="preserve"> Հավելված N 1                            </t>
  </si>
  <si>
    <t xml:space="preserve">Հավելված N 2                            </t>
  </si>
  <si>
    <t xml:space="preserve">Հավելված N 3                            </t>
  </si>
  <si>
    <t xml:space="preserve">Հավելված N 6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</si>
</sst>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.0"/>
    <numFmt numFmtId="167" formatCode="0.000"/>
  </numFmts>
  <fonts count="50">
    <font>
      <sz val="10"/>
      <name val="Arial"/>
    </font>
    <font>
      <sz val="10"/>
      <name val="Arial"/>
      <family val="2"/>
      <charset val="204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sz val="9"/>
      <name val="Arial Armenian"/>
      <family val="2"/>
    </font>
    <font>
      <sz val="12"/>
      <name val="Arial Armenian"/>
      <family val="2"/>
    </font>
    <font>
      <b/>
      <sz val="10.5"/>
      <name val="Arial Armenian"/>
      <family val="2"/>
    </font>
    <font>
      <b/>
      <i/>
      <sz val="14"/>
      <name val="Arial Armenian"/>
      <family val="2"/>
    </font>
    <font>
      <b/>
      <i/>
      <u/>
      <sz val="14"/>
      <name val="Arial Armenian"/>
      <family val="2"/>
    </font>
    <font>
      <b/>
      <i/>
      <sz val="30"/>
      <name val="ArTarumianTimes"/>
      <family val="1"/>
    </font>
    <font>
      <sz val="14"/>
      <name val="Arial Armenian"/>
      <family val="2"/>
    </font>
    <font>
      <sz val="6"/>
      <name val="Sylfaen"/>
      <family val="1"/>
    </font>
    <font>
      <b/>
      <i/>
      <sz val="26"/>
      <name val="Arial LatArm"/>
      <family val="2"/>
    </font>
    <font>
      <b/>
      <i/>
      <sz val="16"/>
      <name val="Arial LatArm"/>
      <family val="2"/>
    </font>
    <font>
      <b/>
      <i/>
      <u/>
      <sz val="18"/>
      <name val="Arial LatArm"/>
      <family val="2"/>
    </font>
    <font>
      <u/>
      <sz val="14"/>
      <name val="Arial Armenian"/>
      <family val="2"/>
    </font>
    <font>
      <sz val="10"/>
      <name val="Arial LatArm"/>
      <family val="2"/>
    </font>
    <font>
      <b/>
      <sz val="9"/>
      <name val="Arial Armenian"/>
      <family val="2"/>
    </font>
    <font>
      <sz val="10"/>
      <color rgb="FFC00000"/>
      <name val="Arial Armenian"/>
      <family val="2"/>
    </font>
    <font>
      <vertAlign val="superscript"/>
      <sz val="10"/>
      <color indexed="60"/>
      <name val="Arial Armenian"/>
      <family val="2"/>
    </font>
    <font>
      <sz val="10"/>
      <color indexed="60"/>
      <name val="Arial Armenian"/>
      <family val="2"/>
    </font>
    <font>
      <sz val="11"/>
      <name val="Arial Armenian"/>
      <family val="2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i/>
      <sz val="11"/>
      <name val="Arial Armenian"/>
      <family val="2"/>
    </font>
    <font>
      <sz val="8"/>
      <color indexed="10"/>
      <name val="Arial Armenian"/>
      <family val="2"/>
    </font>
    <font>
      <b/>
      <i/>
      <sz val="9"/>
      <name val="Arial Armenian"/>
      <family val="2"/>
    </font>
    <font>
      <b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i/>
      <sz val="10"/>
      <name val="Arial Armenian"/>
      <family val="2"/>
    </font>
    <font>
      <b/>
      <sz val="9"/>
      <color indexed="8"/>
      <name val="Arial Armenian"/>
      <family val="2"/>
    </font>
    <font>
      <b/>
      <i/>
      <sz val="9"/>
      <color indexed="8"/>
      <name val="Arial Armenian"/>
      <family val="2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b/>
      <sz val="8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i/>
      <sz val="8"/>
      <color indexed="8"/>
      <name val="Arial Armenian"/>
      <family val="2"/>
    </font>
    <font>
      <b/>
      <sz val="10"/>
      <color indexed="8"/>
      <name val="Arial Armenian"/>
      <family val="2"/>
    </font>
    <font>
      <b/>
      <sz val="12"/>
      <color indexed="8"/>
      <name val="Arial Armenian"/>
      <family val="2"/>
    </font>
    <font>
      <sz val="10"/>
      <color indexed="8"/>
      <name val="Arial Armenian"/>
      <family val="2"/>
    </font>
    <font>
      <i/>
      <sz val="10"/>
      <name val="Arial Armenian"/>
      <family val="2"/>
    </font>
    <font>
      <sz val="12"/>
      <color theme="1"/>
      <name val="Arial Armenian"/>
      <family val="2"/>
    </font>
    <font>
      <sz val="12"/>
      <color indexed="8"/>
      <name val="Arial Armenian"/>
      <family val="2"/>
    </font>
    <font>
      <i/>
      <sz val="12"/>
      <name val="Arial Armenian"/>
      <family val="2"/>
    </font>
    <font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9" fillId="0" borderId="4" applyNumberFormat="0" applyFill="0" applyProtection="0">
      <alignment horizontal="center" vertical="center"/>
    </xf>
    <xf numFmtId="0" fontId="19" fillId="0" borderId="4" applyNumberFormat="0" applyFill="0" applyProtection="0">
      <alignment horizontal="left" vertical="center" wrapText="1"/>
    </xf>
  </cellStyleXfs>
  <cellXfs count="290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Continuous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top"/>
    </xf>
    <xf numFmtId="49" fontId="0" fillId="0" borderId="0" xfId="0" applyNumberFormat="1" applyAlignment="1" applyProtection="1">
      <alignment horizontal="center" vertical="top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49" fontId="10" fillId="0" borderId="0" xfId="0" applyNumberFormat="1" applyFont="1" applyAlignment="1" applyProtection="1">
      <alignment horizontal="center" vertical="top"/>
      <protection locked="0"/>
    </xf>
    <xf numFmtId="49" fontId="11" fillId="0" borderId="0" xfId="0" applyNumberFormat="1" applyFont="1" applyAlignment="1" applyProtection="1">
      <alignment horizontal="center" vertical="top"/>
      <protection locked="0"/>
    </xf>
    <xf numFmtId="49" fontId="12" fillId="0" borderId="0" xfId="0" applyNumberFormat="1" applyFont="1" applyAlignment="1" applyProtection="1">
      <alignment horizontal="center" vertical="top"/>
      <protection locked="0"/>
    </xf>
    <xf numFmtId="0" fontId="9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/>
    <xf numFmtId="0" fontId="8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49" fontId="2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2" fillId="0" borderId="1" xfId="0" quotePrefix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 wrapText="1"/>
    </xf>
    <xf numFmtId="167" fontId="2" fillId="3" borderId="1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right" vertical="center"/>
    </xf>
    <xf numFmtId="16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centerContinuous" vertical="center" wrapText="1"/>
    </xf>
    <xf numFmtId="0" fontId="2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 readingOrder="1"/>
    </xf>
    <xf numFmtId="165" fontId="2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 readingOrder="1"/>
    </xf>
    <xf numFmtId="165" fontId="3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left" vertical="top" wrapText="1" readingOrder="1"/>
    </xf>
    <xf numFmtId="0" fontId="27" fillId="0" borderId="1" xfId="0" applyFont="1" applyBorder="1" applyAlignment="1">
      <alignment horizontal="left" vertical="top" wrapText="1" readingOrder="1"/>
    </xf>
    <xf numFmtId="0" fontId="31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 readingOrder="1"/>
    </xf>
    <xf numFmtId="165" fontId="24" fillId="0" borderId="1" xfId="0" applyNumberFormat="1" applyFont="1" applyBorder="1" applyAlignment="1">
      <alignment vertical="top" wrapText="1"/>
    </xf>
    <xf numFmtId="0" fontId="27" fillId="0" borderId="1" xfId="0" applyFont="1" applyBorder="1" applyAlignment="1">
      <alignment horizontal="justify" vertical="top" wrapText="1" readingOrder="1"/>
    </xf>
    <xf numFmtId="0" fontId="7" fillId="0" borderId="1" xfId="0" applyFont="1" applyBorder="1" applyAlignment="1">
      <alignment vertical="center" wrapText="1" readingOrder="1"/>
    </xf>
    <xf numFmtId="165" fontId="27" fillId="0" borderId="1" xfId="0" applyNumberFormat="1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top" wrapText="1"/>
    </xf>
    <xf numFmtId="164" fontId="24" fillId="0" borderId="1" xfId="0" applyNumberFormat="1" applyFont="1" applyBorder="1" applyAlignment="1">
      <alignment vertical="top" wrapText="1"/>
    </xf>
    <xf numFmtId="167" fontId="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horizontal="left" vertical="top" wrapText="1" readingOrder="1"/>
    </xf>
    <xf numFmtId="0" fontId="20" fillId="0" borderId="1" xfId="0" applyFont="1" applyBorder="1" applyAlignment="1">
      <alignment horizontal="center" vertical="top" wrapText="1" readingOrder="1"/>
    </xf>
    <xf numFmtId="0" fontId="2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7" fontId="33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/>
    </xf>
    <xf numFmtId="165" fontId="26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49" fontId="20" fillId="2" borderId="1" xfId="0" applyNumberFormat="1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vertical="top" wrapText="1"/>
    </xf>
    <xf numFmtId="49" fontId="34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vertical="top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49" fontId="34" fillId="0" borderId="1" xfId="0" applyNumberFormat="1" applyFont="1" applyBorder="1" applyAlignment="1">
      <alignment vertical="top" wrapText="1"/>
    </xf>
    <xf numFmtId="49" fontId="35" fillId="0" borderId="1" xfId="0" applyNumberFormat="1" applyFont="1" applyBorder="1" applyAlignment="1">
      <alignment vertical="top" wrapText="1"/>
    </xf>
    <xf numFmtId="49" fontId="39" fillId="0" borderId="1" xfId="0" applyNumberFormat="1" applyFont="1" applyBorder="1" applyAlignment="1">
      <alignment vertical="top" wrapText="1"/>
    </xf>
    <xf numFmtId="166" fontId="2" fillId="0" borderId="0" xfId="0" applyNumberFormat="1" applyFont="1"/>
    <xf numFmtId="0" fontId="7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49" fontId="42" fillId="0" borderId="1" xfId="0" applyNumberFormat="1" applyFont="1" applyBorder="1" applyAlignment="1">
      <alignment vertical="top" wrapText="1"/>
    </xf>
    <xf numFmtId="0" fontId="34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vertical="top" wrapText="1"/>
    </xf>
    <xf numFmtId="49" fontId="43" fillId="0" borderId="1" xfId="0" applyNumberFormat="1" applyFont="1" applyBorder="1" applyAlignment="1">
      <alignment horizontal="center" vertical="top" wrapText="1"/>
    </xf>
    <xf numFmtId="49" fontId="34" fillId="0" borderId="1" xfId="0" applyNumberFormat="1" applyFont="1" applyBorder="1" applyAlignment="1">
      <alignment horizontal="center" vertical="top" wrapText="1"/>
    </xf>
    <xf numFmtId="0" fontId="34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wrapText="1"/>
    </xf>
    <xf numFmtId="167" fontId="2" fillId="0" borderId="1" xfId="0" applyNumberFormat="1" applyFont="1" applyBorder="1"/>
    <xf numFmtId="49" fontId="2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vertical="top" wrapText="1"/>
    </xf>
    <xf numFmtId="49" fontId="44" fillId="0" borderId="1" xfId="0" applyNumberFormat="1" applyFont="1" applyBorder="1" applyAlignment="1">
      <alignment horizontal="center" vertical="top" wrapText="1"/>
    </xf>
    <xf numFmtId="167" fontId="45" fillId="0" borderId="1" xfId="0" applyNumberFormat="1" applyFont="1" applyBorder="1" applyAlignment="1">
      <alignment horizontal="right"/>
    </xf>
    <xf numFmtId="0" fontId="33" fillId="0" borderId="0" xfId="0" applyFont="1"/>
    <xf numFmtId="49" fontId="4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vertical="top" wrapText="1"/>
    </xf>
    <xf numFmtId="49" fontId="44" fillId="0" borderId="1" xfId="0" applyNumberFormat="1" applyFont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49" fontId="7" fillId="2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165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 readingOrder="1"/>
    </xf>
    <xf numFmtId="167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justify" vertical="top" wrapText="1" readingOrder="1"/>
    </xf>
    <xf numFmtId="0" fontId="8" fillId="0" borderId="1" xfId="0" applyFont="1" applyBorder="1" applyAlignment="1">
      <alignment vertical="top" wrapText="1" readingOrder="1"/>
    </xf>
    <xf numFmtId="49" fontId="43" fillId="0" borderId="1" xfId="0" applyNumberFormat="1" applyFont="1" applyBorder="1" applyAlignment="1">
      <alignment vertical="top" wrapText="1"/>
    </xf>
    <xf numFmtId="165" fontId="31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 readingOrder="1"/>
    </xf>
    <xf numFmtId="0" fontId="8" fillId="0" borderId="1" xfId="0" quotePrefix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vertical="center" wrapText="1"/>
    </xf>
    <xf numFmtId="0" fontId="8" fillId="0" borderId="4" xfId="1" applyFont="1" applyFill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vertical="top" wrapText="1"/>
    </xf>
    <xf numFmtId="167" fontId="8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readingOrder="1"/>
    </xf>
    <xf numFmtId="49" fontId="47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49" fontId="47" fillId="0" borderId="1" xfId="0" applyNumberFormat="1" applyFont="1" applyBorder="1" applyAlignment="1">
      <alignment vertical="center" wrapText="1"/>
    </xf>
    <xf numFmtId="0" fontId="8" fillId="0" borderId="4" xfId="2" applyFont="1" applyFill="1">
      <alignment horizontal="left" vertical="center" wrapText="1"/>
    </xf>
    <xf numFmtId="49" fontId="47" fillId="0" borderId="1" xfId="0" quotePrefix="1" applyNumberFormat="1" applyFont="1" applyBorder="1" applyAlignment="1">
      <alignment vertical="top" wrapText="1"/>
    </xf>
    <xf numFmtId="0" fontId="48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 vertical="top" wrapText="1" readingOrder="1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vertical="center" wrapText="1"/>
    </xf>
    <xf numFmtId="0" fontId="48" fillId="0" borderId="1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65" fontId="8" fillId="0" borderId="0" xfId="0" applyNumberFormat="1" applyFont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4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right" vertical="center"/>
    </xf>
    <xf numFmtId="49" fontId="3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 readingOrder="1"/>
    </xf>
    <xf numFmtId="49" fontId="48" fillId="0" borderId="1" xfId="0" applyNumberFormat="1" applyFont="1" applyBorder="1" applyAlignment="1">
      <alignment vertical="center" wrapText="1"/>
    </xf>
    <xf numFmtId="167" fontId="8" fillId="4" borderId="1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47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167" fontId="31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/>
    </xf>
    <xf numFmtId="0" fontId="48" fillId="0" borderId="1" xfId="0" applyFont="1" applyBorder="1" applyAlignment="1">
      <alignment horizontal="left" vertical="top" wrapText="1"/>
    </xf>
    <xf numFmtId="167" fontId="8" fillId="0" borderId="1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center" vertical="top"/>
    </xf>
    <xf numFmtId="165" fontId="31" fillId="0" borderId="0" xfId="0" applyNumberFormat="1" applyFont="1" applyAlignment="1">
      <alignment horizontal="center" vertical="top"/>
    </xf>
    <xf numFmtId="165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wrapText="1"/>
    </xf>
    <xf numFmtId="0" fontId="49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>
      <alignment horizontal="center"/>
    </xf>
    <xf numFmtId="0" fontId="18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top" wrapText="1"/>
    </xf>
    <xf numFmtId="0" fontId="49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165" fontId="2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right"/>
    </xf>
    <xf numFmtId="0" fontId="8" fillId="0" borderId="0" xfId="0" applyFont="1" applyAlignment="1" applyProtection="1">
      <alignment horizontal="right" vertical="top"/>
      <protection locked="0"/>
    </xf>
  </cellXfs>
  <cellStyles count="3">
    <cellStyle name="cntr_arm10_Bord_900" xfId="1" xr:uid="{00000000-0005-0000-0000-000000000000}"/>
    <cellStyle name="left_arm10_BordWW_900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560244</xdr:colOff>
      <xdr:row>82</xdr:row>
      <xdr:rowOff>67541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EB13F6-9AB9-45FD-A507-EFE18CD92A88}"/>
            </a:ext>
          </a:extLst>
        </xdr:cNvPr>
        <xdr:cNvSpPr txBox="1"/>
      </xdr:nvSpPr>
      <xdr:spPr>
        <a:xfrm>
          <a:off x="12352194" y="309190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8"/>
  <sheetViews>
    <sheetView showGridLines="0" topLeftCell="A4" zoomScaleNormal="100" workbookViewId="0">
      <selection activeCell="J4" sqref="J4"/>
    </sheetView>
  </sheetViews>
  <sheetFormatPr defaultRowHeight="12.75"/>
  <sheetData>
    <row r="1" spans="1:14" ht="20.25">
      <c r="A1" s="258" t="s">
        <v>826</v>
      </c>
      <c r="B1" s="258"/>
      <c r="C1" s="258"/>
      <c r="D1" s="258"/>
      <c r="E1" s="258"/>
      <c r="F1" s="258"/>
      <c r="G1" s="258"/>
      <c r="H1" s="258"/>
      <c r="I1" s="258"/>
    </row>
    <row r="2" spans="1:14" ht="18">
      <c r="A2" s="20"/>
      <c r="B2" s="20"/>
      <c r="C2" s="24"/>
      <c r="D2" s="22"/>
      <c r="E2" s="23"/>
      <c r="F2" s="23"/>
      <c r="G2" s="23"/>
    </row>
    <row r="3" spans="1:14" ht="22.5">
      <c r="A3" s="259" t="s">
        <v>835</v>
      </c>
      <c r="B3" s="259"/>
      <c r="C3" s="259"/>
      <c r="D3" s="259"/>
      <c r="E3" s="259"/>
      <c r="F3" s="259"/>
      <c r="G3" s="259"/>
      <c r="H3" s="259"/>
      <c r="I3" s="259"/>
    </row>
    <row r="4" spans="1:14" ht="99.75" customHeight="1">
      <c r="A4" s="20"/>
      <c r="B4" s="20"/>
      <c r="C4" s="25"/>
      <c r="D4" s="22"/>
      <c r="E4" s="23"/>
      <c r="F4" s="23"/>
      <c r="G4" s="23"/>
    </row>
    <row r="5" spans="1:14" ht="33">
      <c r="A5" s="262" t="s">
        <v>985</v>
      </c>
      <c r="B5" s="262"/>
      <c r="C5" s="262"/>
      <c r="D5" s="262"/>
      <c r="E5" s="262"/>
      <c r="F5" s="262"/>
      <c r="G5" s="262"/>
      <c r="H5" s="262"/>
      <c r="I5" s="262"/>
    </row>
    <row r="6" spans="1:14" ht="45" customHeight="1">
      <c r="A6" s="20"/>
      <c r="B6" s="20"/>
      <c r="C6" s="26"/>
      <c r="D6" s="22"/>
      <c r="E6" s="23"/>
      <c r="F6" s="23"/>
      <c r="G6" s="23"/>
    </row>
    <row r="7" spans="1:14" ht="27.75" customHeight="1">
      <c r="A7" s="250" t="s">
        <v>991</v>
      </c>
      <c r="B7" s="250"/>
      <c r="C7" s="250"/>
      <c r="D7" s="250"/>
      <c r="E7" s="250"/>
      <c r="F7" s="250"/>
      <c r="G7" s="250"/>
      <c r="H7" s="250"/>
      <c r="I7" s="250"/>
    </row>
    <row r="8" spans="1:14" ht="36" customHeight="1">
      <c r="A8" s="263" t="s">
        <v>986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</row>
    <row r="9" spans="1:14" s="45" customFormat="1" ht="30.75" customHeight="1">
      <c r="A9" s="263"/>
      <c r="B9" s="263"/>
      <c r="C9" s="263"/>
      <c r="D9" s="263"/>
      <c r="E9" s="263"/>
      <c r="F9" s="263"/>
      <c r="G9" s="263"/>
      <c r="H9" s="263"/>
      <c r="I9" s="263"/>
      <c r="J9" s="263"/>
      <c r="K9" s="44"/>
      <c r="L9" s="44"/>
      <c r="M9" s="44"/>
      <c r="N9" s="44"/>
    </row>
    <row r="10" spans="1:14" ht="78.75" customHeight="1">
      <c r="A10" s="20"/>
      <c r="B10" s="20"/>
      <c r="C10" s="23"/>
      <c r="D10" s="22"/>
      <c r="E10" s="23"/>
      <c r="F10" s="23"/>
      <c r="G10" s="23"/>
    </row>
    <row r="11" spans="1:14" ht="18">
      <c r="A11" s="42" t="s">
        <v>987</v>
      </c>
      <c r="B11" s="42"/>
      <c r="C11" s="42"/>
      <c r="D11" s="42"/>
      <c r="E11" s="42"/>
      <c r="F11" s="42"/>
      <c r="G11" s="42"/>
      <c r="H11" s="42"/>
    </row>
    <row r="12" spans="1:14" ht="18">
      <c r="A12" s="36"/>
      <c r="B12" s="36"/>
      <c r="C12" s="36"/>
      <c r="D12" s="36"/>
      <c r="E12" s="36"/>
      <c r="F12" s="36"/>
      <c r="G12" s="36"/>
    </row>
    <row r="13" spans="1:14">
      <c r="A13" s="20"/>
      <c r="B13" s="20"/>
      <c r="C13" s="21"/>
      <c r="D13" s="22"/>
      <c r="E13" s="23"/>
      <c r="F13" s="23"/>
      <c r="G13" s="23"/>
    </row>
    <row r="14" spans="1:14" ht="18">
      <c r="A14" s="261" t="s">
        <v>820</v>
      </c>
      <c r="B14" s="261"/>
      <c r="C14" s="261"/>
      <c r="D14" s="261"/>
      <c r="E14" s="261"/>
      <c r="F14" s="261"/>
      <c r="G14" s="261"/>
      <c r="H14" s="261"/>
      <c r="I14" s="261"/>
    </row>
    <row r="15" spans="1:14">
      <c r="A15" s="260" t="s">
        <v>821</v>
      </c>
      <c r="B15" s="260"/>
      <c r="C15" s="260"/>
      <c r="D15" s="260"/>
      <c r="E15" s="260"/>
      <c r="F15" s="260"/>
      <c r="G15" s="260"/>
      <c r="H15" s="260"/>
      <c r="I15" s="260"/>
    </row>
    <row r="16" spans="1:14" s="41" customFormat="1" ht="93" customHeight="1"/>
    <row r="17" spans="1:9" ht="21" customHeight="1">
      <c r="A17" s="34" t="s">
        <v>827</v>
      </c>
      <c r="D17" s="35"/>
      <c r="E17" s="36"/>
      <c r="F17" s="36"/>
      <c r="G17" s="36"/>
      <c r="H17" s="33"/>
      <c r="I17" s="33"/>
    </row>
    <row r="18" spans="1:9">
      <c r="D18" s="257"/>
      <c r="E18" s="257"/>
      <c r="F18" s="257"/>
      <c r="G18" s="257"/>
    </row>
  </sheetData>
  <mergeCells count="8">
    <mergeCell ref="D18:G18"/>
    <mergeCell ref="A1:I1"/>
    <mergeCell ref="A3:I3"/>
    <mergeCell ref="A15:I15"/>
    <mergeCell ref="A14:I14"/>
    <mergeCell ref="A5:I5"/>
    <mergeCell ref="A9:J9"/>
    <mergeCell ref="A8:K8"/>
  </mergeCells>
  <phoneticPr fontId="6" type="noConversion"/>
  <pageMargins left="0.53" right="0.34" top="0.55118110236220474" bottom="0.5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09"/>
  <sheetViews>
    <sheetView showGridLines="0" topLeftCell="A104" zoomScaleNormal="100" zoomScalePageLayoutView="70" workbookViewId="0">
      <selection activeCell="F108" sqref="F108"/>
    </sheetView>
  </sheetViews>
  <sheetFormatPr defaultRowHeight="12.75" outlineLevelCol="1"/>
  <cols>
    <col min="1" max="1" width="5.28515625" style="6" customWidth="1"/>
    <col min="2" max="2" width="47.42578125" style="18" customWidth="1"/>
    <col min="3" max="3" width="2.5703125" style="6" hidden="1" customWidth="1" outlineLevel="1"/>
    <col min="4" max="4" width="12" style="19" customWidth="1" collapsed="1"/>
    <col min="5" max="5" width="16.140625" style="17" customWidth="1"/>
    <col min="6" max="6" width="12.42578125" style="17" customWidth="1"/>
    <col min="7" max="7" width="10.42578125" style="7" customWidth="1"/>
    <col min="8" max="16384" width="9.140625" style="7"/>
  </cols>
  <sheetData>
    <row r="1" spans="1:7" s="1" customFormat="1" ht="14.25" customHeight="1">
      <c r="A1" s="252"/>
      <c r="B1" s="254"/>
      <c r="C1" s="254"/>
      <c r="D1" s="267" t="s">
        <v>992</v>
      </c>
      <c r="E1" s="267"/>
      <c r="F1" s="267"/>
      <c r="G1" s="253"/>
    </row>
    <row r="2" spans="1:7" s="1" customFormat="1" ht="16.5" customHeight="1">
      <c r="A2" s="255"/>
      <c r="B2" s="254"/>
      <c r="C2" s="254"/>
      <c r="D2" s="267" t="s">
        <v>989</v>
      </c>
      <c r="E2" s="267"/>
      <c r="F2" s="267"/>
      <c r="G2" s="253"/>
    </row>
    <row r="3" spans="1:7" s="1" customFormat="1" ht="22.5" customHeight="1">
      <c r="A3" s="266" t="s">
        <v>990</v>
      </c>
      <c r="B3" s="266"/>
      <c r="C3" s="266"/>
      <c r="D3" s="266"/>
      <c r="E3" s="266"/>
      <c r="F3" s="266"/>
      <c r="G3" s="253"/>
    </row>
    <row r="4" spans="1:7" s="4" customFormat="1" ht="15">
      <c r="A4" s="84"/>
      <c r="B4" s="84"/>
      <c r="C4" s="84"/>
      <c r="D4" s="84"/>
      <c r="E4" s="84"/>
      <c r="F4" s="84"/>
    </row>
    <row r="5" spans="1:7" s="1" customFormat="1" ht="15">
      <c r="A5" s="264" t="s">
        <v>828</v>
      </c>
      <c r="B5" s="264"/>
      <c r="C5" s="264"/>
      <c r="D5" s="264"/>
      <c r="E5" s="264"/>
      <c r="F5" s="264"/>
    </row>
    <row r="6" spans="1:7">
      <c r="A6" s="2"/>
      <c r="B6" s="3"/>
      <c r="C6" s="5"/>
      <c r="D6" s="3"/>
      <c r="E6" s="1"/>
      <c r="F6" s="1"/>
    </row>
    <row r="7" spans="1:7">
      <c r="B7" s="6"/>
      <c r="D7" s="7"/>
      <c r="E7" s="7"/>
      <c r="F7" s="57" t="s">
        <v>426</v>
      </c>
    </row>
    <row r="8" spans="1:7">
      <c r="A8" s="265" t="s">
        <v>203</v>
      </c>
      <c r="B8" s="265" t="s">
        <v>657</v>
      </c>
      <c r="C8" s="265" t="s">
        <v>202</v>
      </c>
      <c r="D8" s="265" t="s">
        <v>211</v>
      </c>
      <c r="E8" s="58" t="s">
        <v>170</v>
      </c>
      <c r="F8" s="58"/>
    </row>
    <row r="9" spans="1:7" s="6" customFormat="1" ht="24">
      <c r="A9" s="265"/>
      <c r="B9" s="265"/>
      <c r="C9" s="265"/>
      <c r="D9" s="265"/>
      <c r="E9" s="59" t="s">
        <v>204</v>
      </c>
      <c r="F9" s="59" t="s">
        <v>205</v>
      </c>
      <c r="G9" s="43"/>
    </row>
    <row r="10" spans="1:7" ht="31.5" customHeight="1">
      <c r="A10" s="10">
        <v>1</v>
      </c>
      <c r="B10" s="9">
        <v>2</v>
      </c>
      <c r="C10" s="8">
        <v>3</v>
      </c>
      <c r="D10" s="8">
        <v>4</v>
      </c>
      <c r="E10" s="8">
        <v>5</v>
      </c>
      <c r="F10" s="9">
        <v>6</v>
      </c>
    </row>
    <row r="11" spans="1:7" s="11" customFormat="1" ht="14.25" customHeight="1">
      <c r="A11" s="27" t="s">
        <v>422</v>
      </c>
      <c r="B11" s="60" t="s">
        <v>153</v>
      </c>
      <c r="C11" s="9"/>
      <c r="D11" s="47">
        <f>E11+F11</f>
        <v>4571477.67</v>
      </c>
      <c r="E11" s="48">
        <f>SUM(E12,E57,E76)</f>
        <v>2893162.625</v>
      </c>
      <c r="F11" s="48">
        <f>SUM(F12,F57,F76,F106)</f>
        <v>1678315.0449999999</v>
      </c>
    </row>
    <row r="12" spans="1:7" s="11" customFormat="1" ht="29.25" customHeight="1">
      <c r="A12" s="28" t="s">
        <v>423</v>
      </c>
      <c r="B12" s="61" t="s">
        <v>154</v>
      </c>
      <c r="C12" s="16">
        <v>7100</v>
      </c>
      <c r="D12" s="47">
        <f t="shared" ref="D12:D20" si="0">SUM(E12:F12)</f>
        <v>1212934</v>
      </c>
      <c r="E12" s="48">
        <f>SUM(E13,E17,E19,E47,E51)</f>
        <v>1212934</v>
      </c>
      <c r="F12" s="49" t="s">
        <v>431</v>
      </c>
    </row>
    <row r="13" spans="1:7" s="11" customFormat="1" ht="38.25" customHeight="1">
      <c r="A13" s="28" t="s">
        <v>229</v>
      </c>
      <c r="B13" s="61" t="s">
        <v>831</v>
      </c>
      <c r="C13" s="16">
        <v>7131</v>
      </c>
      <c r="D13" s="47">
        <f t="shared" si="0"/>
        <v>570130</v>
      </c>
      <c r="E13" s="48">
        <f>E14+E15+E16</f>
        <v>570130</v>
      </c>
      <c r="F13" s="49" t="s">
        <v>431</v>
      </c>
    </row>
    <row r="14" spans="1:7" s="11" customFormat="1" ht="29.25" customHeight="1">
      <c r="A14" s="46">
        <v>1111</v>
      </c>
      <c r="B14" s="31" t="s">
        <v>832</v>
      </c>
      <c r="C14" s="16"/>
      <c r="D14" s="47">
        <f>E14</f>
        <v>10000</v>
      </c>
      <c r="E14" s="48">
        <v>10000</v>
      </c>
      <c r="F14" s="49" t="s">
        <v>431</v>
      </c>
    </row>
    <row r="15" spans="1:7" s="11" customFormat="1" ht="29.25" customHeight="1">
      <c r="A15" s="46">
        <v>1112</v>
      </c>
      <c r="B15" s="32" t="s">
        <v>833</v>
      </c>
      <c r="C15" s="16"/>
      <c r="D15" s="47">
        <f>E15</f>
        <v>14130</v>
      </c>
      <c r="E15" s="48">
        <v>14130</v>
      </c>
      <c r="F15" s="49"/>
    </row>
    <row r="16" spans="1:7" s="11" customFormat="1" ht="15" customHeight="1">
      <c r="A16" s="46">
        <v>1113</v>
      </c>
      <c r="B16" s="32" t="s">
        <v>834</v>
      </c>
      <c r="C16" s="16"/>
      <c r="D16" s="47">
        <f>E16</f>
        <v>546000</v>
      </c>
      <c r="E16" s="48">
        <v>546000</v>
      </c>
      <c r="F16" s="49"/>
    </row>
    <row r="17" spans="1:6" ht="25.5">
      <c r="A17" s="28" t="s">
        <v>230</v>
      </c>
      <c r="B17" s="61" t="s">
        <v>147</v>
      </c>
      <c r="C17" s="16">
        <v>7136</v>
      </c>
      <c r="D17" s="47">
        <f t="shared" si="0"/>
        <v>313000</v>
      </c>
      <c r="E17" s="48">
        <f>SUM(E18)</f>
        <v>313000</v>
      </c>
      <c r="F17" s="49" t="s">
        <v>431</v>
      </c>
    </row>
    <row r="18" spans="1:6" s="11" customFormat="1" ht="26.25" customHeight="1">
      <c r="A18" s="12" t="s">
        <v>698</v>
      </c>
      <c r="B18" s="31" t="s">
        <v>658</v>
      </c>
      <c r="C18" s="8"/>
      <c r="D18" s="47">
        <f t="shared" si="0"/>
        <v>313000</v>
      </c>
      <c r="E18" s="52">
        <v>313000</v>
      </c>
      <c r="F18" s="49" t="s">
        <v>431</v>
      </c>
    </row>
    <row r="19" spans="1:6" ht="14.25" customHeight="1">
      <c r="A19" s="28" t="s">
        <v>233</v>
      </c>
      <c r="B19" s="61" t="s">
        <v>148</v>
      </c>
      <c r="C19" s="16">
        <v>7145</v>
      </c>
      <c r="D19" s="47">
        <f t="shared" si="0"/>
        <v>322804</v>
      </c>
      <c r="E19" s="48">
        <f>E20</f>
        <v>322804</v>
      </c>
      <c r="F19" s="49" t="s">
        <v>431</v>
      </c>
    </row>
    <row r="20" spans="1:6" ht="38.25" customHeight="1">
      <c r="A20" s="12" t="s">
        <v>699</v>
      </c>
      <c r="B20" s="31" t="s">
        <v>155</v>
      </c>
      <c r="C20" s="8">
        <v>71452</v>
      </c>
      <c r="D20" s="50">
        <f t="shared" si="0"/>
        <v>322804</v>
      </c>
      <c r="E20" s="51">
        <f>E22+E23+E24+E25+E26+E28+E29+E37+E40+E41+E42+E43+E44+E45+E46</f>
        <v>322804</v>
      </c>
      <c r="F20" s="49" t="s">
        <v>431</v>
      </c>
    </row>
    <row r="21" spans="1:6" ht="63.75">
      <c r="A21" s="12" t="s">
        <v>700</v>
      </c>
      <c r="B21" s="31" t="s">
        <v>156</v>
      </c>
      <c r="C21" s="8"/>
      <c r="D21" s="50">
        <f t="shared" ref="D21:D26" si="1">E21</f>
        <v>290000</v>
      </c>
      <c r="E21" s="50">
        <v>290000</v>
      </c>
      <c r="F21" s="49" t="s">
        <v>431</v>
      </c>
    </row>
    <row r="22" spans="1:6" ht="12.75" customHeight="1">
      <c r="A22" s="12" t="s">
        <v>701</v>
      </c>
      <c r="B22" s="31" t="s">
        <v>659</v>
      </c>
      <c r="C22" s="8"/>
      <c r="D22" s="50">
        <f t="shared" si="1"/>
        <v>290000</v>
      </c>
      <c r="E22" s="50">
        <v>290000</v>
      </c>
      <c r="F22" s="49" t="s">
        <v>431</v>
      </c>
    </row>
    <row r="23" spans="1:6" ht="76.5" customHeight="1">
      <c r="A23" s="12" t="s">
        <v>702</v>
      </c>
      <c r="B23" s="31" t="s">
        <v>660</v>
      </c>
      <c r="C23" s="8"/>
      <c r="D23" s="50">
        <f t="shared" si="1"/>
        <v>0</v>
      </c>
      <c r="E23" s="50">
        <v>0</v>
      </c>
      <c r="F23" s="49" t="s">
        <v>431</v>
      </c>
    </row>
    <row r="24" spans="1:6" ht="89.25">
      <c r="A24" s="12" t="s">
        <v>703</v>
      </c>
      <c r="B24" s="31" t="s">
        <v>679</v>
      </c>
      <c r="C24" s="8"/>
      <c r="D24" s="50">
        <f t="shared" si="1"/>
        <v>500</v>
      </c>
      <c r="E24" s="50">
        <v>500</v>
      </c>
      <c r="F24" s="49" t="s">
        <v>431</v>
      </c>
    </row>
    <row r="25" spans="1:6" ht="51" customHeight="1">
      <c r="A25" s="10" t="s">
        <v>704</v>
      </c>
      <c r="B25" s="31" t="s">
        <v>661</v>
      </c>
      <c r="C25" s="8"/>
      <c r="D25" s="50">
        <f t="shared" si="1"/>
        <v>3300</v>
      </c>
      <c r="E25" s="50">
        <v>3300</v>
      </c>
      <c r="F25" s="49" t="s">
        <v>431</v>
      </c>
    </row>
    <row r="26" spans="1:6" ht="63.75">
      <c r="A26" s="12" t="s">
        <v>705</v>
      </c>
      <c r="B26" s="31" t="s">
        <v>332</v>
      </c>
      <c r="C26" s="8"/>
      <c r="D26" s="50">
        <f t="shared" si="1"/>
        <v>10130</v>
      </c>
      <c r="E26" s="50">
        <v>10130</v>
      </c>
      <c r="F26" s="49" t="s">
        <v>431</v>
      </c>
    </row>
    <row r="27" spans="1:6" ht="81" customHeight="1">
      <c r="A27" s="12" t="s">
        <v>706</v>
      </c>
      <c r="B27" s="31" t="s">
        <v>662</v>
      </c>
      <c r="C27" s="8"/>
      <c r="D27" s="50"/>
      <c r="E27" s="50"/>
      <c r="F27" s="49" t="s">
        <v>431</v>
      </c>
    </row>
    <row r="28" spans="1:6" ht="76.5">
      <c r="A28" s="12" t="s">
        <v>707</v>
      </c>
      <c r="B28" s="31" t="s">
        <v>814</v>
      </c>
      <c r="C28" s="8"/>
      <c r="D28" s="50">
        <f>E28</f>
        <v>8700</v>
      </c>
      <c r="E28" s="50">
        <v>8700</v>
      </c>
      <c r="F28" s="49" t="s">
        <v>431</v>
      </c>
    </row>
    <row r="29" spans="1:6" ht="63.75" hidden="1">
      <c r="A29" s="12" t="s">
        <v>708</v>
      </c>
      <c r="B29" s="31" t="s">
        <v>333</v>
      </c>
      <c r="C29" s="8"/>
      <c r="D29" s="50">
        <f>E29</f>
        <v>600</v>
      </c>
      <c r="E29" s="51">
        <v>600</v>
      </c>
      <c r="F29" s="49" t="s">
        <v>431</v>
      </c>
    </row>
    <row r="30" spans="1:6" hidden="1">
      <c r="A30" s="12"/>
      <c r="B30" s="31" t="s">
        <v>254</v>
      </c>
      <c r="C30" s="8"/>
      <c r="D30" s="50"/>
      <c r="E30" s="50"/>
      <c r="F30" s="49"/>
    </row>
    <row r="31" spans="1:6" ht="25.5" hidden="1">
      <c r="A31" s="12"/>
      <c r="B31" s="31" t="s">
        <v>255</v>
      </c>
      <c r="C31" s="8"/>
      <c r="D31" s="50"/>
      <c r="E31" s="50"/>
      <c r="F31" s="49"/>
    </row>
    <row r="32" spans="1:6" hidden="1">
      <c r="A32" s="12"/>
      <c r="B32" s="31" t="s">
        <v>256</v>
      </c>
      <c r="C32" s="8"/>
      <c r="D32" s="50"/>
      <c r="E32" s="50"/>
      <c r="F32" s="49"/>
    </row>
    <row r="33" spans="1:6" hidden="1">
      <c r="A33" s="12"/>
      <c r="B33" s="31" t="s">
        <v>257</v>
      </c>
      <c r="C33" s="8"/>
      <c r="D33" s="50"/>
      <c r="E33" s="50"/>
      <c r="F33" s="49"/>
    </row>
    <row r="34" spans="1:6" hidden="1">
      <c r="A34" s="12"/>
      <c r="B34" s="31" t="s">
        <v>258</v>
      </c>
      <c r="C34" s="8"/>
      <c r="D34" s="50"/>
      <c r="E34" s="50"/>
      <c r="F34" s="49"/>
    </row>
    <row r="35" spans="1:6" ht="38.25" customHeight="1">
      <c r="A35" s="12"/>
      <c r="B35" s="31" t="s">
        <v>259</v>
      </c>
      <c r="C35" s="8"/>
      <c r="D35" s="50"/>
      <c r="E35" s="50"/>
      <c r="F35" s="49"/>
    </row>
    <row r="36" spans="1:6" ht="51">
      <c r="A36" s="12" t="s">
        <v>709</v>
      </c>
      <c r="B36" s="31" t="s">
        <v>334</v>
      </c>
      <c r="C36" s="8"/>
      <c r="D36" s="50"/>
      <c r="E36" s="50"/>
      <c r="F36" s="49" t="s">
        <v>431</v>
      </c>
    </row>
    <row r="37" spans="1:6" ht="25.5">
      <c r="A37" s="12" t="s">
        <v>710</v>
      </c>
      <c r="B37" s="31" t="s">
        <v>335</v>
      </c>
      <c r="C37" s="8"/>
      <c r="D37" s="50">
        <f>E37</f>
        <v>3800</v>
      </c>
      <c r="E37" s="50">
        <v>3800</v>
      </c>
      <c r="F37" s="49" t="s">
        <v>431</v>
      </c>
    </row>
    <row r="38" spans="1:6" ht="52.5" customHeight="1">
      <c r="A38" s="12" t="s">
        <v>711</v>
      </c>
      <c r="B38" s="31" t="s">
        <v>336</v>
      </c>
      <c r="C38" s="8"/>
      <c r="D38" s="50"/>
      <c r="E38" s="50"/>
      <c r="F38" s="49" t="s">
        <v>431</v>
      </c>
    </row>
    <row r="39" spans="1:6" ht="27.75" customHeight="1">
      <c r="A39" s="12" t="s">
        <v>712</v>
      </c>
      <c r="B39" s="31" t="s">
        <v>337</v>
      </c>
      <c r="C39" s="8"/>
      <c r="D39" s="50"/>
      <c r="E39" s="50"/>
      <c r="F39" s="49" t="s">
        <v>431</v>
      </c>
    </row>
    <row r="40" spans="1:6" ht="27.75" customHeight="1">
      <c r="A40" s="12" t="s">
        <v>168</v>
      </c>
      <c r="B40" s="31" t="s">
        <v>338</v>
      </c>
      <c r="C40" s="8"/>
      <c r="D40" s="50">
        <f t="shared" ref="D40:D46" si="2">E40</f>
        <v>100</v>
      </c>
      <c r="E40" s="50">
        <v>100</v>
      </c>
      <c r="F40" s="49" t="s">
        <v>431</v>
      </c>
    </row>
    <row r="41" spans="1:6" ht="43.5" customHeight="1">
      <c r="A41" s="10" t="s">
        <v>811</v>
      </c>
      <c r="B41" s="31" t="s">
        <v>823</v>
      </c>
      <c r="C41" s="8"/>
      <c r="D41" s="50">
        <f t="shared" si="2"/>
        <v>1050</v>
      </c>
      <c r="E41" s="50">
        <v>1050</v>
      </c>
      <c r="F41" s="49" t="s">
        <v>431</v>
      </c>
    </row>
    <row r="42" spans="1:6" ht="36.75" customHeight="1">
      <c r="A42" s="10" t="s">
        <v>812</v>
      </c>
      <c r="B42" s="31" t="s">
        <v>813</v>
      </c>
      <c r="C42" s="8"/>
      <c r="D42" s="50">
        <f t="shared" si="2"/>
        <v>970</v>
      </c>
      <c r="E42" s="50">
        <v>970</v>
      </c>
      <c r="F42" s="49" t="s">
        <v>431</v>
      </c>
    </row>
    <row r="43" spans="1:6" ht="36.75" customHeight="1">
      <c r="A43" s="10" t="s">
        <v>817</v>
      </c>
      <c r="B43" s="62" t="s">
        <v>822</v>
      </c>
      <c r="C43" s="8"/>
      <c r="D43" s="50">
        <f t="shared" si="2"/>
        <v>2134</v>
      </c>
      <c r="E43" s="50">
        <v>2134</v>
      </c>
      <c r="F43" s="49" t="s">
        <v>431</v>
      </c>
    </row>
    <row r="44" spans="1:6" ht="60.75" customHeight="1">
      <c r="A44" s="10"/>
      <c r="B44" s="63" t="s">
        <v>904</v>
      </c>
      <c r="C44" s="8"/>
      <c r="D44" s="50">
        <f t="shared" si="2"/>
        <v>660</v>
      </c>
      <c r="E44" s="50">
        <v>660</v>
      </c>
      <c r="F44" s="49" t="s">
        <v>431</v>
      </c>
    </row>
    <row r="45" spans="1:6" ht="60.75" customHeight="1">
      <c r="A45" s="53" t="s">
        <v>818</v>
      </c>
      <c r="B45" s="64" t="s">
        <v>819</v>
      </c>
      <c r="C45" s="54"/>
      <c r="D45" s="55">
        <f t="shared" si="2"/>
        <v>700</v>
      </c>
      <c r="E45" s="55">
        <v>700</v>
      </c>
      <c r="F45" s="56" t="s">
        <v>431</v>
      </c>
    </row>
    <row r="46" spans="1:6" s="11" customFormat="1" ht="26.25" customHeight="1">
      <c r="A46" s="10" t="s">
        <v>713</v>
      </c>
      <c r="B46" s="65" t="s">
        <v>903</v>
      </c>
      <c r="C46" s="8"/>
      <c r="D46" s="50">
        <f t="shared" si="2"/>
        <v>160</v>
      </c>
      <c r="E46" s="50">
        <v>160</v>
      </c>
      <c r="F46" s="56" t="s">
        <v>431</v>
      </c>
    </row>
    <row r="47" spans="1:6" ht="14.25" customHeight="1">
      <c r="A47" s="28" t="s">
        <v>713</v>
      </c>
      <c r="B47" s="61" t="s">
        <v>625</v>
      </c>
      <c r="C47" s="16">
        <v>7146</v>
      </c>
      <c r="D47" s="50">
        <f>SUM(E47:F47)</f>
        <v>7000</v>
      </c>
      <c r="E47" s="48">
        <f>SUM(E48)</f>
        <v>7000</v>
      </c>
      <c r="F47" s="49" t="s">
        <v>431</v>
      </c>
    </row>
    <row r="48" spans="1:6" ht="77.25" customHeight="1">
      <c r="A48" s="12" t="s">
        <v>714</v>
      </c>
      <c r="B48" s="31" t="s">
        <v>157</v>
      </c>
      <c r="C48" s="8"/>
      <c r="D48" s="50">
        <f>SUM(E48:F48)</f>
        <v>7000</v>
      </c>
      <c r="E48" s="51">
        <f>SUM(E49:E50)</f>
        <v>7000</v>
      </c>
      <c r="F48" s="49" t="s">
        <v>431</v>
      </c>
    </row>
    <row r="49" spans="1:6" ht="75.75" customHeight="1">
      <c r="A49" s="12" t="s">
        <v>715</v>
      </c>
      <c r="B49" s="31" t="s">
        <v>663</v>
      </c>
      <c r="C49" s="8"/>
      <c r="D49" s="50">
        <f>SUM(E49:F49)</f>
        <v>0</v>
      </c>
      <c r="E49" s="50">
        <v>0</v>
      </c>
      <c r="F49" s="49" t="s">
        <v>431</v>
      </c>
    </row>
    <row r="50" spans="1:6" s="11" customFormat="1" ht="27" customHeight="1">
      <c r="A50" s="10" t="s">
        <v>716</v>
      </c>
      <c r="B50" s="31" t="s">
        <v>149</v>
      </c>
      <c r="C50" s="8"/>
      <c r="D50" s="50">
        <f>SUM(E50:F50)</f>
        <v>7000</v>
      </c>
      <c r="E50" s="50">
        <v>7000</v>
      </c>
      <c r="F50" s="49" t="s">
        <v>431</v>
      </c>
    </row>
    <row r="51" spans="1:6" ht="38.25" customHeight="1">
      <c r="A51" s="28" t="s">
        <v>717</v>
      </c>
      <c r="B51" s="61" t="s">
        <v>158</v>
      </c>
      <c r="C51" s="16">
        <v>7161</v>
      </c>
      <c r="D51" s="47">
        <f t="shared" ref="D51:D102" si="3">SUM(E51:F51)</f>
        <v>0</v>
      </c>
      <c r="E51" s="48">
        <f>SUM(E52+E56)</f>
        <v>0</v>
      </c>
      <c r="F51" s="49" t="s">
        <v>431</v>
      </c>
    </row>
    <row r="52" spans="1:6" ht="51">
      <c r="A52" s="12" t="s">
        <v>718</v>
      </c>
      <c r="B52" s="31" t="s">
        <v>159</v>
      </c>
      <c r="C52" s="8"/>
      <c r="D52" s="47">
        <f t="shared" si="3"/>
        <v>0</v>
      </c>
      <c r="E52" s="51">
        <f>SUM(E53:E55)</f>
        <v>0</v>
      </c>
      <c r="F52" s="49" t="s">
        <v>431</v>
      </c>
    </row>
    <row r="53" spans="1:6">
      <c r="A53" s="13" t="s">
        <v>719</v>
      </c>
      <c r="B53" s="31" t="s">
        <v>664</v>
      </c>
      <c r="C53" s="8"/>
      <c r="D53" s="47">
        <f t="shared" si="3"/>
        <v>0</v>
      </c>
      <c r="E53" s="50"/>
      <c r="F53" s="49" t="s">
        <v>431</v>
      </c>
    </row>
    <row r="54" spans="1:6">
      <c r="A54" s="13" t="s">
        <v>720</v>
      </c>
      <c r="B54" s="31" t="s">
        <v>311</v>
      </c>
      <c r="C54" s="8"/>
      <c r="D54" s="47">
        <f t="shared" si="3"/>
        <v>0</v>
      </c>
      <c r="E54" s="50"/>
      <c r="F54" s="49" t="s">
        <v>431</v>
      </c>
    </row>
    <row r="55" spans="1:6" ht="64.5" customHeight="1">
      <c r="A55" s="13" t="s">
        <v>721</v>
      </c>
      <c r="B55" s="31" t="s">
        <v>339</v>
      </c>
      <c r="C55" s="8"/>
      <c r="D55" s="47">
        <f t="shared" si="3"/>
        <v>0</v>
      </c>
      <c r="E55" s="50"/>
      <c r="F55" s="49" t="s">
        <v>431</v>
      </c>
    </row>
    <row r="56" spans="1:6" s="11" customFormat="1" ht="13.5" customHeight="1">
      <c r="A56" s="13" t="s">
        <v>494</v>
      </c>
      <c r="B56" s="31" t="s">
        <v>800</v>
      </c>
      <c r="C56" s="8"/>
      <c r="D56" s="50">
        <f t="shared" si="3"/>
        <v>0</v>
      </c>
      <c r="E56" s="50"/>
      <c r="F56" s="49" t="s">
        <v>431</v>
      </c>
    </row>
    <row r="57" spans="1:6" s="11" customFormat="1" ht="27.75" customHeight="1">
      <c r="A57" s="28" t="s">
        <v>424</v>
      </c>
      <c r="B57" s="61" t="s">
        <v>160</v>
      </c>
      <c r="C57" s="16">
        <v>7300</v>
      </c>
      <c r="D57" s="50">
        <f t="shared" si="3"/>
        <v>3042585.21</v>
      </c>
      <c r="E57" s="48">
        <f>SUM(E58+E62+E66)</f>
        <v>1364270.165</v>
      </c>
      <c r="F57" s="48">
        <f>SUM(F60+F64+F73)</f>
        <v>1678315.0449999999</v>
      </c>
    </row>
    <row r="58" spans="1:6" ht="52.5" customHeight="1">
      <c r="A58" s="28" t="s">
        <v>236</v>
      </c>
      <c r="B58" s="61" t="s">
        <v>440</v>
      </c>
      <c r="C58" s="16">
        <v>7311</v>
      </c>
      <c r="D58" s="50">
        <f t="shared" si="3"/>
        <v>0</v>
      </c>
      <c r="E58" s="48">
        <f>SUM(E59)</f>
        <v>0</v>
      </c>
      <c r="F58" s="49" t="s">
        <v>431</v>
      </c>
    </row>
    <row r="59" spans="1:6" s="11" customFormat="1" ht="27.75" customHeight="1">
      <c r="A59" s="12" t="s">
        <v>722</v>
      </c>
      <c r="B59" s="31" t="s">
        <v>165</v>
      </c>
      <c r="C59" s="14"/>
      <c r="D59" s="50">
        <f t="shared" si="3"/>
        <v>0</v>
      </c>
      <c r="E59" s="50"/>
      <c r="F59" s="49" t="s">
        <v>431</v>
      </c>
    </row>
    <row r="60" spans="1:6" ht="52.5" customHeight="1">
      <c r="A60" s="29" t="s">
        <v>237</v>
      </c>
      <c r="B60" s="61" t="s">
        <v>150</v>
      </c>
      <c r="C60" s="30">
        <v>7312</v>
      </c>
      <c r="D60" s="50">
        <f t="shared" si="3"/>
        <v>0</v>
      </c>
      <c r="E60" s="49" t="s">
        <v>431</v>
      </c>
      <c r="F60" s="51">
        <f>SUM(F61)</f>
        <v>0</v>
      </c>
    </row>
    <row r="61" spans="1:6" s="11" customFormat="1" ht="63.75">
      <c r="A61" s="10" t="s">
        <v>238</v>
      </c>
      <c r="B61" s="31" t="s">
        <v>166</v>
      </c>
      <c r="C61" s="14"/>
      <c r="D61" s="50">
        <f t="shared" si="3"/>
        <v>0</v>
      </c>
      <c r="E61" s="49" t="s">
        <v>431</v>
      </c>
      <c r="F61" s="50"/>
    </row>
    <row r="62" spans="1:6" ht="38.25">
      <c r="A62" s="29" t="s">
        <v>723</v>
      </c>
      <c r="B62" s="61" t="s">
        <v>151</v>
      </c>
      <c r="C62" s="30">
        <v>7321</v>
      </c>
      <c r="D62" s="50">
        <f t="shared" si="3"/>
        <v>0</v>
      </c>
      <c r="E62" s="51">
        <f>SUM(E63)</f>
        <v>0</v>
      </c>
      <c r="F62" s="49" t="s">
        <v>431</v>
      </c>
    </row>
    <row r="63" spans="1:6" s="11" customFormat="1" ht="51">
      <c r="A63" s="12" t="s">
        <v>724</v>
      </c>
      <c r="B63" s="31" t="s">
        <v>665</v>
      </c>
      <c r="C63" s="14"/>
      <c r="D63" s="50">
        <f t="shared" si="3"/>
        <v>0</v>
      </c>
      <c r="E63" s="50"/>
      <c r="F63" s="49" t="s">
        <v>431</v>
      </c>
    </row>
    <row r="64" spans="1:6" ht="38.25">
      <c r="A64" s="29" t="s">
        <v>725</v>
      </c>
      <c r="B64" s="61" t="s">
        <v>152</v>
      </c>
      <c r="C64" s="30">
        <v>7322</v>
      </c>
      <c r="D64" s="50">
        <f t="shared" si="3"/>
        <v>0</v>
      </c>
      <c r="E64" s="49" t="s">
        <v>431</v>
      </c>
      <c r="F64" s="51">
        <f>SUM(F65)</f>
        <v>0</v>
      </c>
    </row>
    <row r="65" spans="1:6" s="11" customFormat="1" ht="26.25" customHeight="1">
      <c r="A65" s="12" t="s">
        <v>726</v>
      </c>
      <c r="B65" s="31" t="s">
        <v>666</v>
      </c>
      <c r="C65" s="14"/>
      <c r="D65" s="50">
        <f t="shared" si="3"/>
        <v>0</v>
      </c>
      <c r="E65" s="49" t="s">
        <v>431</v>
      </c>
      <c r="F65" s="50"/>
    </row>
    <row r="66" spans="1:6" ht="29.25" customHeight="1">
      <c r="A66" s="28" t="s">
        <v>727</v>
      </c>
      <c r="B66" s="61" t="s">
        <v>161</v>
      </c>
      <c r="C66" s="16">
        <v>7331</v>
      </c>
      <c r="D66" s="50">
        <f t="shared" si="3"/>
        <v>1364270.165</v>
      </c>
      <c r="E66" s="48">
        <f>E67++E68+E69+E70+E71</f>
        <v>1364270.165</v>
      </c>
      <c r="F66" s="49" t="s">
        <v>431</v>
      </c>
    </row>
    <row r="67" spans="1:6" ht="38.25">
      <c r="A67" s="12" t="s">
        <v>728</v>
      </c>
      <c r="B67" s="31" t="s">
        <v>667</v>
      </c>
      <c r="C67" s="8"/>
      <c r="D67" s="50">
        <f t="shared" si="3"/>
        <v>1360032.2</v>
      </c>
      <c r="E67" s="50">
        <v>1360032.2</v>
      </c>
      <c r="F67" s="49" t="s">
        <v>431</v>
      </c>
    </row>
    <row r="68" spans="1:6" ht="38.25">
      <c r="A68" s="12" t="s">
        <v>729</v>
      </c>
      <c r="B68" s="31" t="s">
        <v>680</v>
      </c>
      <c r="C68" s="14"/>
      <c r="D68" s="50">
        <f t="shared" si="3"/>
        <v>0</v>
      </c>
      <c r="E68" s="51">
        <v>0</v>
      </c>
      <c r="F68" s="49" t="s">
        <v>431</v>
      </c>
    </row>
    <row r="69" spans="1:6" ht="51">
      <c r="A69" s="12" t="s">
        <v>730</v>
      </c>
      <c r="B69" s="31" t="s">
        <v>668</v>
      </c>
      <c r="C69" s="8"/>
      <c r="D69" s="50">
        <f t="shared" si="3"/>
        <v>0</v>
      </c>
      <c r="E69" s="50">
        <v>0</v>
      </c>
      <c r="F69" s="49" t="s">
        <v>431</v>
      </c>
    </row>
    <row r="70" spans="1:6" ht="25.5">
      <c r="A70" s="12" t="s">
        <v>731</v>
      </c>
      <c r="B70" s="31" t="s">
        <v>681</v>
      </c>
      <c r="C70" s="8"/>
      <c r="D70" s="50">
        <f t="shared" si="3"/>
        <v>751.86500000000001</v>
      </c>
      <c r="E70" s="50">
        <v>751.86500000000001</v>
      </c>
      <c r="F70" s="49" t="s">
        <v>431</v>
      </c>
    </row>
    <row r="71" spans="1:6" ht="38.25">
      <c r="A71" s="12" t="s">
        <v>732</v>
      </c>
      <c r="B71" s="31" t="s">
        <v>682</v>
      </c>
      <c r="C71" s="14"/>
      <c r="D71" s="50">
        <f t="shared" si="3"/>
        <v>3486.1</v>
      </c>
      <c r="E71" s="50">
        <v>3486.1</v>
      </c>
      <c r="F71" s="49" t="s">
        <v>431</v>
      </c>
    </row>
    <row r="72" spans="1:6" s="11" customFormat="1" ht="27" customHeight="1">
      <c r="A72" s="12" t="s">
        <v>733</v>
      </c>
      <c r="B72" s="31" t="s">
        <v>815</v>
      </c>
      <c r="C72" s="14"/>
      <c r="D72" s="50">
        <f t="shared" si="3"/>
        <v>0</v>
      </c>
      <c r="E72" s="50"/>
      <c r="F72" s="49" t="s">
        <v>431</v>
      </c>
    </row>
    <row r="73" spans="1:6" ht="51">
      <c r="A73" s="28" t="s">
        <v>734</v>
      </c>
      <c r="B73" s="61" t="s">
        <v>162</v>
      </c>
      <c r="C73" s="16">
        <v>7332</v>
      </c>
      <c r="D73" s="50">
        <f t="shared" si="3"/>
        <v>1678315.0449999999</v>
      </c>
      <c r="E73" s="49" t="s">
        <v>431</v>
      </c>
      <c r="F73" s="51">
        <f>SUM(F74:F75)</f>
        <v>1678315.0449999999</v>
      </c>
    </row>
    <row r="74" spans="1:6" ht="38.25">
      <c r="A74" s="12" t="s">
        <v>735</v>
      </c>
      <c r="B74" s="31" t="s">
        <v>691</v>
      </c>
      <c r="C74" s="14"/>
      <c r="D74" s="50">
        <f t="shared" si="3"/>
        <v>1678315.0449999999</v>
      </c>
      <c r="E74" s="49" t="s">
        <v>431</v>
      </c>
      <c r="F74" s="50">
        <v>1678315.0449999999</v>
      </c>
    </row>
    <row r="75" spans="1:6" s="11" customFormat="1" ht="13.5" customHeight="1">
      <c r="A75" s="12" t="s">
        <v>736</v>
      </c>
      <c r="B75" s="31" t="s">
        <v>816</v>
      </c>
      <c r="C75" s="14"/>
      <c r="D75" s="50">
        <f t="shared" si="3"/>
        <v>0</v>
      </c>
      <c r="E75" s="49" t="s">
        <v>431</v>
      </c>
      <c r="F75" s="50"/>
    </row>
    <row r="76" spans="1:6" s="11" customFormat="1" ht="63.75">
      <c r="A76" s="28" t="s">
        <v>425</v>
      </c>
      <c r="B76" s="61" t="s">
        <v>669</v>
      </c>
      <c r="C76" s="16">
        <v>7400</v>
      </c>
      <c r="D76" s="50">
        <f t="shared" si="3"/>
        <v>315958.45999999996</v>
      </c>
      <c r="E76" s="48">
        <f>SUM(E79+E81+E86+E90+E95+E98+E104)</f>
        <v>315958.45999999996</v>
      </c>
      <c r="F76" s="48">
        <f>SUM(F77+F101)</f>
        <v>0</v>
      </c>
    </row>
    <row r="77" spans="1:6" ht="39" customHeight="1">
      <c r="A77" s="28" t="s">
        <v>242</v>
      </c>
      <c r="B77" s="61" t="s">
        <v>905</v>
      </c>
      <c r="C77" s="16">
        <v>7411</v>
      </c>
      <c r="D77" s="50">
        <f t="shared" si="3"/>
        <v>0</v>
      </c>
      <c r="E77" s="49" t="s">
        <v>431</v>
      </c>
      <c r="F77" s="51">
        <f>SUM(F78)</f>
        <v>0</v>
      </c>
    </row>
    <row r="78" spans="1:6" s="11" customFormat="1" ht="38.25">
      <c r="A78" s="12" t="s">
        <v>737</v>
      </c>
      <c r="B78" s="31" t="s">
        <v>683</v>
      </c>
      <c r="C78" s="14"/>
      <c r="D78" s="50">
        <f t="shared" si="3"/>
        <v>0</v>
      </c>
      <c r="E78" s="49" t="s">
        <v>431</v>
      </c>
      <c r="F78" s="50"/>
    </row>
    <row r="79" spans="1:6">
      <c r="A79" s="28" t="s">
        <v>738</v>
      </c>
      <c r="B79" s="61" t="s">
        <v>906</v>
      </c>
      <c r="C79" s="16">
        <v>7412</v>
      </c>
      <c r="D79" s="50">
        <f t="shared" si="3"/>
        <v>0</v>
      </c>
      <c r="E79" s="48">
        <f>SUM(E80)</f>
        <v>0</v>
      </c>
      <c r="F79" s="49" t="s">
        <v>431</v>
      </c>
    </row>
    <row r="80" spans="1:6" s="11" customFormat="1" ht="14.25" customHeight="1">
      <c r="A80" s="12" t="s">
        <v>739</v>
      </c>
      <c r="B80" s="31" t="s">
        <v>684</v>
      </c>
      <c r="C80" s="14"/>
      <c r="D80" s="50">
        <f t="shared" si="3"/>
        <v>0</v>
      </c>
      <c r="E80" s="50"/>
      <c r="F80" s="49" t="s">
        <v>431</v>
      </c>
    </row>
    <row r="81" spans="1:6" ht="29.25" customHeight="1">
      <c r="A81" s="28" t="s">
        <v>740</v>
      </c>
      <c r="B81" s="61" t="s">
        <v>907</v>
      </c>
      <c r="C81" s="16">
        <v>7415</v>
      </c>
      <c r="D81" s="50">
        <f t="shared" si="3"/>
        <v>51000</v>
      </c>
      <c r="E81" s="48">
        <f>SUM(E82:E85)</f>
        <v>51000</v>
      </c>
      <c r="F81" s="49" t="s">
        <v>431</v>
      </c>
    </row>
    <row r="82" spans="1:6" ht="25.5">
      <c r="A82" s="12" t="s">
        <v>741</v>
      </c>
      <c r="B82" s="31" t="s">
        <v>685</v>
      </c>
      <c r="C82" s="14"/>
      <c r="D82" s="50">
        <f t="shared" si="3"/>
        <v>30000</v>
      </c>
      <c r="E82" s="50">
        <v>30000</v>
      </c>
      <c r="F82" s="49" t="s">
        <v>431</v>
      </c>
    </row>
    <row r="83" spans="1:6" ht="38.25">
      <c r="A83" s="12" t="s">
        <v>742</v>
      </c>
      <c r="B83" s="31" t="s">
        <v>686</v>
      </c>
      <c r="C83" s="14"/>
      <c r="D83" s="50">
        <f t="shared" si="3"/>
        <v>0</v>
      </c>
      <c r="E83" s="50"/>
      <c r="F83" s="49" t="s">
        <v>431</v>
      </c>
    </row>
    <row r="84" spans="1:6" ht="51">
      <c r="A84" s="12" t="s">
        <v>743</v>
      </c>
      <c r="B84" s="31" t="s">
        <v>692</v>
      </c>
      <c r="C84" s="14"/>
      <c r="D84" s="50">
        <f t="shared" si="3"/>
        <v>0</v>
      </c>
      <c r="E84" s="50"/>
      <c r="F84" s="49" t="s">
        <v>431</v>
      </c>
    </row>
    <row r="85" spans="1:6" s="11" customFormat="1" ht="38.25" customHeight="1">
      <c r="A85" s="10" t="s">
        <v>599</v>
      </c>
      <c r="B85" s="31" t="s">
        <v>693</v>
      </c>
      <c r="C85" s="14"/>
      <c r="D85" s="50">
        <f t="shared" si="3"/>
        <v>21000</v>
      </c>
      <c r="E85" s="50">
        <v>21000</v>
      </c>
      <c r="F85" s="49" t="s">
        <v>431</v>
      </c>
    </row>
    <row r="86" spans="1:6" ht="78" customHeight="1">
      <c r="A86" s="28" t="s">
        <v>600</v>
      </c>
      <c r="B86" s="61" t="s">
        <v>687</v>
      </c>
      <c r="C86" s="16">
        <v>7421</v>
      </c>
      <c r="D86" s="50">
        <f t="shared" si="3"/>
        <v>15998</v>
      </c>
      <c r="E86" s="48">
        <f>SUM(E87:E89)</f>
        <v>15998</v>
      </c>
      <c r="F86" s="49" t="s">
        <v>431</v>
      </c>
    </row>
    <row r="87" spans="1:6" s="11" customFormat="1" ht="52.5" customHeight="1">
      <c r="A87" s="12" t="s">
        <v>601</v>
      </c>
      <c r="B87" s="31" t="s">
        <v>670</v>
      </c>
      <c r="C87" s="14"/>
      <c r="D87" s="50">
        <f t="shared" si="3"/>
        <v>0</v>
      </c>
      <c r="E87" s="50"/>
      <c r="F87" s="49" t="s">
        <v>431</v>
      </c>
    </row>
    <row r="88" spans="1:6" s="11" customFormat="1" ht="64.5" customHeight="1">
      <c r="A88" s="12" t="s">
        <v>340</v>
      </c>
      <c r="B88" s="31" t="s">
        <v>167</v>
      </c>
      <c r="C88" s="8"/>
      <c r="D88" s="50">
        <f t="shared" si="3"/>
        <v>998</v>
      </c>
      <c r="E88" s="50">
        <v>998</v>
      </c>
      <c r="F88" s="49" t="s">
        <v>431</v>
      </c>
    </row>
    <row r="89" spans="1:6" s="11" customFormat="1" ht="14.25" customHeight="1">
      <c r="A89" s="10" t="s">
        <v>671</v>
      </c>
      <c r="B89" s="31" t="s">
        <v>688</v>
      </c>
      <c r="C89" s="8"/>
      <c r="D89" s="50">
        <f t="shared" si="3"/>
        <v>15000</v>
      </c>
      <c r="E89" s="50">
        <v>15000</v>
      </c>
      <c r="F89" s="49"/>
    </row>
    <row r="90" spans="1:6" s="11" customFormat="1" ht="36" customHeight="1">
      <c r="A90" s="28" t="s">
        <v>744</v>
      </c>
      <c r="B90" s="61" t="s">
        <v>672</v>
      </c>
      <c r="C90" s="16">
        <v>7422</v>
      </c>
      <c r="D90" s="50">
        <f t="shared" si="3"/>
        <v>163898.29999999999</v>
      </c>
      <c r="E90" s="48">
        <f>SUM(E91:E94)-E93</f>
        <v>163898.29999999999</v>
      </c>
      <c r="F90" s="49" t="s">
        <v>431</v>
      </c>
    </row>
    <row r="91" spans="1:6" s="11" customFormat="1" ht="36" customHeight="1">
      <c r="A91" s="12" t="s">
        <v>745</v>
      </c>
      <c r="B91" s="31" t="s">
        <v>694</v>
      </c>
      <c r="C91" s="15"/>
      <c r="D91" s="50">
        <f>SUM(E91:F91)</f>
        <v>128191</v>
      </c>
      <c r="E91" s="50">
        <v>128191</v>
      </c>
      <c r="F91" s="49" t="s">
        <v>431</v>
      </c>
    </row>
    <row r="92" spans="1:6" s="11" customFormat="1" ht="21.75" customHeight="1">
      <c r="A92" s="12"/>
      <c r="B92" s="31"/>
      <c r="C92" s="15"/>
      <c r="D92" s="50"/>
      <c r="E92" s="50"/>
      <c r="F92" s="49"/>
    </row>
    <row r="93" spans="1:6" ht="27" customHeight="1">
      <c r="A93" s="10" t="s">
        <v>825</v>
      </c>
      <c r="B93" s="31" t="s">
        <v>824</v>
      </c>
      <c r="C93" s="15"/>
      <c r="D93" s="50">
        <f>E93+F93</f>
        <v>70000</v>
      </c>
      <c r="E93" s="50">
        <v>70000</v>
      </c>
      <c r="F93" s="49"/>
    </row>
    <row r="94" spans="1:6" s="11" customFormat="1" ht="15" customHeight="1">
      <c r="A94" s="12" t="s">
        <v>746</v>
      </c>
      <c r="B94" s="31" t="s">
        <v>695</v>
      </c>
      <c r="C94" s="8"/>
      <c r="D94" s="50">
        <f t="shared" si="3"/>
        <v>35707.300000000003</v>
      </c>
      <c r="E94" s="50">
        <v>35707.300000000003</v>
      </c>
      <c r="F94" s="49" t="s">
        <v>431</v>
      </c>
    </row>
    <row r="95" spans="1:6" ht="53.25" customHeight="1">
      <c r="A95" s="28" t="s">
        <v>747</v>
      </c>
      <c r="B95" s="61" t="s">
        <v>163</v>
      </c>
      <c r="C95" s="16">
        <v>7431</v>
      </c>
      <c r="D95" s="50">
        <f t="shared" si="3"/>
        <v>0</v>
      </c>
      <c r="E95" s="48">
        <f>SUM(E96:E97)</f>
        <v>0</v>
      </c>
      <c r="F95" s="49" t="s">
        <v>431</v>
      </c>
    </row>
    <row r="96" spans="1:6" s="11" customFormat="1" ht="51">
      <c r="A96" s="12" t="s">
        <v>748</v>
      </c>
      <c r="B96" s="31" t="s">
        <v>437</v>
      </c>
      <c r="C96" s="14"/>
      <c r="D96" s="50">
        <f t="shared" si="3"/>
        <v>0</v>
      </c>
      <c r="E96" s="50"/>
      <c r="F96" s="49" t="s">
        <v>431</v>
      </c>
    </row>
    <row r="97" spans="1:6" s="11" customFormat="1" ht="27" customHeight="1">
      <c r="A97" s="12" t="s">
        <v>749</v>
      </c>
      <c r="B97" s="31" t="s">
        <v>341</v>
      </c>
      <c r="C97" s="14"/>
      <c r="D97" s="50">
        <f t="shared" si="3"/>
        <v>0</v>
      </c>
      <c r="E97" s="50"/>
      <c r="F97" s="49" t="s">
        <v>431</v>
      </c>
    </row>
    <row r="98" spans="1:6" s="11" customFormat="1" ht="38.25">
      <c r="A98" s="28" t="s">
        <v>750</v>
      </c>
      <c r="B98" s="61" t="s">
        <v>0</v>
      </c>
      <c r="C98" s="16">
        <v>7441</v>
      </c>
      <c r="D98" s="50">
        <f t="shared" si="3"/>
        <v>0</v>
      </c>
      <c r="E98" s="51">
        <f>SUM(E99:E100)</f>
        <v>0</v>
      </c>
      <c r="F98" s="49" t="s">
        <v>431</v>
      </c>
    </row>
    <row r="99" spans="1:6" s="11" customFormat="1" ht="102">
      <c r="A99" s="10" t="s">
        <v>751</v>
      </c>
      <c r="B99" s="31" t="s">
        <v>674</v>
      </c>
      <c r="C99" s="14"/>
      <c r="D99" s="50">
        <f t="shared" si="3"/>
        <v>0</v>
      </c>
      <c r="E99" s="50"/>
      <c r="F99" s="49" t="s">
        <v>431</v>
      </c>
    </row>
    <row r="100" spans="1:6" s="11" customFormat="1" ht="26.25" customHeight="1">
      <c r="A100" s="10" t="s">
        <v>441</v>
      </c>
      <c r="B100" s="31" t="s">
        <v>673</v>
      </c>
      <c r="C100" s="14"/>
      <c r="D100" s="50">
        <f t="shared" si="3"/>
        <v>0</v>
      </c>
      <c r="E100" s="50"/>
      <c r="F100" s="49" t="s">
        <v>431</v>
      </c>
    </row>
    <row r="101" spans="1:6" ht="102.75" customHeight="1">
      <c r="A101" s="28" t="s">
        <v>752</v>
      </c>
      <c r="B101" s="61" t="s">
        <v>675</v>
      </c>
      <c r="C101" s="16">
        <v>7442</v>
      </c>
      <c r="D101" s="50">
        <f t="shared" si="3"/>
        <v>0</v>
      </c>
      <c r="E101" s="49" t="s">
        <v>431</v>
      </c>
      <c r="F101" s="51">
        <f>SUM(F102:F103)</f>
        <v>0</v>
      </c>
    </row>
    <row r="102" spans="1:6" s="11" customFormat="1" ht="103.5" customHeight="1">
      <c r="A102" s="12" t="s">
        <v>753</v>
      </c>
      <c r="B102" s="31" t="s">
        <v>676</v>
      </c>
      <c r="C102" s="14"/>
      <c r="D102" s="50">
        <f t="shared" si="3"/>
        <v>0</v>
      </c>
      <c r="E102" s="49" t="s">
        <v>431</v>
      </c>
      <c r="F102" s="50"/>
    </row>
    <row r="103" spans="1:6" s="11" customFormat="1" ht="13.5" customHeight="1">
      <c r="A103" s="12" t="s">
        <v>754</v>
      </c>
      <c r="B103" s="31" t="s">
        <v>689</v>
      </c>
      <c r="C103" s="14"/>
      <c r="D103" s="50">
        <f>SUM(E103:F103)</f>
        <v>0</v>
      </c>
      <c r="E103" s="49" t="s">
        <v>431</v>
      </c>
      <c r="F103" s="50"/>
    </row>
    <row r="104" spans="1:6" ht="25.5">
      <c r="A104" s="12" t="s">
        <v>342</v>
      </c>
      <c r="B104" s="61" t="s">
        <v>164</v>
      </c>
      <c r="C104" s="16">
        <v>7451</v>
      </c>
      <c r="D104" s="50">
        <f>SUM(E104:F104)</f>
        <v>85062.16</v>
      </c>
      <c r="E104" s="47">
        <f>E107</f>
        <v>85062.16</v>
      </c>
      <c r="F104" s="51">
        <f>SUM(F105:F107)</f>
        <v>0</v>
      </c>
    </row>
    <row r="105" spans="1:6" ht="25.5">
      <c r="A105" s="12" t="s">
        <v>343</v>
      </c>
      <c r="B105" s="31" t="s">
        <v>696</v>
      </c>
      <c r="C105" s="14"/>
      <c r="D105" s="50">
        <f>SUM(E105:F105)</f>
        <v>0</v>
      </c>
      <c r="E105" s="49" t="s">
        <v>431</v>
      </c>
      <c r="F105" s="50"/>
    </row>
    <row r="106" spans="1:6" ht="27" customHeight="1">
      <c r="A106" s="12" t="s">
        <v>344</v>
      </c>
      <c r="B106" s="31" t="s">
        <v>697</v>
      </c>
      <c r="C106" s="14"/>
      <c r="D106" s="50">
        <f>SUM(E106:F106)</f>
        <v>150000</v>
      </c>
      <c r="E106" s="49">
        <v>150000</v>
      </c>
      <c r="F106" s="50">
        <v>0</v>
      </c>
    </row>
    <row r="107" spans="1:6" ht="178.5" customHeight="1">
      <c r="A107" s="12" t="s">
        <v>345</v>
      </c>
      <c r="B107" s="31" t="s">
        <v>677</v>
      </c>
      <c r="C107" s="14"/>
      <c r="D107" s="50">
        <f>SUM(E107:F107)</f>
        <v>85062.16</v>
      </c>
      <c r="E107" s="50">
        <v>85062.16</v>
      </c>
      <c r="F107" s="50"/>
    </row>
    <row r="108" spans="1:6" ht="15.75" customHeight="1">
      <c r="A108" s="37"/>
      <c r="B108" s="38"/>
      <c r="C108" s="39"/>
      <c r="D108" s="40"/>
      <c r="E108" s="40"/>
      <c r="F108" s="40"/>
    </row>
    <row r="109" spans="1:6">
      <c r="A109" s="37"/>
      <c r="B109" s="38"/>
      <c r="C109" s="39"/>
      <c r="D109" s="40"/>
      <c r="E109" s="40"/>
      <c r="F109" s="40"/>
    </row>
  </sheetData>
  <mergeCells count="8">
    <mergeCell ref="A5:F5"/>
    <mergeCell ref="D8:D9"/>
    <mergeCell ref="B8:B9"/>
    <mergeCell ref="C8:C9"/>
    <mergeCell ref="A8:A9"/>
    <mergeCell ref="D1:F1"/>
    <mergeCell ref="D2:F2"/>
    <mergeCell ref="A3:F3"/>
  </mergeCells>
  <phoneticPr fontId="6" type="noConversion"/>
  <pageMargins left="0.82677165354330695" right="0.27559055118110198" top="0.27559055118110198" bottom="0.43307086614173201" header="0.15748031496063" footer="0.15748031496063"/>
  <pageSetup scale="91" orientation="portrait" r:id="rId1"/>
  <headerFooter differentFirst="1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229"/>
  <sheetViews>
    <sheetView showGridLines="0" showWhiteSpace="0" zoomScaleNormal="100" workbookViewId="0">
      <selection activeCell="A3" sqref="A3:I3"/>
    </sheetView>
  </sheetViews>
  <sheetFormatPr defaultRowHeight="15"/>
  <cols>
    <col min="1" max="1" width="5.140625" style="5" customWidth="1"/>
    <col min="2" max="2" width="6.42578125" style="117" customWidth="1"/>
    <col min="3" max="3" width="6.28515625" style="118" customWidth="1"/>
    <col min="4" max="4" width="5.7109375" style="119" customWidth="1"/>
    <col min="5" max="5" width="39.28515625" style="113" customWidth="1"/>
    <col min="6" max="6" width="13.28515625" style="72" hidden="1" customWidth="1"/>
    <col min="7" max="7" width="15" style="4" customWidth="1"/>
    <col min="8" max="8" width="12.28515625" style="4" customWidth="1"/>
    <col min="9" max="10" width="13.42578125" style="4" customWidth="1"/>
    <col min="11" max="16384" width="9.140625" style="4"/>
  </cols>
  <sheetData>
    <row r="1" spans="1:10" s="1" customFormat="1" ht="16.5" customHeight="1">
      <c r="A1" s="252"/>
      <c r="B1" s="254"/>
      <c r="C1" s="254"/>
      <c r="D1" s="267" t="s">
        <v>993</v>
      </c>
      <c r="E1" s="267"/>
      <c r="F1" s="267"/>
      <c r="G1" s="267"/>
      <c r="H1" s="267"/>
      <c r="I1" s="267"/>
    </row>
    <row r="2" spans="1:10" s="1" customFormat="1" ht="16.5" customHeight="1">
      <c r="A2" s="255"/>
      <c r="B2" s="254"/>
      <c r="C2" s="254"/>
      <c r="D2" s="267" t="s">
        <v>989</v>
      </c>
      <c r="E2" s="267"/>
      <c r="F2" s="267"/>
      <c r="G2" s="267"/>
      <c r="H2" s="267"/>
      <c r="I2" s="267"/>
    </row>
    <row r="3" spans="1:10" s="1" customFormat="1" ht="22.5" customHeight="1">
      <c r="A3" s="266" t="s">
        <v>990</v>
      </c>
      <c r="B3" s="266"/>
      <c r="C3" s="266"/>
      <c r="D3" s="266"/>
      <c r="E3" s="266"/>
      <c r="F3" s="266"/>
      <c r="G3" s="266"/>
      <c r="H3" s="266"/>
      <c r="I3" s="266"/>
    </row>
    <row r="4" spans="1:10">
      <c r="A4" s="4" t="s">
        <v>311</v>
      </c>
      <c r="B4" s="4"/>
      <c r="C4" s="4"/>
      <c r="D4" s="4"/>
      <c r="E4" s="4"/>
      <c r="F4" s="4"/>
    </row>
    <row r="5" spans="1:10" ht="29.25" customHeight="1">
      <c r="A5" s="274" t="s">
        <v>829</v>
      </c>
      <c r="B5" s="274"/>
      <c r="C5" s="274"/>
      <c r="D5" s="274"/>
      <c r="E5" s="274"/>
      <c r="F5" s="274"/>
      <c r="G5" s="274"/>
      <c r="H5" s="274"/>
      <c r="I5" s="274"/>
    </row>
    <row r="6" spans="1:10" s="73" customFormat="1">
      <c r="A6" s="3" t="s">
        <v>908</v>
      </c>
      <c r="B6" s="66"/>
      <c r="C6" s="67"/>
      <c r="D6" s="67"/>
      <c r="E6" s="68"/>
      <c r="F6" s="1"/>
      <c r="G6" s="1"/>
      <c r="H6" s="4"/>
      <c r="I6" s="4"/>
      <c r="J6" s="4"/>
    </row>
    <row r="7" spans="1:10" s="75" customFormat="1">
      <c r="A7" s="5"/>
      <c r="B7" s="69"/>
      <c r="C7" s="70"/>
      <c r="D7" s="70"/>
      <c r="E7" s="71"/>
      <c r="F7" s="72"/>
      <c r="G7" s="4"/>
      <c r="H7" s="257" t="s">
        <v>208</v>
      </c>
      <c r="I7" s="257"/>
      <c r="J7" s="4"/>
    </row>
    <row r="8" spans="1:10" s="77" customFormat="1">
      <c r="A8" s="275" t="s">
        <v>206</v>
      </c>
      <c r="B8" s="270" t="s">
        <v>807</v>
      </c>
      <c r="C8" s="272" t="s">
        <v>428</v>
      </c>
      <c r="D8" s="272" t="s">
        <v>429</v>
      </c>
      <c r="E8" s="276" t="s">
        <v>207</v>
      </c>
      <c r="F8" s="277" t="s">
        <v>427</v>
      </c>
      <c r="G8" s="268" t="s">
        <v>209</v>
      </c>
      <c r="H8" s="273" t="s">
        <v>304</v>
      </c>
      <c r="I8" s="273"/>
      <c r="J8" s="73"/>
    </row>
    <row r="9" spans="1:10" s="84" customFormat="1" ht="39.75" customHeight="1">
      <c r="A9" s="275"/>
      <c r="B9" s="271"/>
      <c r="C9" s="271"/>
      <c r="D9" s="271"/>
      <c r="E9" s="276"/>
      <c r="F9" s="277"/>
      <c r="G9" s="269"/>
      <c r="H9" s="74" t="s">
        <v>418</v>
      </c>
      <c r="I9" s="74" t="s">
        <v>419</v>
      </c>
      <c r="J9" s="75"/>
    </row>
    <row r="10" spans="1:10" s="88" customFormat="1" ht="24.75" customHeight="1">
      <c r="A10" s="76">
        <v>1</v>
      </c>
      <c r="B10" s="76">
        <v>2</v>
      </c>
      <c r="C10" s="76">
        <v>3</v>
      </c>
      <c r="D10" s="76">
        <v>4</v>
      </c>
      <c r="E10" s="76">
        <v>5</v>
      </c>
      <c r="F10" s="76"/>
      <c r="G10" s="76">
        <v>6</v>
      </c>
      <c r="H10" s="76">
        <v>7</v>
      </c>
      <c r="I10" s="76">
        <v>8</v>
      </c>
      <c r="J10" s="77"/>
    </row>
    <row r="11" spans="1:10" s="91" customFormat="1" ht="48.75" customHeight="1">
      <c r="A11" s="78">
        <v>2000</v>
      </c>
      <c r="B11" s="79" t="s">
        <v>430</v>
      </c>
      <c r="C11" s="80" t="s">
        <v>431</v>
      </c>
      <c r="D11" s="81" t="s">
        <v>431</v>
      </c>
      <c r="E11" s="82" t="s">
        <v>909</v>
      </c>
      <c r="F11" s="83"/>
      <c r="G11" s="47">
        <v>4867707.7709999997</v>
      </c>
      <c r="H11" s="48">
        <f>H13+H20+H28+H48+H66+H109+H122+H157+H180+H202+H223+H37</f>
        <v>2906693.0419999999</v>
      </c>
      <c r="I11" s="48">
        <f>I12+I37+I48+I66+I109+I122+I157+I180</f>
        <v>2136828.7541</v>
      </c>
      <c r="J11" s="84"/>
    </row>
    <row r="12" spans="1:10" ht="25.5" customHeight="1">
      <c r="A12" s="85">
        <v>2100</v>
      </c>
      <c r="B12" s="76" t="s">
        <v>251</v>
      </c>
      <c r="C12" s="76" t="s">
        <v>194</v>
      </c>
      <c r="D12" s="76" t="s">
        <v>194</v>
      </c>
      <c r="E12" s="86" t="s">
        <v>910</v>
      </c>
      <c r="F12" s="87" t="s">
        <v>432</v>
      </c>
      <c r="G12" s="47">
        <f t="shared" ref="G12:G74" si="0">SUM(H12:I12)</f>
        <v>1509521.4750000001</v>
      </c>
      <c r="H12" s="48">
        <f>SUM(H13+H17+H20+H24+H26+H28+H30+H32)</f>
        <v>772300</v>
      </c>
      <c r="I12" s="48">
        <f>SUM(I13+I17+I20+I24+I26+I28+I30+I32)</f>
        <v>737221.47499999998</v>
      </c>
      <c r="J12" s="88"/>
    </row>
    <row r="13" spans="1:10" ht="25.5" customHeight="1">
      <c r="A13" s="85">
        <v>2110</v>
      </c>
      <c r="B13" s="76" t="s">
        <v>251</v>
      </c>
      <c r="C13" s="76" t="s">
        <v>195</v>
      </c>
      <c r="D13" s="76" t="s">
        <v>194</v>
      </c>
      <c r="E13" s="89" t="s">
        <v>2</v>
      </c>
      <c r="F13" s="90" t="s">
        <v>433</v>
      </c>
      <c r="G13" s="47">
        <f>SUM(H13:I13)</f>
        <v>803800</v>
      </c>
      <c r="H13" s="48">
        <f>SUM(H14:H17)</f>
        <v>723800</v>
      </c>
      <c r="I13" s="48">
        <f>SUM(I14:I17)</f>
        <v>80000</v>
      </c>
      <c r="J13" s="91"/>
    </row>
    <row r="14" spans="1:10" ht="13.5" customHeight="1">
      <c r="A14" s="85">
        <v>2111</v>
      </c>
      <c r="B14" s="92" t="s">
        <v>251</v>
      </c>
      <c r="C14" s="92" t="s">
        <v>195</v>
      </c>
      <c r="D14" s="92" t="s">
        <v>195</v>
      </c>
      <c r="E14" s="93" t="s">
        <v>808</v>
      </c>
      <c r="F14" s="94" t="s">
        <v>434</v>
      </c>
      <c r="G14" s="47">
        <f>SUM(H14:I14)</f>
        <v>803800</v>
      </c>
      <c r="H14" s="47">
        <v>723800</v>
      </c>
      <c r="I14" s="47">
        <v>80000</v>
      </c>
    </row>
    <row r="15" spans="1:10" ht="15" customHeight="1">
      <c r="A15" s="85">
        <v>2112</v>
      </c>
      <c r="B15" s="92" t="s">
        <v>251</v>
      </c>
      <c r="C15" s="92" t="s">
        <v>195</v>
      </c>
      <c r="D15" s="92" t="s">
        <v>196</v>
      </c>
      <c r="E15" s="93" t="s">
        <v>435</v>
      </c>
      <c r="F15" s="94" t="s">
        <v>436</v>
      </c>
      <c r="G15" s="47">
        <f t="shared" si="0"/>
        <v>0</v>
      </c>
      <c r="H15" s="47"/>
      <c r="I15" s="47"/>
    </row>
    <row r="16" spans="1:10" ht="19.5" customHeight="1">
      <c r="A16" s="85">
        <v>2113</v>
      </c>
      <c r="B16" s="92" t="s">
        <v>251</v>
      </c>
      <c r="C16" s="92" t="s">
        <v>195</v>
      </c>
      <c r="D16" s="92" t="s">
        <v>108</v>
      </c>
      <c r="E16" s="93" t="s">
        <v>438</v>
      </c>
      <c r="F16" s="94" t="s">
        <v>439</v>
      </c>
      <c r="G16" s="47">
        <f t="shared" si="0"/>
        <v>0</v>
      </c>
      <c r="H16" s="47"/>
      <c r="I16" s="47"/>
    </row>
    <row r="17" spans="1:9" ht="25.5" customHeight="1">
      <c r="A17" s="85">
        <v>2120</v>
      </c>
      <c r="B17" s="76" t="s">
        <v>251</v>
      </c>
      <c r="C17" s="76" t="s">
        <v>196</v>
      </c>
      <c r="D17" s="76" t="s">
        <v>194</v>
      </c>
      <c r="E17" s="89" t="s">
        <v>3</v>
      </c>
      <c r="F17" s="95" t="s">
        <v>442</v>
      </c>
      <c r="G17" s="47">
        <f t="shared" si="0"/>
        <v>0</v>
      </c>
      <c r="H17" s="48">
        <f>SUM(H18:H19)</f>
        <v>0</v>
      </c>
      <c r="I17" s="48">
        <f>SUM(I18:I19)</f>
        <v>0</v>
      </c>
    </row>
    <row r="18" spans="1:9" ht="16.5" customHeight="1">
      <c r="A18" s="85">
        <v>2121</v>
      </c>
      <c r="B18" s="92" t="s">
        <v>251</v>
      </c>
      <c r="C18" s="92" t="s">
        <v>196</v>
      </c>
      <c r="D18" s="92" t="s">
        <v>195</v>
      </c>
      <c r="E18" s="96" t="s">
        <v>809</v>
      </c>
      <c r="F18" s="94" t="s">
        <v>443</v>
      </c>
      <c r="G18" s="47">
        <f t="shared" si="0"/>
        <v>0</v>
      </c>
      <c r="H18" s="47"/>
      <c r="I18" s="47"/>
    </row>
    <row r="19" spans="1:9" ht="25.5" customHeight="1">
      <c r="A19" s="85">
        <v>2122</v>
      </c>
      <c r="B19" s="92" t="s">
        <v>251</v>
      </c>
      <c r="C19" s="92" t="s">
        <v>196</v>
      </c>
      <c r="D19" s="92" t="s">
        <v>196</v>
      </c>
      <c r="E19" s="93" t="s">
        <v>444</v>
      </c>
      <c r="F19" s="94" t="s">
        <v>445</v>
      </c>
      <c r="G19" s="47">
        <f t="shared" si="0"/>
        <v>0</v>
      </c>
      <c r="H19" s="47"/>
      <c r="I19" s="47"/>
    </row>
    <row r="20" spans="1:9" ht="25.5" customHeight="1">
      <c r="A20" s="85">
        <v>2130</v>
      </c>
      <c r="B20" s="76" t="s">
        <v>251</v>
      </c>
      <c r="C20" s="76" t="s">
        <v>108</v>
      </c>
      <c r="D20" s="76" t="s">
        <v>194</v>
      </c>
      <c r="E20" s="89" t="s">
        <v>4</v>
      </c>
      <c r="F20" s="97" t="s">
        <v>446</v>
      </c>
      <c r="G20" s="47">
        <f t="shared" si="0"/>
        <v>0</v>
      </c>
      <c r="H20" s="48">
        <v>0</v>
      </c>
      <c r="I20" s="48">
        <v>0</v>
      </c>
    </row>
    <row r="21" spans="1:9" ht="14.25" customHeight="1">
      <c r="A21" s="85">
        <v>2131</v>
      </c>
      <c r="B21" s="92" t="s">
        <v>251</v>
      </c>
      <c r="C21" s="92" t="s">
        <v>108</v>
      </c>
      <c r="D21" s="92" t="s">
        <v>195</v>
      </c>
      <c r="E21" s="93" t="s">
        <v>447</v>
      </c>
      <c r="F21" s="94" t="s">
        <v>448</v>
      </c>
      <c r="G21" s="47">
        <f t="shared" si="0"/>
        <v>0</v>
      </c>
      <c r="H21" s="47"/>
      <c r="I21" s="47"/>
    </row>
    <row r="22" spans="1:9" ht="71.25">
      <c r="A22" s="85">
        <v>2132</v>
      </c>
      <c r="B22" s="92" t="s">
        <v>251</v>
      </c>
      <c r="C22" s="92">
        <v>3</v>
      </c>
      <c r="D22" s="92">
        <v>2</v>
      </c>
      <c r="E22" s="93" t="s">
        <v>449</v>
      </c>
      <c r="F22" s="94" t="s">
        <v>450</v>
      </c>
      <c r="G22" s="47">
        <f t="shared" si="0"/>
        <v>0</v>
      </c>
      <c r="H22" s="47"/>
      <c r="I22" s="47"/>
    </row>
    <row r="23" spans="1:9" ht="15" customHeight="1">
      <c r="A23" s="85">
        <v>2133</v>
      </c>
      <c r="B23" s="92" t="s">
        <v>251</v>
      </c>
      <c r="C23" s="92">
        <v>3</v>
      </c>
      <c r="D23" s="92">
        <v>3</v>
      </c>
      <c r="E23" s="93" t="s">
        <v>451</v>
      </c>
      <c r="F23" s="94" t="s">
        <v>452</v>
      </c>
      <c r="G23" s="47">
        <f>SUM(H23:I23)</f>
        <v>0</v>
      </c>
      <c r="H23" s="47">
        <v>0</v>
      </c>
      <c r="I23" s="47">
        <v>0</v>
      </c>
    </row>
    <row r="24" spans="1:9" ht="36" customHeight="1">
      <c r="A24" s="85">
        <v>2140</v>
      </c>
      <c r="B24" s="76" t="s">
        <v>251</v>
      </c>
      <c r="C24" s="76">
        <v>4</v>
      </c>
      <c r="D24" s="76">
        <v>0</v>
      </c>
      <c r="E24" s="89" t="s">
        <v>5</v>
      </c>
      <c r="F24" s="90" t="s">
        <v>453</v>
      </c>
      <c r="G24" s="47">
        <f t="shared" si="0"/>
        <v>0</v>
      </c>
      <c r="H24" s="48">
        <f>SUM(H25)</f>
        <v>0</v>
      </c>
      <c r="I24" s="48">
        <f>SUM(I25)</f>
        <v>0</v>
      </c>
    </row>
    <row r="25" spans="1:9" ht="24.75" customHeight="1">
      <c r="A25" s="85">
        <v>2141</v>
      </c>
      <c r="B25" s="92" t="s">
        <v>251</v>
      </c>
      <c r="C25" s="92">
        <v>4</v>
      </c>
      <c r="D25" s="92">
        <v>1</v>
      </c>
      <c r="E25" s="93" t="s">
        <v>454</v>
      </c>
      <c r="F25" s="98" t="s">
        <v>455</v>
      </c>
      <c r="G25" s="47">
        <f t="shared" si="0"/>
        <v>0</v>
      </c>
      <c r="H25" s="47"/>
      <c r="I25" s="47"/>
    </row>
    <row r="26" spans="1:9" ht="34.5" customHeight="1">
      <c r="A26" s="85">
        <v>2150</v>
      </c>
      <c r="B26" s="76" t="s">
        <v>251</v>
      </c>
      <c r="C26" s="76">
        <v>5</v>
      </c>
      <c r="D26" s="76">
        <v>0</v>
      </c>
      <c r="E26" s="89" t="s">
        <v>6</v>
      </c>
      <c r="F26" s="90" t="s">
        <v>456</v>
      </c>
      <c r="G26" s="47">
        <f t="shared" si="0"/>
        <v>0</v>
      </c>
      <c r="H26" s="48">
        <f>SUM(H27)</f>
        <v>0</v>
      </c>
      <c r="I26" s="48">
        <f>SUM(I27)</f>
        <v>0</v>
      </c>
    </row>
    <row r="27" spans="1:9" ht="24.75" customHeight="1">
      <c r="A27" s="85">
        <v>2151</v>
      </c>
      <c r="B27" s="92" t="s">
        <v>251</v>
      </c>
      <c r="C27" s="92">
        <v>5</v>
      </c>
      <c r="D27" s="92">
        <v>1</v>
      </c>
      <c r="E27" s="93" t="s">
        <v>457</v>
      </c>
      <c r="F27" s="98" t="s">
        <v>458</v>
      </c>
      <c r="G27" s="47">
        <f t="shared" si="0"/>
        <v>0</v>
      </c>
      <c r="H27" s="47"/>
      <c r="I27" s="47"/>
    </row>
    <row r="28" spans="1:9" ht="71.25">
      <c r="A28" s="85">
        <v>2160</v>
      </c>
      <c r="B28" s="76" t="s">
        <v>251</v>
      </c>
      <c r="C28" s="76">
        <v>6</v>
      </c>
      <c r="D28" s="76">
        <v>0</v>
      </c>
      <c r="E28" s="89" t="s">
        <v>7</v>
      </c>
      <c r="F28" s="90" t="s">
        <v>459</v>
      </c>
      <c r="G28" s="47">
        <f>SUM(H28:I28)</f>
        <v>705721.47499999998</v>
      </c>
      <c r="H28" s="48">
        <f>SUM(H29)</f>
        <v>48500</v>
      </c>
      <c r="I28" s="48">
        <f>SUM(I29)</f>
        <v>657221.47499999998</v>
      </c>
    </row>
    <row r="29" spans="1:9" ht="57">
      <c r="A29" s="85">
        <v>2161</v>
      </c>
      <c r="B29" s="92" t="s">
        <v>251</v>
      </c>
      <c r="C29" s="92">
        <v>6</v>
      </c>
      <c r="D29" s="92">
        <v>1</v>
      </c>
      <c r="E29" s="93" t="s">
        <v>460</v>
      </c>
      <c r="F29" s="94" t="s">
        <v>461</v>
      </c>
      <c r="G29" s="47">
        <f>SUM(H29:I29)</f>
        <v>705721.47499999998</v>
      </c>
      <c r="H29" s="47">
        <v>48500</v>
      </c>
      <c r="I29" s="47">
        <v>657221.47499999998</v>
      </c>
    </row>
    <row r="30" spans="1:9" ht="38.25" customHeight="1">
      <c r="A30" s="85">
        <v>2170</v>
      </c>
      <c r="B30" s="76" t="s">
        <v>251</v>
      </c>
      <c r="C30" s="76">
        <v>7</v>
      </c>
      <c r="D30" s="76">
        <v>0</v>
      </c>
      <c r="E30" s="89" t="s">
        <v>8</v>
      </c>
      <c r="F30" s="94"/>
      <c r="G30" s="47">
        <f>SUM(H30:I30)</f>
        <v>0</v>
      </c>
      <c r="H30" s="48">
        <f>SUM(H32)</f>
        <v>0</v>
      </c>
      <c r="I30" s="48">
        <f>SUM(I32)</f>
        <v>0</v>
      </c>
    </row>
    <row r="31" spans="1:9" ht="37.5" customHeight="1">
      <c r="A31" s="85">
        <v>2171</v>
      </c>
      <c r="B31" s="92" t="s">
        <v>251</v>
      </c>
      <c r="C31" s="92">
        <v>7</v>
      </c>
      <c r="D31" s="92">
        <v>1</v>
      </c>
      <c r="E31" s="93" t="s">
        <v>299</v>
      </c>
      <c r="F31" s="94"/>
      <c r="G31" s="47">
        <f t="shared" si="0"/>
        <v>0</v>
      </c>
      <c r="H31" s="47"/>
      <c r="I31" s="47"/>
    </row>
    <row r="32" spans="1:9" ht="128.25">
      <c r="A32" s="85">
        <v>2180</v>
      </c>
      <c r="B32" s="76" t="s">
        <v>251</v>
      </c>
      <c r="C32" s="76">
        <v>8</v>
      </c>
      <c r="D32" s="76">
        <v>0</v>
      </c>
      <c r="E32" s="89" t="s">
        <v>9</v>
      </c>
      <c r="F32" s="90" t="s">
        <v>462</v>
      </c>
      <c r="G32" s="47">
        <f t="shared" si="0"/>
        <v>0</v>
      </c>
      <c r="H32" s="48">
        <f>SUM(H33)</f>
        <v>0</v>
      </c>
      <c r="I32" s="48">
        <f>SUM(I33)</f>
        <v>0</v>
      </c>
    </row>
    <row r="33" spans="1:10" ht="15" customHeight="1">
      <c r="A33" s="85">
        <v>2181</v>
      </c>
      <c r="B33" s="92" t="s">
        <v>251</v>
      </c>
      <c r="C33" s="92">
        <v>8</v>
      </c>
      <c r="D33" s="92">
        <v>1</v>
      </c>
      <c r="E33" s="93" t="s">
        <v>9</v>
      </c>
      <c r="F33" s="98" t="s">
        <v>463</v>
      </c>
      <c r="G33" s="47">
        <f t="shared" si="0"/>
        <v>0</v>
      </c>
      <c r="H33" s="48">
        <f>SUM(H34:H36)</f>
        <v>0</v>
      </c>
      <c r="I33" s="48">
        <f>SUM(I35:I37)</f>
        <v>0</v>
      </c>
    </row>
    <row r="34" spans="1:10">
      <c r="A34" s="85">
        <v>2182</v>
      </c>
      <c r="B34" s="92" t="s">
        <v>251</v>
      </c>
      <c r="C34" s="92">
        <v>8</v>
      </c>
      <c r="D34" s="92">
        <v>1</v>
      </c>
      <c r="E34" s="93" t="s">
        <v>171</v>
      </c>
      <c r="F34" s="98"/>
      <c r="G34" s="47">
        <f t="shared" si="0"/>
        <v>0</v>
      </c>
      <c r="H34" s="47"/>
      <c r="I34" s="47"/>
    </row>
    <row r="35" spans="1:10" s="88" customFormat="1" ht="14.25" customHeight="1">
      <c r="A35" s="85">
        <v>2183</v>
      </c>
      <c r="B35" s="92" t="s">
        <v>251</v>
      </c>
      <c r="C35" s="92">
        <v>8</v>
      </c>
      <c r="D35" s="92">
        <v>1</v>
      </c>
      <c r="E35" s="93" t="s">
        <v>172</v>
      </c>
      <c r="F35" s="98"/>
      <c r="G35" s="47">
        <f t="shared" si="0"/>
        <v>0</v>
      </c>
      <c r="H35" s="47"/>
      <c r="I35" s="47"/>
      <c r="J35" s="4"/>
    </row>
    <row r="36" spans="1:10" ht="15.75" customHeight="1">
      <c r="A36" s="85">
        <v>2184</v>
      </c>
      <c r="B36" s="92" t="s">
        <v>251</v>
      </c>
      <c r="C36" s="92">
        <v>8</v>
      </c>
      <c r="D36" s="92">
        <v>1</v>
      </c>
      <c r="E36" s="93" t="s">
        <v>173</v>
      </c>
      <c r="F36" s="98"/>
      <c r="G36" s="47">
        <f t="shared" si="0"/>
        <v>0</v>
      </c>
      <c r="H36" s="47"/>
      <c r="I36" s="47"/>
    </row>
    <row r="37" spans="1:10" ht="15.75" customHeight="1">
      <c r="A37" s="85">
        <v>2200</v>
      </c>
      <c r="B37" s="76" t="s">
        <v>252</v>
      </c>
      <c r="C37" s="76">
        <v>0</v>
      </c>
      <c r="D37" s="76">
        <v>0</v>
      </c>
      <c r="E37" s="86" t="s">
        <v>911</v>
      </c>
      <c r="F37" s="99" t="s">
        <v>464</v>
      </c>
      <c r="G37" s="47">
        <f>SUM(H37:I37)</f>
        <v>10000</v>
      </c>
      <c r="H37" s="48">
        <f>SUM(H38+H40+H42+H44+H46)</f>
        <v>10000</v>
      </c>
      <c r="I37" s="48">
        <v>0</v>
      </c>
      <c r="J37" s="88"/>
    </row>
    <row r="38" spans="1:10" ht="15.75" customHeight="1">
      <c r="A38" s="85">
        <v>2210</v>
      </c>
      <c r="B38" s="76" t="s">
        <v>252</v>
      </c>
      <c r="C38" s="92">
        <v>1</v>
      </c>
      <c r="D38" s="92">
        <v>0</v>
      </c>
      <c r="E38" s="89" t="s">
        <v>10</v>
      </c>
      <c r="F38" s="100" t="s">
        <v>465</v>
      </c>
      <c r="G38" s="47">
        <f t="shared" si="0"/>
        <v>0</v>
      </c>
      <c r="H38" s="48">
        <f>SUM(H39)</f>
        <v>0</v>
      </c>
      <c r="I38" s="48">
        <f>SUM(I39)</f>
        <v>0</v>
      </c>
    </row>
    <row r="39" spans="1:10" ht="15.75" customHeight="1">
      <c r="A39" s="85">
        <v>2211</v>
      </c>
      <c r="B39" s="92" t="s">
        <v>252</v>
      </c>
      <c r="C39" s="92">
        <v>1</v>
      </c>
      <c r="D39" s="92">
        <v>1</v>
      </c>
      <c r="E39" s="93" t="s">
        <v>466</v>
      </c>
      <c r="F39" s="98" t="s">
        <v>467</v>
      </c>
      <c r="G39" s="47">
        <f t="shared" si="0"/>
        <v>0</v>
      </c>
      <c r="H39" s="47"/>
      <c r="I39" s="47"/>
    </row>
    <row r="40" spans="1:10" ht="15.75" customHeight="1">
      <c r="A40" s="85">
        <v>2220</v>
      </c>
      <c r="B40" s="76" t="s">
        <v>252</v>
      </c>
      <c r="C40" s="76">
        <v>2</v>
      </c>
      <c r="D40" s="76">
        <v>0</v>
      </c>
      <c r="E40" s="89" t="s">
        <v>11</v>
      </c>
      <c r="F40" s="100" t="s">
        <v>468</v>
      </c>
      <c r="G40" s="47">
        <f t="shared" si="0"/>
        <v>10000</v>
      </c>
      <c r="H40" s="48">
        <f>H41</f>
        <v>10000</v>
      </c>
      <c r="I40" s="48" t="s">
        <v>810</v>
      </c>
    </row>
    <row r="41" spans="1:10" ht="13.5" customHeight="1">
      <c r="A41" s="85">
        <v>2221</v>
      </c>
      <c r="B41" s="92" t="s">
        <v>252</v>
      </c>
      <c r="C41" s="92">
        <v>2</v>
      </c>
      <c r="D41" s="92">
        <v>1</v>
      </c>
      <c r="E41" s="93" t="s">
        <v>469</v>
      </c>
      <c r="F41" s="98" t="s">
        <v>470</v>
      </c>
      <c r="G41" s="47">
        <f t="shared" si="0"/>
        <v>10000</v>
      </c>
      <c r="H41" s="47">
        <v>10000</v>
      </c>
      <c r="I41" s="47"/>
    </row>
    <row r="42" spans="1:10" ht="36.75" customHeight="1">
      <c r="A42" s="85">
        <v>2230</v>
      </c>
      <c r="B42" s="76" t="s">
        <v>252</v>
      </c>
      <c r="C42" s="92">
        <v>3</v>
      </c>
      <c r="D42" s="92">
        <v>0</v>
      </c>
      <c r="E42" s="89" t="s">
        <v>12</v>
      </c>
      <c r="F42" s="100" t="s">
        <v>471</v>
      </c>
      <c r="G42" s="47">
        <f t="shared" si="0"/>
        <v>0</v>
      </c>
      <c r="H42" s="48">
        <f>SUM(H43)</f>
        <v>0</v>
      </c>
      <c r="I42" s="48">
        <f>SUM(I43)</f>
        <v>0</v>
      </c>
    </row>
    <row r="43" spans="1:10" ht="28.5">
      <c r="A43" s="85">
        <v>2231</v>
      </c>
      <c r="B43" s="92" t="s">
        <v>252</v>
      </c>
      <c r="C43" s="92">
        <v>3</v>
      </c>
      <c r="D43" s="92">
        <v>1</v>
      </c>
      <c r="E43" s="93" t="s">
        <v>472</v>
      </c>
      <c r="F43" s="98" t="s">
        <v>473</v>
      </c>
      <c r="G43" s="47">
        <f t="shared" si="0"/>
        <v>0</v>
      </c>
      <c r="H43" s="47"/>
      <c r="I43" s="47"/>
    </row>
    <row r="44" spans="1:10" ht="25.5" customHeight="1">
      <c r="A44" s="85">
        <v>2240</v>
      </c>
      <c r="B44" s="76" t="s">
        <v>252</v>
      </c>
      <c r="C44" s="76">
        <v>4</v>
      </c>
      <c r="D44" s="76">
        <v>0</v>
      </c>
      <c r="E44" s="89" t="s">
        <v>13</v>
      </c>
      <c r="F44" s="90" t="s">
        <v>474</v>
      </c>
      <c r="G44" s="47">
        <f t="shared" si="0"/>
        <v>0</v>
      </c>
      <c r="H44" s="48">
        <f>SUM(H45)</f>
        <v>0</v>
      </c>
      <c r="I44" s="48">
        <f>SUM(I45)</f>
        <v>0</v>
      </c>
    </row>
    <row r="45" spans="1:10" ht="15.75" customHeight="1">
      <c r="A45" s="85">
        <v>2241</v>
      </c>
      <c r="B45" s="92" t="s">
        <v>252</v>
      </c>
      <c r="C45" s="92">
        <v>4</v>
      </c>
      <c r="D45" s="92">
        <v>1</v>
      </c>
      <c r="E45" s="93" t="s">
        <v>13</v>
      </c>
      <c r="F45" s="98" t="s">
        <v>474</v>
      </c>
      <c r="G45" s="47">
        <f t="shared" si="0"/>
        <v>0</v>
      </c>
      <c r="H45" s="47"/>
      <c r="I45" s="47"/>
    </row>
    <row r="46" spans="1:10" s="88" customFormat="1" ht="36.75" customHeight="1">
      <c r="A46" s="85">
        <v>2250</v>
      </c>
      <c r="B46" s="76" t="s">
        <v>252</v>
      </c>
      <c r="C46" s="76">
        <v>5</v>
      </c>
      <c r="D46" s="76">
        <v>0</v>
      </c>
      <c r="E46" s="89" t="s">
        <v>14</v>
      </c>
      <c r="F46" s="90" t="s">
        <v>476</v>
      </c>
      <c r="G46" s="47">
        <f t="shared" si="0"/>
        <v>0</v>
      </c>
      <c r="H46" s="48">
        <f>SUM(H47)</f>
        <v>0</v>
      </c>
      <c r="I46" s="48">
        <f>SUM(I48)</f>
        <v>0</v>
      </c>
      <c r="J46" s="4"/>
    </row>
    <row r="47" spans="1:10" ht="24.75" customHeight="1">
      <c r="A47" s="85">
        <v>2251</v>
      </c>
      <c r="B47" s="92" t="s">
        <v>252</v>
      </c>
      <c r="C47" s="92">
        <v>5</v>
      </c>
      <c r="D47" s="92">
        <v>1</v>
      </c>
      <c r="E47" s="93" t="s">
        <v>475</v>
      </c>
      <c r="F47" s="98" t="s">
        <v>477</v>
      </c>
      <c r="G47" s="47">
        <f t="shared" si="0"/>
        <v>0</v>
      </c>
      <c r="H47" s="47">
        <v>0</v>
      </c>
      <c r="I47" s="47"/>
    </row>
    <row r="48" spans="1:10" ht="15" customHeight="1">
      <c r="A48" s="85">
        <v>2300</v>
      </c>
      <c r="B48" s="76" t="s">
        <v>253</v>
      </c>
      <c r="C48" s="76">
        <v>0</v>
      </c>
      <c r="D48" s="76">
        <v>0</v>
      </c>
      <c r="E48" s="86" t="s">
        <v>912</v>
      </c>
      <c r="F48" s="99" t="s">
        <v>478</v>
      </c>
      <c r="G48" s="47">
        <f t="shared" si="0"/>
        <v>11000</v>
      </c>
      <c r="H48" s="48">
        <f>SUM(H49+H53+H55+H58+H60+H62+H64)</f>
        <v>11000</v>
      </c>
      <c r="I48" s="48">
        <f>SUM(I49+I53+I55+I58+I60+I62+I64)</f>
        <v>0</v>
      </c>
      <c r="J48" s="88"/>
    </row>
    <row r="49" spans="1:10" ht="15" customHeight="1">
      <c r="A49" s="85">
        <v>2310</v>
      </c>
      <c r="B49" s="76" t="s">
        <v>253</v>
      </c>
      <c r="C49" s="76">
        <v>1</v>
      </c>
      <c r="D49" s="76">
        <v>0</v>
      </c>
      <c r="E49" s="89" t="s">
        <v>15</v>
      </c>
      <c r="F49" s="90" t="s">
        <v>480</v>
      </c>
      <c r="G49" s="47">
        <f t="shared" si="0"/>
        <v>0</v>
      </c>
      <c r="H49" s="48">
        <f>SUM(H50:H52)</f>
        <v>0</v>
      </c>
      <c r="I49" s="48">
        <f>SUM(I50:I52)</f>
        <v>0</v>
      </c>
    </row>
    <row r="50" spans="1:10" ht="15" customHeight="1">
      <c r="A50" s="85">
        <v>2311</v>
      </c>
      <c r="B50" s="92" t="s">
        <v>253</v>
      </c>
      <c r="C50" s="92">
        <v>1</v>
      </c>
      <c r="D50" s="92">
        <v>1</v>
      </c>
      <c r="E50" s="93" t="s">
        <v>479</v>
      </c>
      <c r="F50" s="98" t="s">
        <v>481</v>
      </c>
      <c r="G50" s="47">
        <f t="shared" si="0"/>
        <v>0</v>
      </c>
      <c r="H50" s="47"/>
      <c r="I50" s="47"/>
    </row>
    <row r="51" spans="1:10" ht="15" customHeight="1">
      <c r="A51" s="85">
        <v>2312</v>
      </c>
      <c r="B51" s="92" t="s">
        <v>253</v>
      </c>
      <c r="C51" s="92">
        <v>1</v>
      </c>
      <c r="D51" s="92">
        <v>2</v>
      </c>
      <c r="E51" s="93" t="s">
        <v>97</v>
      </c>
      <c r="F51" s="98"/>
      <c r="G51" s="47">
        <f t="shared" si="0"/>
        <v>0</v>
      </c>
      <c r="H51" s="47"/>
      <c r="I51" s="47"/>
    </row>
    <row r="52" spans="1:10" ht="15" customHeight="1">
      <c r="A52" s="85">
        <v>2313</v>
      </c>
      <c r="B52" s="92" t="s">
        <v>253</v>
      </c>
      <c r="C52" s="92">
        <v>1</v>
      </c>
      <c r="D52" s="92">
        <v>3</v>
      </c>
      <c r="E52" s="93" t="s">
        <v>98</v>
      </c>
      <c r="F52" s="98"/>
      <c r="G52" s="47">
        <f t="shared" si="0"/>
        <v>0</v>
      </c>
      <c r="H52" s="47"/>
      <c r="I52" s="47"/>
    </row>
    <row r="53" spans="1:10" ht="42.75">
      <c r="A53" s="85">
        <v>2320</v>
      </c>
      <c r="B53" s="76" t="s">
        <v>253</v>
      </c>
      <c r="C53" s="76">
        <v>2</v>
      </c>
      <c r="D53" s="76">
        <v>0</v>
      </c>
      <c r="E53" s="89" t="s">
        <v>16</v>
      </c>
      <c r="F53" s="90" t="s">
        <v>482</v>
      </c>
      <c r="G53" s="47">
        <f t="shared" si="0"/>
        <v>10000</v>
      </c>
      <c r="H53" s="48">
        <f>SUM(H54)</f>
        <v>10000</v>
      </c>
      <c r="I53" s="48">
        <f>SUM(I54)</f>
        <v>0</v>
      </c>
    </row>
    <row r="54" spans="1:10" ht="42.75">
      <c r="A54" s="85">
        <v>2321</v>
      </c>
      <c r="B54" s="92" t="s">
        <v>253</v>
      </c>
      <c r="C54" s="92">
        <v>2</v>
      </c>
      <c r="D54" s="92">
        <v>1</v>
      </c>
      <c r="E54" s="93" t="s">
        <v>99</v>
      </c>
      <c r="F54" s="98" t="s">
        <v>483</v>
      </c>
      <c r="G54" s="47">
        <f t="shared" si="0"/>
        <v>10000</v>
      </c>
      <c r="H54" s="47">
        <v>10000</v>
      </c>
      <c r="I54" s="47"/>
    </row>
    <row r="55" spans="1:10" ht="28.5">
      <c r="A55" s="85">
        <v>2330</v>
      </c>
      <c r="B55" s="76" t="s">
        <v>253</v>
      </c>
      <c r="C55" s="76">
        <v>3</v>
      </c>
      <c r="D55" s="76">
        <v>0</v>
      </c>
      <c r="E55" s="89" t="s">
        <v>17</v>
      </c>
      <c r="F55" s="90" t="s">
        <v>484</v>
      </c>
      <c r="G55" s="47">
        <f t="shared" si="0"/>
        <v>1000</v>
      </c>
      <c r="H55" s="48">
        <f>SUM(H56:H57)</f>
        <v>1000</v>
      </c>
      <c r="I55" s="48">
        <f>SUM(I56:I57)</f>
        <v>0</v>
      </c>
    </row>
    <row r="56" spans="1:10">
      <c r="A56" s="85">
        <v>2331</v>
      </c>
      <c r="B56" s="92" t="s">
        <v>253</v>
      </c>
      <c r="C56" s="92">
        <v>3</v>
      </c>
      <c r="D56" s="92">
        <v>1</v>
      </c>
      <c r="E56" s="93" t="s">
        <v>485</v>
      </c>
      <c r="F56" s="98" t="s">
        <v>486</v>
      </c>
      <c r="G56" s="47">
        <f t="shared" si="0"/>
        <v>1000</v>
      </c>
      <c r="H56" s="47">
        <v>1000</v>
      </c>
      <c r="I56" s="47"/>
    </row>
    <row r="57" spans="1:10">
      <c r="A57" s="85">
        <v>2332</v>
      </c>
      <c r="B57" s="92" t="s">
        <v>253</v>
      </c>
      <c r="C57" s="92">
        <v>3</v>
      </c>
      <c r="D57" s="92">
        <v>2</v>
      </c>
      <c r="E57" s="93" t="s">
        <v>100</v>
      </c>
      <c r="F57" s="98"/>
      <c r="G57" s="47">
        <f t="shared" si="0"/>
        <v>0</v>
      </c>
      <c r="H57" s="47"/>
      <c r="I57" s="47"/>
    </row>
    <row r="58" spans="1:10">
      <c r="A58" s="85">
        <v>2340</v>
      </c>
      <c r="B58" s="76" t="s">
        <v>253</v>
      </c>
      <c r="C58" s="76">
        <v>4</v>
      </c>
      <c r="D58" s="76">
        <v>0</v>
      </c>
      <c r="E58" s="89" t="s">
        <v>18</v>
      </c>
      <c r="F58" s="98"/>
      <c r="G58" s="47">
        <f t="shared" si="0"/>
        <v>0</v>
      </c>
      <c r="H58" s="48">
        <f>SUM(H59)</f>
        <v>0</v>
      </c>
      <c r="I58" s="48">
        <f>SUM(I59)</f>
        <v>0</v>
      </c>
    </row>
    <row r="59" spans="1:10">
      <c r="A59" s="85">
        <v>2341</v>
      </c>
      <c r="B59" s="92" t="s">
        <v>253</v>
      </c>
      <c r="C59" s="92">
        <v>4</v>
      </c>
      <c r="D59" s="92">
        <v>1</v>
      </c>
      <c r="E59" s="93" t="s">
        <v>101</v>
      </c>
      <c r="F59" s="98"/>
      <c r="G59" s="47">
        <f t="shared" si="0"/>
        <v>0</v>
      </c>
      <c r="H59" s="47"/>
      <c r="I59" s="47"/>
    </row>
    <row r="60" spans="1:10" ht="36" customHeight="1">
      <c r="A60" s="85">
        <v>2350</v>
      </c>
      <c r="B60" s="76" t="s">
        <v>253</v>
      </c>
      <c r="C60" s="76">
        <v>5</v>
      </c>
      <c r="D60" s="76">
        <v>0</v>
      </c>
      <c r="E60" s="89" t="s">
        <v>19</v>
      </c>
      <c r="F60" s="90" t="s">
        <v>487</v>
      </c>
      <c r="G60" s="47">
        <f t="shared" si="0"/>
        <v>0</v>
      </c>
      <c r="H60" s="48">
        <f>SUM(H61)</f>
        <v>0</v>
      </c>
      <c r="I60" s="48">
        <f>SUM(I61)</f>
        <v>0</v>
      </c>
    </row>
    <row r="61" spans="1:10" ht="25.5" customHeight="1">
      <c r="A61" s="85">
        <v>2351</v>
      </c>
      <c r="B61" s="92" t="s">
        <v>253</v>
      </c>
      <c r="C61" s="92">
        <v>5</v>
      </c>
      <c r="D61" s="92">
        <v>1</v>
      </c>
      <c r="E61" s="93" t="s">
        <v>488</v>
      </c>
      <c r="F61" s="98" t="s">
        <v>487</v>
      </c>
      <c r="G61" s="47">
        <f t="shared" si="0"/>
        <v>0</v>
      </c>
      <c r="H61" s="47"/>
      <c r="I61" s="47"/>
    </row>
    <row r="62" spans="1:10" ht="27.75" customHeight="1">
      <c r="A62" s="85">
        <v>2360</v>
      </c>
      <c r="B62" s="76" t="s">
        <v>253</v>
      </c>
      <c r="C62" s="76">
        <v>6</v>
      </c>
      <c r="D62" s="76">
        <v>0</v>
      </c>
      <c r="E62" s="89" t="s">
        <v>22</v>
      </c>
      <c r="F62" s="90" t="s">
        <v>489</v>
      </c>
      <c r="G62" s="47">
        <f t="shared" si="0"/>
        <v>0</v>
      </c>
      <c r="H62" s="48">
        <f>SUM(H63)</f>
        <v>0</v>
      </c>
      <c r="I62" s="48">
        <f>SUM(I63)</f>
        <v>0</v>
      </c>
    </row>
    <row r="63" spans="1:10" ht="26.25" customHeight="1">
      <c r="A63" s="85">
        <v>2361</v>
      </c>
      <c r="B63" s="92" t="s">
        <v>253</v>
      </c>
      <c r="C63" s="92">
        <v>6</v>
      </c>
      <c r="D63" s="92">
        <v>1</v>
      </c>
      <c r="E63" s="93" t="s">
        <v>179</v>
      </c>
      <c r="F63" s="98" t="s">
        <v>490</v>
      </c>
      <c r="G63" s="47">
        <f t="shared" si="0"/>
        <v>0</v>
      </c>
      <c r="H63" s="47"/>
      <c r="I63" s="47"/>
    </row>
    <row r="64" spans="1:10" s="88" customFormat="1" ht="25.5" customHeight="1">
      <c r="A64" s="85">
        <v>2370</v>
      </c>
      <c r="B64" s="76" t="s">
        <v>253</v>
      </c>
      <c r="C64" s="76">
        <v>7</v>
      </c>
      <c r="D64" s="76">
        <v>0</v>
      </c>
      <c r="E64" s="89" t="s">
        <v>23</v>
      </c>
      <c r="F64" s="90" t="s">
        <v>491</v>
      </c>
      <c r="G64" s="47">
        <f t="shared" si="0"/>
        <v>0</v>
      </c>
      <c r="H64" s="48">
        <f>SUM(H65)</f>
        <v>0</v>
      </c>
      <c r="I64" s="48">
        <f>SUM(I65)</f>
        <v>0</v>
      </c>
      <c r="J64" s="4"/>
    </row>
    <row r="65" spans="1:10" ht="38.25" customHeight="1">
      <c r="A65" s="85">
        <v>2371</v>
      </c>
      <c r="B65" s="92" t="s">
        <v>253</v>
      </c>
      <c r="C65" s="92">
        <v>7</v>
      </c>
      <c r="D65" s="92">
        <v>1</v>
      </c>
      <c r="E65" s="93" t="s">
        <v>180</v>
      </c>
      <c r="F65" s="98" t="s">
        <v>492</v>
      </c>
      <c r="G65" s="47">
        <f t="shared" si="0"/>
        <v>0</v>
      </c>
      <c r="H65" s="47"/>
      <c r="I65" s="47"/>
    </row>
    <row r="66" spans="1:10" ht="25.5" customHeight="1">
      <c r="A66" s="85">
        <v>2400</v>
      </c>
      <c r="B66" s="76" t="s">
        <v>260</v>
      </c>
      <c r="C66" s="76">
        <v>0</v>
      </c>
      <c r="D66" s="76">
        <v>0</v>
      </c>
      <c r="E66" s="86" t="s">
        <v>913</v>
      </c>
      <c r="F66" s="99" t="s">
        <v>493</v>
      </c>
      <c r="G66" s="47">
        <f t="shared" si="0"/>
        <v>-1085089.1950000003</v>
      </c>
      <c r="H66" s="48">
        <f>SUM(H67+H70+H75+H82+H86+H92+H94+H99+H107)</f>
        <v>27814.025000000001</v>
      </c>
      <c r="I66" s="48">
        <f>SUM(I67+I70+I75+I82+I86+I92+I94+I99+I107)</f>
        <v>-1112903.2200000002</v>
      </c>
      <c r="J66" s="88"/>
    </row>
    <row r="67" spans="1:10" ht="99.75">
      <c r="A67" s="85">
        <v>2410</v>
      </c>
      <c r="B67" s="76" t="s">
        <v>260</v>
      </c>
      <c r="C67" s="76">
        <v>1</v>
      </c>
      <c r="D67" s="76">
        <v>0</v>
      </c>
      <c r="E67" s="89" t="s">
        <v>24</v>
      </c>
      <c r="F67" s="90" t="s">
        <v>495</v>
      </c>
      <c r="G67" s="47">
        <f t="shared" si="0"/>
        <v>0</v>
      </c>
      <c r="H67" s="48">
        <f>SUM(H68:H69)</f>
        <v>0</v>
      </c>
      <c r="I67" s="48">
        <f>SUM(I68:I69)</f>
        <v>0</v>
      </c>
    </row>
    <row r="68" spans="1:10" ht="39.75" customHeight="1">
      <c r="A68" s="85">
        <v>2411</v>
      </c>
      <c r="B68" s="92" t="s">
        <v>260</v>
      </c>
      <c r="C68" s="92">
        <v>1</v>
      </c>
      <c r="D68" s="92">
        <v>1</v>
      </c>
      <c r="E68" s="93" t="s">
        <v>496</v>
      </c>
      <c r="F68" s="94" t="s">
        <v>497</v>
      </c>
      <c r="G68" s="47">
        <f t="shared" si="0"/>
        <v>0</v>
      </c>
      <c r="H68" s="47"/>
      <c r="I68" s="47"/>
    </row>
    <row r="69" spans="1:10" ht="15.75" customHeight="1">
      <c r="A69" s="85">
        <v>2412</v>
      </c>
      <c r="B69" s="92" t="s">
        <v>260</v>
      </c>
      <c r="C69" s="92">
        <v>1</v>
      </c>
      <c r="D69" s="92">
        <v>2</v>
      </c>
      <c r="E69" s="93" t="s">
        <v>498</v>
      </c>
      <c r="F69" s="98" t="s">
        <v>499</v>
      </c>
      <c r="G69" s="47">
        <f t="shared" si="0"/>
        <v>0</v>
      </c>
      <c r="H69" s="47"/>
      <c r="I69" s="47"/>
    </row>
    <row r="70" spans="1:10" ht="15.75" customHeight="1">
      <c r="A70" s="85">
        <v>2420</v>
      </c>
      <c r="B70" s="76" t="s">
        <v>260</v>
      </c>
      <c r="C70" s="76">
        <v>2</v>
      </c>
      <c r="D70" s="76">
        <v>0</v>
      </c>
      <c r="E70" s="89" t="s">
        <v>25</v>
      </c>
      <c r="F70" s="90" t="s">
        <v>500</v>
      </c>
      <c r="G70" s="47">
        <f t="shared" si="0"/>
        <v>195814.02499999999</v>
      </c>
      <c r="H70" s="48">
        <f>SUM(H71:H74)</f>
        <v>27814.025000000001</v>
      </c>
      <c r="I70" s="48">
        <f>I74</f>
        <v>168000</v>
      </c>
    </row>
    <row r="71" spans="1:10" ht="15.75" customHeight="1">
      <c r="A71" s="85">
        <v>2421</v>
      </c>
      <c r="B71" s="92" t="s">
        <v>260</v>
      </c>
      <c r="C71" s="92">
        <v>2</v>
      </c>
      <c r="D71" s="92">
        <v>1</v>
      </c>
      <c r="E71" s="93" t="s">
        <v>501</v>
      </c>
      <c r="F71" s="98" t="s">
        <v>502</v>
      </c>
      <c r="G71" s="47">
        <f t="shared" si="0"/>
        <v>27814.025000000001</v>
      </c>
      <c r="H71" s="47">
        <v>27814.025000000001</v>
      </c>
      <c r="I71" s="47"/>
    </row>
    <row r="72" spans="1:10" ht="15.75" customHeight="1">
      <c r="A72" s="85">
        <v>2422</v>
      </c>
      <c r="B72" s="92" t="s">
        <v>260</v>
      </c>
      <c r="C72" s="92">
        <v>2</v>
      </c>
      <c r="D72" s="92">
        <v>2</v>
      </c>
      <c r="E72" s="93" t="s">
        <v>503</v>
      </c>
      <c r="F72" s="98" t="s">
        <v>504</v>
      </c>
      <c r="G72" s="47">
        <f t="shared" si="0"/>
        <v>0</v>
      </c>
      <c r="H72" s="47"/>
      <c r="I72" s="47"/>
    </row>
    <row r="73" spans="1:10" ht="15.75" customHeight="1">
      <c r="A73" s="85">
        <v>2423</v>
      </c>
      <c r="B73" s="92" t="s">
        <v>260</v>
      </c>
      <c r="C73" s="92">
        <v>2</v>
      </c>
      <c r="D73" s="92">
        <v>3</v>
      </c>
      <c r="E73" s="93" t="s">
        <v>505</v>
      </c>
      <c r="F73" s="98" t="s">
        <v>506</v>
      </c>
      <c r="G73" s="47">
        <f t="shared" si="0"/>
        <v>0</v>
      </c>
      <c r="H73" s="47"/>
      <c r="I73" s="47"/>
    </row>
    <row r="74" spans="1:10" ht="15.75" customHeight="1">
      <c r="A74" s="85">
        <v>2424</v>
      </c>
      <c r="B74" s="92" t="s">
        <v>260</v>
      </c>
      <c r="C74" s="92">
        <v>2</v>
      </c>
      <c r="D74" s="92">
        <v>4</v>
      </c>
      <c r="E74" s="93" t="s">
        <v>261</v>
      </c>
      <c r="F74" s="98"/>
      <c r="G74" s="47">
        <f t="shared" si="0"/>
        <v>168000</v>
      </c>
      <c r="H74" s="47">
        <v>0</v>
      </c>
      <c r="I74" s="47">
        <v>168000</v>
      </c>
    </row>
    <row r="75" spans="1:10" ht="15.75" customHeight="1">
      <c r="A75" s="85">
        <v>2430</v>
      </c>
      <c r="B75" s="76" t="s">
        <v>260</v>
      </c>
      <c r="C75" s="76">
        <v>3</v>
      </c>
      <c r="D75" s="76">
        <v>0</v>
      </c>
      <c r="E75" s="89" t="s">
        <v>26</v>
      </c>
      <c r="F75" s="90" t="s">
        <v>507</v>
      </c>
      <c r="G75" s="47">
        <f t="shared" ref="G75:G138" si="1">SUM(H75:I75)</f>
        <v>0</v>
      </c>
      <c r="H75" s="48">
        <f>SUM(H76:H81)</f>
        <v>0</v>
      </c>
      <c r="I75" s="48">
        <f>SUM(I76:I81)</f>
        <v>0</v>
      </c>
    </row>
    <row r="76" spans="1:10" ht="15.75" customHeight="1">
      <c r="A76" s="85">
        <v>2431</v>
      </c>
      <c r="B76" s="92" t="s">
        <v>260</v>
      </c>
      <c r="C76" s="92">
        <v>3</v>
      </c>
      <c r="D76" s="92">
        <v>1</v>
      </c>
      <c r="E76" s="93" t="s">
        <v>508</v>
      </c>
      <c r="F76" s="98" t="s">
        <v>509</v>
      </c>
      <c r="G76" s="47">
        <f t="shared" si="1"/>
        <v>0</v>
      </c>
      <c r="H76" s="47"/>
      <c r="I76" s="47"/>
    </row>
    <row r="77" spans="1:10" ht="15.75" customHeight="1">
      <c r="A77" s="85">
        <v>2432</v>
      </c>
      <c r="B77" s="92" t="s">
        <v>260</v>
      </c>
      <c r="C77" s="92">
        <v>3</v>
      </c>
      <c r="D77" s="92">
        <v>2</v>
      </c>
      <c r="E77" s="93" t="s">
        <v>510</v>
      </c>
      <c r="F77" s="98" t="s">
        <v>511</v>
      </c>
      <c r="G77" s="47">
        <f t="shared" si="1"/>
        <v>0</v>
      </c>
      <c r="H77" s="47"/>
      <c r="I77" s="47"/>
    </row>
    <row r="78" spans="1:10" ht="15.75" customHeight="1">
      <c r="A78" s="85">
        <v>2433</v>
      </c>
      <c r="B78" s="92" t="s">
        <v>260</v>
      </c>
      <c r="C78" s="92">
        <v>3</v>
      </c>
      <c r="D78" s="92">
        <v>3</v>
      </c>
      <c r="E78" s="93" t="s">
        <v>512</v>
      </c>
      <c r="F78" s="98" t="s">
        <v>513</v>
      </c>
      <c r="G78" s="47">
        <f t="shared" si="1"/>
        <v>0</v>
      </c>
      <c r="H78" s="47"/>
      <c r="I78" s="47"/>
    </row>
    <row r="79" spans="1:10" ht="15.75" customHeight="1">
      <c r="A79" s="85">
        <v>2434</v>
      </c>
      <c r="B79" s="92" t="s">
        <v>260</v>
      </c>
      <c r="C79" s="92">
        <v>3</v>
      </c>
      <c r="D79" s="92">
        <v>4</v>
      </c>
      <c r="E79" s="93" t="s">
        <v>514</v>
      </c>
      <c r="F79" s="98" t="s">
        <v>515</v>
      </c>
      <c r="G79" s="47">
        <f t="shared" si="1"/>
        <v>0</v>
      </c>
      <c r="H79" s="47"/>
      <c r="I79" s="47"/>
    </row>
    <row r="80" spans="1:10" ht="26.25" customHeight="1">
      <c r="A80" s="85">
        <v>2435</v>
      </c>
      <c r="B80" s="92" t="s">
        <v>260</v>
      </c>
      <c r="C80" s="92">
        <v>3</v>
      </c>
      <c r="D80" s="92">
        <v>5</v>
      </c>
      <c r="E80" s="93" t="s">
        <v>516</v>
      </c>
      <c r="F80" s="98" t="s">
        <v>517</v>
      </c>
      <c r="G80" s="47">
        <f t="shared" si="1"/>
        <v>0</v>
      </c>
      <c r="H80" s="47"/>
      <c r="I80" s="47"/>
    </row>
    <row r="81" spans="1:9" ht="24.75" customHeight="1">
      <c r="A81" s="85">
        <v>2436</v>
      </c>
      <c r="B81" s="92" t="s">
        <v>260</v>
      </c>
      <c r="C81" s="92">
        <v>3</v>
      </c>
      <c r="D81" s="92">
        <v>6</v>
      </c>
      <c r="E81" s="93" t="s">
        <v>518</v>
      </c>
      <c r="F81" s="98" t="s">
        <v>519</v>
      </c>
      <c r="G81" s="47">
        <f t="shared" si="1"/>
        <v>0</v>
      </c>
      <c r="H81" s="47"/>
      <c r="I81" s="47"/>
    </row>
    <row r="82" spans="1:9" ht="15" customHeight="1">
      <c r="A82" s="85">
        <v>2440</v>
      </c>
      <c r="B82" s="76" t="s">
        <v>260</v>
      </c>
      <c r="C82" s="76">
        <v>4</v>
      </c>
      <c r="D82" s="76">
        <v>0</v>
      </c>
      <c r="E82" s="89" t="s">
        <v>27</v>
      </c>
      <c r="F82" s="90" t="s">
        <v>520</v>
      </c>
      <c r="G82" s="47">
        <f t="shared" si="1"/>
        <v>0</v>
      </c>
      <c r="H82" s="48">
        <f>SUM(H83:H85)</f>
        <v>0</v>
      </c>
      <c r="I82" s="48">
        <f>SUM(I83:I85)</f>
        <v>0</v>
      </c>
    </row>
    <row r="83" spans="1:9" ht="15" customHeight="1">
      <c r="A83" s="85">
        <v>2441</v>
      </c>
      <c r="B83" s="92" t="s">
        <v>260</v>
      </c>
      <c r="C83" s="92">
        <v>4</v>
      </c>
      <c r="D83" s="92">
        <v>1</v>
      </c>
      <c r="E83" s="93" t="s">
        <v>521</v>
      </c>
      <c r="F83" s="98" t="s">
        <v>522</v>
      </c>
      <c r="G83" s="47">
        <f t="shared" si="1"/>
        <v>0</v>
      </c>
      <c r="H83" s="47"/>
      <c r="I83" s="47"/>
    </row>
    <row r="84" spans="1:9" ht="15" customHeight="1">
      <c r="A84" s="85">
        <v>2442</v>
      </c>
      <c r="B84" s="92" t="s">
        <v>260</v>
      </c>
      <c r="C84" s="92">
        <v>4</v>
      </c>
      <c r="D84" s="92">
        <v>2</v>
      </c>
      <c r="E84" s="93" t="s">
        <v>523</v>
      </c>
      <c r="F84" s="98" t="s">
        <v>524</v>
      </c>
      <c r="G84" s="47">
        <f t="shared" si="1"/>
        <v>0</v>
      </c>
      <c r="H84" s="47"/>
      <c r="I84" s="47"/>
    </row>
    <row r="85" spans="1:9" ht="15" customHeight="1">
      <c r="A85" s="85">
        <v>2443</v>
      </c>
      <c r="B85" s="92" t="s">
        <v>260</v>
      </c>
      <c r="C85" s="92">
        <v>4</v>
      </c>
      <c r="D85" s="92">
        <v>3</v>
      </c>
      <c r="E85" s="93" t="s">
        <v>525</v>
      </c>
      <c r="F85" s="98" t="s">
        <v>526</v>
      </c>
      <c r="G85" s="47">
        <f t="shared" si="1"/>
        <v>0</v>
      </c>
      <c r="H85" s="47"/>
      <c r="I85" s="47"/>
    </row>
    <row r="86" spans="1:9" ht="15" customHeight="1">
      <c r="A86" s="85">
        <v>2450</v>
      </c>
      <c r="B86" s="76" t="s">
        <v>260</v>
      </c>
      <c r="C86" s="76">
        <v>5</v>
      </c>
      <c r="D86" s="76">
        <v>0</v>
      </c>
      <c r="E86" s="89" t="s">
        <v>28</v>
      </c>
      <c r="F86" s="100" t="s">
        <v>527</v>
      </c>
      <c r="G86" s="47">
        <f t="shared" si="1"/>
        <v>2171096.7799999998</v>
      </c>
      <c r="H86" s="48">
        <f>SUM(H87:H91)</f>
        <v>0</v>
      </c>
      <c r="I86" s="48">
        <f>SUM(I87:I91)</f>
        <v>2171096.7799999998</v>
      </c>
    </row>
    <row r="87" spans="1:9" ht="15" customHeight="1">
      <c r="A87" s="85">
        <v>2451</v>
      </c>
      <c r="B87" s="92" t="s">
        <v>260</v>
      </c>
      <c r="C87" s="92">
        <v>5</v>
      </c>
      <c r="D87" s="92">
        <v>1</v>
      </c>
      <c r="E87" s="93" t="s">
        <v>528</v>
      </c>
      <c r="F87" s="98" t="s">
        <v>529</v>
      </c>
      <c r="G87" s="47">
        <f t="shared" si="1"/>
        <v>2042000</v>
      </c>
      <c r="H87" s="47">
        <v>0</v>
      </c>
      <c r="I87" s="47">
        <v>2042000</v>
      </c>
    </row>
    <row r="88" spans="1:9" ht="15" customHeight="1">
      <c r="A88" s="85">
        <v>2452</v>
      </c>
      <c r="B88" s="92" t="s">
        <v>260</v>
      </c>
      <c r="C88" s="92">
        <v>5</v>
      </c>
      <c r="D88" s="92">
        <v>2</v>
      </c>
      <c r="E88" s="93" t="s">
        <v>530</v>
      </c>
      <c r="F88" s="98" t="s">
        <v>531</v>
      </c>
      <c r="G88" s="47">
        <f t="shared" si="1"/>
        <v>0</v>
      </c>
      <c r="H88" s="47"/>
      <c r="I88" s="47"/>
    </row>
    <row r="89" spans="1:9" ht="15" customHeight="1">
      <c r="A89" s="85">
        <v>2453</v>
      </c>
      <c r="B89" s="92" t="s">
        <v>260</v>
      </c>
      <c r="C89" s="92">
        <v>5</v>
      </c>
      <c r="D89" s="92">
        <v>3</v>
      </c>
      <c r="E89" s="93" t="s">
        <v>532</v>
      </c>
      <c r="F89" s="98" t="s">
        <v>533</v>
      </c>
      <c r="G89" s="47">
        <f t="shared" si="1"/>
        <v>0</v>
      </c>
      <c r="H89" s="47"/>
      <c r="I89" s="47"/>
    </row>
    <row r="90" spans="1:9" ht="15" customHeight="1">
      <c r="A90" s="85">
        <v>2454</v>
      </c>
      <c r="B90" s="92" t="s">
        <v>260</v>
      </c>
      <c r="C90" s="92">
        <v>5</v>
      </c>
      <c r="D90" s="92">
        <v>4</v>
      </c>
      <c r="E90" s="93" t="s">
        <v>534</v>
      </c>
      <c r="F90" s="98" t="s">
        <v>535</v>
      </c>
      <c r="G90" s="47">
        <f t="shared" si="1"/>
        <v>0</v>
      </c>
      <c r="H90" s="47"/>
      <c r="I90" s="47"/>
    </row>
    <row r="91" spans="1:9" ht="15" customHeight="1">
      <c r="A91" s="85">
        <v>2455</v>
      </c>
      <c r="B91" s="92" t="s">
        <v>260</v>
      </c>
      <c r="C91" s="92">
        <v>5</v>
      </c>
      <c r="D91" s="92">
        <v>5</v>
      </c>
      <c r="E91" s="93" t="s">
        <v>536</v>
      </c>
      <c r="F91" s="98" t="s">
        <v>537</v>
      </c>
      <c r="G91" s="47">
        <f t="shared" si="1"/>
        <v>129096.78</v>
      </c>
      <c r="H91" s="47"/>
      <c r="I91" s="47">
        <v>129096.78</v>
      </c>
    </row>
    <row r="92" spans="1:9" ht="15" customHeight="1">
      <c r="A92" s="85">
        <v>2460</v>
      </c>
      <c r="B92" s="76" t="s">
        <v>260</v>
      </c>
      <c r="C92" s="76">
        <v>6</v>
      </c>
      <c r="D92" s="76">
        <v>0</v>
      </c>
      <c r="E92" s="89" t="s">
        <v>29</v>
      </c>
      <c r="F92" s="90" t="s">
        <v>538</v>
      </c>
      <c r="G92" s="47">
        <f t="shared" si="1"/>
        <v>0</v>
      </c>
      <c r="H92" s="48">
        <f>SUM(H93)</f>
        <v>0</v>
      </c>
      <c r="I92" s="48">
        <f>SUM(I93)</f>
        <v>0</v>
      </c>
    </row>
    <row r="93" spans="1:9" ht="24.75" customHeight="1">
      <c r="A93" s="85">
        <v>2461</v>
      </c>
      <c r="B93" s="92" t="s">
        <v>260</v>
      </c>
      <c r="C93" s="92">
        <v>6</v>
      </c>
      <c r="D93" s="92">
        <v>1</v>
      </c>
      <c r="E93" s="93" t="s">
        <v>539</v>
      </c>
      <c r="F93" s="98" t="s">
        <v>538</v>
      </c>
      <c r="G93" s="47">
        <f t="shared" si="1"/>
        <v>0</v>
      </c>
      <c r="H93" s="47"/>
      <c r="I93" s="47"/>
    </row>
    <row r="94" spans="1:9" ht="16.5" customHeight="1">
      <c r="A94" s="85">
        <v>2470</v>
      </c>
      <c r="B94" s="76" t="s">
        <v>260</v>
      </c>
      <c r="C94" s="76">
        <v>7</v>
      </c>
      <c r="D94" s="76">
        <v>0</v>
      </c>
      <c r="E94" s="89" t="s">
        <v>30</v>
      </c>
      <c r="F94" s="100" t="s">
        <v>540</v>
      </c>
      <c r="G94" s="47">
        <f t="shared" si="1"/>
        <v>0</v>
      </c>
      <c r="H94" s="48">
        <f>SUM(H95:H98)</f>
        <v>0</v>
      </c>
      <c r="I94" s="48">
        <f>SUM(I95:I98)</f>
        <v>0</v>
      </c>
    </row>
    <row r="95" spans="1:9" ht="16.5" customHeight="1">
      <c r="A95" s="85">
        <v>2471</v>
      </c>
      <c r="B95" s="92" t="s">
        <v>260</v>
      </c>
      <c r="C95" s="92">
        <v>7</v>
      </c>
      <c r="D95" s="92">
        <v>1</v>
      </c>
      <c r="E95" s="93" t="s">
        <v>541</v>
      </c>
      <c r="F95" s="98" t="s">
        <v>542</v>
      </c>
      <c r="G95" s="47">
        <f t="shared" si="1"/>
        <v>0</v>
      </c>
      <c r="H95" s="47"/>
      <c r="I95" s="47"/>
    </row>
    <row r="96" spans="1:9" ht="16.5" customHeight="1">
      <c r="A96" s="85">
        <v>2472</v>
      </c>
      <c r="B96" s="92" t="s">
        <v>260</v>
      </c>
      <c r="C96" s="92">
        <v>7</v>
      </c>
      <c r="D96" s="92">
        <v>2</v>
      </c>
      <c r="E96" s="93" t="s">
        <v>543</v>
      </c>
      <c r="F96" s="101" t="s">
        <v>544</v>
      </c>
      <c r="G96" s="47">
        <f t="shared" si="1"/>
        <v>0</v>
      </c>
      <c r="H96" s="47"/>
      <c r="I96" s="47"/>
    </row>
    <row r="97" spans="1:10" ht="36.75" customHeight="1">
      <c r="A97" s="85">
        <v>2473</v>
      </c>
      <c r="B97" s="92" t="s">
        <v>260</v>
      </c>
      <c r="C97" s="92">
        <v>7</v>
      </c>
      <c r="D97" s="92">
        <v>3</v>
      </c>
      <c r="E97" s="93" t="s">
        <v>545</v>
      </c>
      <c r="F97" s="98" t="s">
        <v>546</v>
      </c>
      <c r="G97" s="47">
        <f t="shared" si="1"/>
        <v>0</v>
      </c>
      <c r="H97" s="47"/>
      <c r="I97" s="47"/>
    </row>
    <row r="98" spans="1:10" ht="38.25" customHeight="1">
      <c r="A98" s="85">
        <v>2474</v>
      </c>
      <c r="B98" s="92" t="s">
        <v>260</v>
      </c>
      <c r="C98" s="92">
        <v>7</v>
      </c>
      <c r="D98" s="92">
        <v>4</v>
      </c>
      <c r="E98" s="93" t="s">
        <v>547</v>
      </c>
      <c r="F98" s="94" t="s">
        <v>548</v>
      </c>
      <c r="G98" s="47">
        <f t="shared" si="1"/>
        <v>0</v>
      </c>
      <c r="H98" s="47"/>
      <c r="I98" s="47"/>
    </row>
    <row r="99" spans="1:10" ht="36.75" customHeight="1">
      <c r="A99" s="85">
        <v>2480</v>
      </c>
      <c r="B99" s="76" t="s">
        <v>260</v>
      </c>
      <c r="C99" s="76">
        <v>8</v>
      </c>
      <c r="D99" s="76">
        <v>0</v>
      </c>
      <c r="E99" s="89" t="s">
        <v>31</v>
      </c>
      <c r="F99" s="90" t="s">
        <v>549</v>
      </c>
      <c r="G99" s="47">
        <f t="shared" si="1"/>
        <v>0</v>
      </c>
      <c r="H99" s="48">
        <f>SUM(H100:H106)</f>
        <v>0</v>
      </c>
      <c r="I99" s="48">
        <f>SUM(I100:I106)</f>
        <v>0</v>
      </c>
    </row>
    <row r="100" spans="1:10" ht="85.5">
      <c r="A100" s="85">
        <v>2481</v>
      </c>
      <c r="B100" s="92" t="s">
        <v>260</v>
      </c>
      <c r="C100" s="92">
        <v>8</v>
      </c>
      <c r="D100" s="92">
        <v>1</v>
      </c>
      <c r="E100" s="93" t="s">
        <v>550</v>
      </c>
      <c r="F100" s="98" t="s">
        <v>551</v>
      </c>
      <c r="G100" s="47">
        <f t="shared" si="1"/>
        <v>0</v>
      </c>
      <c r="H100" s="47"/>
      <c r="I100" s="47"/>
    </row>
    <row r="101" spans="1:10" ht="36.75" customHeight="1">
      <c r="A101" s="85">
        <v>2482</v>
      </c>
      <c r="B101" s="92" t="s">
        <v>260</v>
      </c>
      <c r="C101" s="92">
        <v>8</v>
      </c>
      <c r="D101" s="92">
        <v>2</v>
      </c>
      <c r="E101" s="93" t="s">
        <v>552</v>
      </c>
      <c r="F101" s="98" t="s">
        <v>553</v>
      </c>
      <c r="G101" s="47">
        <f t="shared" si="1"/>
        <v>0</v>
      </c>
      <c r="H101" s="47"/>
      <c r="I101" s="47"/>
    </row>
    <row r="102" spans="1:10" ht="36">
      <c r="A102" s="85">
        <v>2483</v>
      </c>
      <c r="B102" s="92" t="s">
        <v>260</v>
      </c>
      <c r="C102" s="92">
        <v>8</v>
      </c>
      <c r="D102" s="92">
        <v>3</v>
      </c>
      <c r="E102" s="93" t="s">
        <v>554</v>
      </c>
      <c r="F102" s="98" t="s">
        <v>555</v>
      </c>
      <c r="G102" s="47">
        <f t="shared" si="1"/>
        <v>0</v>
      </c>
      <c r="H102" s="47"/>
      <c r="I102" s="47"/>
    </row>
    <row r="103" spans="1:10" ht="27" customHeight="1">
      <c r="A103" s="85">
        <v>2484</v>
      </c>
      <c r="B103" s="92" t="s">
        <v>260</v>
      </c>
      <c r="C103" s="92">
        <v>8</v>
      </c>
      <c r="D103" s="92">
        <v>4</v>
      </c>
      <c r="E103" s="93" t="s">
        <v>556</v>
      </c>
      <c r="F103" s="98" t="s">
        <v>557</v>
      </c>
      <c r="G103" s="47">
        <f t="shared" si="1"/>
        <v>0</v>
      </c>
      <c r="H103" s="47"/>
      <c r="I103" s="47"/>
    </row>
    <row r="104" spans="1:10" ht="27" customHeight="1">
      <c r="A104" s="85">
        <v>2485</v>
      </c>
      <c r="B104" s="92" t="s">
        <v>260</v>
      </c>
      <c r="C104" s="92">
        <v>8</v>
      </c>
      <c r="D104" s="92">
        <v>5</v>
      </c>
      <c r="E104" s="93" t="s">
        <v>558</v>
      </c>
      <c r="F104" s="98" t="s">
        <v>559</v>
      </c>
      <c r="G104" s="47">
        <f t="shared" si="1"/>
        <v>0</v>
      </c>
      <c r="H104" s="47"/>
      <c r="I104" s="47"/>
    </row>
    <row r="105" spans="1:10" ht="27" customHeight="1">
      <c r="A105" s="85">
        <v>2486</v>
      </c>
      <c r="B105" s="92" t="s">
        <v>260</v>
      </c>
      <c r="C105" s="92">
        <v>8</v>
      </c>
      <c r="D105" s="92">
        <v>6</v>
      </c>
      <c r="E105" s="93" t="s">
        <v>560</v>
      </c>
      <c r="F105" s="98" t="s">
        <v>561</v>
      </c>
      <c r="G105" s="47">
        <f t="shared" si="1"/>
        <v>0</v>
      </c>
      <c r="H105" s="47"/>
      <c r="I105" s="47"/>
    </row>
    <row r="106" spans="1:10" ht="27" customHeight="1">
      <c r="A106" s="85">
        <v>2487</v>
      </c>
      <c r="B106" s="92" t="s">
        <v>260</v>
      </c>
      <c r="C106" s="92">
        <v>8</v>
      </c>
      <c r="D106" s="92">
        <v>7</v>
      </c>
      <c r="E106" s="93" t="s">
        <v>562</v>
      </c>
      <c r="F106" s="98" t="s">
        <v>563</v>
      </c>
      <c r="G106" s="47">
        <f t="shared" si="1"/>
        <v>0</v>
      </c>
      <c r="H106" s="47"/>
      <c r="I106" s="47"/>
    </row>
    <row r="107" spans="1:10" s="88" customFormat="1" ht="25.5" customHeight="1">
      <c r="A107" s="85">
        <v>2490</v>
      </c>
      <c r="B107" s="76" t="s">
        <v>260</v>
      </c>
      <c r="C107" s="76">
        <v>9</v>
      </c>
      <c r="D107" s="76">
        <v>0</v>
      </c>
      <c r="E107" s="89" t="s">
        <v>32</v>
      </c>
      <c r="F107" s="90" t="s">
        <v>565</v>
      </c>
      <c r="G107" s="47">
        <f t="shared" si="1"/>
        <v>-3452000</v>
      </c>
      <c r="H107" s="48">
        <f>SUM(H108)</f>
        <v>0</v>
      </c>
      <c r="I107" s="48">
        <f>SUM(I108)</f>
        <v>-3452000</v>
      </c>
      <c r="J107" s="4"/>
    </row>
    <row r="108" spans="1:10" ht="16.5" customHeight="1">
      <c r="A108" s="85">
        <v>2491</v>
      </c>
      <c r="B108" s="92" t="s">
        <v>260</v>
      </c>
      <c r="C108" s="92">
        <v>9</v>
      </c>
      <c r="D108" s="92">
        <v>1</v>
      </c>
      <c r="E108" s="93" t="s">
        <v>564</v>
      </c>
      <c r="F108" s="98" t="s">
        <v>566</v>
      </c>
      <c r="G108" s="47">
        <f t="shared" si="1"/>
        <v>-3452000</v>
      </c>
      <c r="H108" s="47"/>
      <c r="I108" s="102">
        <v>-3452000</v>
      </c>
    </row>
    <row r="109" spans="1:10" ht="16.5" customHeight="1">
      <c r="A109" s="85">
        <v>2500</v>
      </c>
      <c r="B109" s="76" t="s">
        <v>262</v>
      </c>
      <c r="C109" s="76">
        <v>0</v>
      </c>
      <c r="D109" s="76">
        <v>0</v>
      </c>
      <c r="E109" s="86" t="s">
        <v>914</v>
      </c>
      <c r="F109" s="99" t="s">
        <v>567</v>
      </c>
      <c r="G109" s="47">
        <f t="shared" si="1"/>
        <v>528989.6</v>
      </c>
      <c r="H109" s="48">
        <f>SUM(H110+H112+H114+H116+H118+H120)</f>
        <v>233989.6</v>
      </c>
      <c r="I109" s="48">
        <f>SUM(I110+I112+I114+I116+I118+I120)</f>
        <v>295000</v>
      </c>
      <c r="J109" s="88"/>
    </row>
    <row r="110" spans="1:10" ht="23.25" customHeight="1">
      <c r="A110" s="85">
        <v>2510</v>
      </c>
      <c r="B110" s="76" t="s">
        <v>262</v>
      </c>
      <c r="C110" s="76">
        <v>1</v>
      </c>
      <c r="D110" s="76">
        <v>0</v>
      </c>
      <c r="E110" s="89" t="s">
        <v>33</v>
      </c>
      <c r="F110" s="90" t="s">
        <v>569</v>
      </c>
      <c r="G110" s="47">
        <f t="shared" si="1"/>
        <v>233989.6</v>
      </c>
      <c r="H110" s="48">
        <f>SUM(H111)</f>
        <v>233989.6</v>
      </c>
      <c r="I110" s="48">
        <f>SUM(I111)</f>
        <v>0</v>
      </c>
    </row>
    <row r="111" spans="1:10" ht="16.5" customHeight="1">
      <c r="A111" s="85">
        <v>2511</v>
      </c>
      <c r="B111" s="92" t="s">
        <v>262</v>
      </c>
      <c r="C111" s="92">
        <v>1</v>
      </c>
      <c r="D111" s="92">
        <v>1</v>
      </c>
      <c r="E111" s="93" t="s">
        <v>568</v>
      </c>
      <c r="F111" s="98" t="s">
        <v>570</v>
      </c>
      <c r="G111" s="47">
        <f t="shared" si="1"/>
        <v>233989.6</v>
      </c>
      <c r="H111" s="47">
        <v>233989.6</v>
      </c>
      <c r="I111" s="47">
        <v>0</v>
      </c>
    </row>
    <row r="112" spans="1:10" ht="25.5" customHeight="1">
      <c r="A112" s="85">
        <v>2520</v>
      </c>
      <c r="B112" s="76" t="s">
        <v>262</v>
      </c>
      <c r="C112" s="76">
        <v>2</v>
      </c>
      <c r="D112" s="76">
        <v>0</v>
      </c>
      <c r="E112" s="89" t="s">
        <v>34</v>
      </c>
      <c r="F112" s="90" t="s">
        <v>571</v>
      </c>
      <c r="G112" s="47">
        <f t="shared" si="1"/>
        <v>295000</v>
      </c>
      <c r="H112" s="48">
        <f>SUM(H113)</f>
        <v>0</v>
      </c>
      <c r="I112" s="48">
        <f>SUM(I113)</f>
        <v>295000</v>
      </c>
    </row>
    <row r="113" spans="1:10" ht="16.5" customHeight="1">
      <c r="A113" s="85">
        <v>2521</v>
      </c>
      <c r="B113" s="92" t="s">
        <v>262</v>
      </c>
      <c r="C113" s="92">
        <v>2</v>
      </c>
      <c r="D113" s="92">
        <v>1</v>
      </c>
      <c r="E113" s="93" t="s">
        <v>572</v>
      </c>
      <c r="F113" s="98" t="s">
        <v>573</v>
      </c>
      <c r="G113" s="47">
        <f t="shared" si="1"/>
        <v>295000</v>
      </c>
      <c r="H113" s="47">
        <v>0</v>
      </c>
      <c r="I113" s="47">
        <v>295000</v>
      </c>
    </row>
    <row r="114" spans="1:10" ht="27.75" customHeight="1">
      <c r="A114" s="85">
        <v>2530</v>
      </c>
      <c r="B114" s="76" t="s">
        <v>262</v>
      </c>
      <c r="C114" s="76">
        <v>3</v>
      </c>
      <c r="D114" s="76">
        <v>0</v>
      </c>
      <c r="E114" s="89" t="s">
        <v>35</v>
      </c>
      <c r="F114" s="90" t="s">
        <v>575</v>
      </c>
      <c r="G114" s="47">
        <f t="shared" si="1"/>
        <v>0</v>
      </c>
      <c r="H114" s="48">
        <f>SUM(H115)</f>
        <v>0</v>
      </c>
      <c r="I114" s="48">
        <f>SUM(I115)</f>
        <v>0</v>
      </c>
    </row>
    <row r="115" spans="1:10" ht="27" customHeight="1">
      <c r="A115" s="85">
        <v>2531</v>
      </c>
      <c r="B115" s="92" t="s">
        <v>262</v>
      </c>
      <c r="C115" s="92">
        <v>3</v>
      </c>
      <c r="D115" s="92">
        <v>1</v>
      </c>
      <c r="E115" s="93" t="s">
        <v>574</v>
      </c>
      <c r="F115" s="98" t="s">
        <v>576</v>
      </c>
      <c r="G115" s="47">
        <f t="shared" si="1"/>
        <v>0</v>
      </c>
      <c r="H115" s="47"/>
      <c r="I115" s="47"/>
    </row>
    <row r="116" spans="1:10" ht="39.75" customHeight="1">
      <c r="A116" s="85">
        <v>2540</v>
      </c>
      <c r="B116" s="76" t="s">
        <v>262</v>
      </c>
      <c r="C116" s="76">
        <v>4</v>
      </c>
      <c r="D116" s="76">
        <v>0</v>
      </c>
      <c r="E116" s="89" t="s">
        <v>36</v>
      </c>
      <c r="F116" s="90" t="s">
        <v>578</v>
      </c>
      <c r="G116" s="47">
        <f t="shared" si="1"/>
        <v>0</v>
      </c>
      <c r="H116" s="48">
        <f>SUM(H117)</f>
        <v>0</v>
      </c>
      <c r="I116" s="48">
        <f>SUM(I117)</f>
        <v>0</v>
      </c>
    </row>
    <row r="117" spans="1:10" ht="27" customHeight="1">
      <c r="A117" s="85">
        <v>2541</v>
      </c>
      <c r="B117" s="92" t="s">
        <v>262</v>
      </c>
      <c r="C117" s="92">
        <v>4</v>
      </c>
      <c r="D117" s="92">
        <v>1</v>
      </c>
      <c r="E117" s="93" t="s">
        <v>577</v>
      </c>
      <c r="F117" s="98" t="s">
        <v>579</v>
      </c>
      <c r="G117" s="47">
        <f t="shared" si="1"/>
        <v>0</v>
      </c>
      <c r="H117" s="47"/>
      <c r="I117" s="47"/>
    </row>
    <row r="118" spans="1:10" ht="27" customHeight="1">
      <c r="A118" s="85">
        <v>2550</v>
      </c>
      <c r="B118" s="76" t="s">
        <v>262</v>
      </c>
      <c r="C118" s="76">
        <v>5</v>
      </c>
      <c r="D118" s="76">
        <v>0</v>
      </c>
      <c r="E118" s="89" t="s">
        <v>37</v>
      </c>
      <c r="F118" s="90" t="s">
        <v>581</v>
      </c>
      <c r="G118" s="47">
        <f t="shared" si="1"/>
        <v>0</v>
      </c>
      <c r="H118" s="48">
        <f>SUM(H119)</f>
        <v>0</v>
      </c>
      <c r="I118" s="48">
        <f>SUM(I119)</f>
        <v>0</v>
      </c>
    </row>
    <row r="119" spans="1:10" ht="27" customHeight="1">
      <c r="A119" s="85">
        <v>2551</v>
      </c>
      <c r="B119" s="92" t="s">
        <v>262</v>
      </c>
      <c r="C119" s="92">
        <v>5</v>
      </c>
      <c r="D119" s="92">
        <v>1</v>
      </c>
      <c r="E119" s="93" t="s">
        <v>580</v>
      </c>
      <c r="F119" s="98" t="s">
        <v>582</v>
      </c>
      <c r="G119" s="47">
        <f t="shared" si="1"/>
        <v>0</v>
      </c>
      <c r="H119" s="47"/>
      <c r="I119" s="47"/>
    </row>
    <row r="120" spans="1:10" s="88" customFormat="1" ht="27" customHeight="1">
      <c r="A120" s="85">
        <v>2560</v>
      </c>
      <c r="B120" s="76" t="s">
        <v>262</v>
      </c>
      <c r="C120" s="76">
        <v>6</v>
      </c>
      <c r="D120" s="76">
        <v>0</v>
      </c>
      <c r="E120" s="89" t="s">
        <v>38</v>
      </c>
      <c r="F120" s="90" t="s">
        <v>584</v>
      </c>
      <c r="G120" s="47">
        <f t="shared" si="1"/>
        <v>0</v>
      </c>
      <c r="H120" s="48">
        <f>SUM(H121)</f>
        <v>0</v>
      </c>
      <c r="I120" s="48">
        <f>SUM(I121)</f>
        <v>0</v>
      </c>
      <c r="J120" s="4"/>
    </row>
    <row r="121" spans="1:10" ht="14.25" customHeight="1">
      <c r="A121" s="85">
        <v>2561</v>
      </c>
      <c r="B121" s="92" t="s">
        <v>262</v>
      </c>
      <c r="C121" s="92">
        <v>6</v>
      </c>
      <c r="D121" s="92">
        <v>1</v>
      </c>
      <c r="E121" s="93" t="s">
        <v>583</v>
      </c>
      <c r="F121" s="98" t="s">
        <v>585</v>
      </c>
      <c r="G121" s="47">
        <f t="shared" si="1"/>
        <v>0</v>
      </c>
      <c r="H121" s="47"/>
      <c r="I121" s="47"/>
    </row>
    <row r="122" spans="1:10" ht="14.25" customHeight="1">
      <c r="A122" s="85">
        <v>2600</v>
      </c>
      <c r="B122" s="76" t="s">
        <v>263</v>
      </c>
      <c r="C122" s="76">
        <v>0</v>
      </c>
      <c r="D122" s="76">
        <v>0</v>
      </c>
      <c r="E122" s="86" t="s">
        <v>915</v>
      </c>
      <c r="F122" s="99" t="s">
        <v>586</v>
      </c>
      <c r="G122" s="47">
        <f t="shared" si="1"/>
        <v>746229.96699999995</v>
      </c>
      <c r="H122" s="48">
        <f>SUM(H123+H125+H127+H129+H131+H133)</f>
        <v>233850.41699999999</v>
      </c>
      <c r="I122" s="48">
        <f>SUM(I123+I125+I127+I129+I131+I133)</f>
        <v>512379.55</v>
      </c>
      <c r="J122" s="88"/>
    </row>
    <row r="123" spans="1:10" ht="14.25" customHeight="1">
      <c r="A123" s="85">
        <v>2610</v>
      </c>
      <c r="B123" s="76" t="s">
        <v>263</v>
      </c>
      <c r="C123" s="76">
        <v>1</v>
      </c>
      <c r="D123" s="76">
        <v>0</v>
      </c>
      <c r="E123" s="89" t="s">
        <v>39</v>
      </c>
      <c r="F123" s="90" t="s">
        <v>587</v>
      </c>
      <c r="G123" s="47">
        <f t="shared" si="1"/>
        <v>0</v>
      </c>
      <c r="H123" s="48">
        <f>SUM(H124)</f>
        <v>0</v>
      </c>
      <c r="I123" s="48">
        <f>SUM(I124)</f>
        <v>0</v>
      </c>
    </row>
    <row r="124" spans="1:10" ht="14.25" customHeight="1">
      <c r="A124" s="85">
        <v>2611</v>
      </c>
      <c r="B124" s="92" t="s">
        <v>263</v>
      </c>
      <c r="C124" s="92">
        <v>1</v>
      </c>
      <c r="D124" s="92">
        <v>1</v>
      </c>
      <c r="E124" s="93" t="s">
        <v>588</v>
      </c>
      <c r="F124" s="98" t="s">
        <v>589</v>
      </c>
      <c r="G124" s="47">
        <f t="shared" si="1"/>
        <v>0</v>
      </c>
      <c r="H124" s="47"/>
      <c r="I124" s="47"/>
    </row>
    <row r="125" spans="1:10" ht="14.25" customHeight="1">
      <c r="A125" s="85">
        <v>2620</v>
      </c>
      <c r="B125" s="76" t="s">
        <v>263</v>
      </c>
      <c r="C125" s="76">
        <v>2</v>
      </c>
      <c r="D125" s="76">
        <v>0</v>
      </c>
      <c r="E125" s="89" t="s">
        <v>40</v>
      </c>
      <c r="F125" s="90" t="s">
        <v>591</v>
      </c>
      <c r="G125" s="47">
        <f t="shared" si="1"/>
        <v>0</v>
      </c>
      <c r="H125" s="48">
        <f>SUM(H126)</f>
        <v>0</v>
      </c>
      <c r="I125" s="48">
        <f>SUM(I126)</f>
        <v>0</v>
      </c>
    </row>
    <row r="126" spans="1:10" ht="14.25" customHeight="1">
      <c r="A126" s="85">
        <v>2621</v>
      </c>
      <c r="B126" s="92" t="s">
        <v>263</v>
      </c>
      <c r="C126" s="92">
        <v>2</v>
      </c>
      <c r="D126" s="92">
        <v>1</v>
      </c>
      <c r="E126" s="93" t="s">
        <v>590</v>
      </c>
      <c r="F126" s="98" t="s">
        <v>592</v>
      </c>
      <c r="G126" s="47">
        <f t="shared" si="1"/>
        <v>0</v>
      </c>
      <c r="H126" s="47"/>
      <c r="I126" s="47"/>
    </row>
    <row r="127" spans="1:10" ht="14.25" customHeight="1">
      <c r="A127" s="85">
        <v>2630</v>
      </c>
      <c r="B127" s="76" t="s">
        <v>263</v>
      </c>
      <c r="C127" s="76">
        <v>3</v>
      </c>
      <c r="D127" s="76">
        <v>0</v>
      </c>
      <c r="E127" s="89" t="s">
        <v>41</v>
      </c>
      <c r="F127" s="90" t="s">
        <v>593</v>
      </c>
      <c r="G127" s="47">
        <f t="shared" si="1"/>
        <v>328466.56</v>
      </c>
      <c r="H127" s="48">
        <f>SUM(H128)</f>
        <v>0</v>
      </c>
      <c r="I127" s="48">
        <f>SUM(I128)</f>
        <v>328466.56</v>
      </c>
    </row>
    <row r="128" spans="1:10" ht="14.25" customHeight="1">
      <c r="A128" s="85">
        <v>2631</v>
      </c>
      <c r="B128" s="92" t="s">
        <v>263</v>
      </c>
      <c r="C128" s="92">
        <v>3</v>
      </c>
      <c r="D128" s="92">
        <v>1</v>
      </c>
      <c r="E128" s="93" t="s">
        <v>594</v>
      </c>
      <c r="F128" s="103" t="s">
        <v>595</v>
      </c>
      <c r="G128" s="47">
        <f t="shared" si="1"/>
        <v>328466.56</v>
      </c>
      <c r="H128" s="47">
        <v>0</v>
      </c>
      <c r="I128" s="47">
        <v>328466.56</v>
      </c>
    </row>
    <row r="129" spans="1:10" ht="38.25" customHeight="1">
      <c r="A129" s="85">
        <v>2640</v>
      </c>
      <c r="B129" s="76" t="s">
        <v>263</v>
      </c>
      <c r="C129" s="76">
        <v>4</v>
      </c>
      <c r="D129" s="76">
        <v>0</v>
      </c>
      <c r="E129" s="89" t="s">
        <v>42</v>
      </c>
      <c r="F129" s="90" t="s">
        <v>596</v>
      </c>
      <c r="G129" s="47">
        <f t="shared" si="1"/>
        <v>277162.99</v>
      </c>
      <c r="H129" s="48">
        <f>SUM(H130)</f>
        <v>93250</v>
      </c>
      <c r="I129" s="48">
        <f>SUM(I130)</f>
        <v>183912.99</v>
      </c>
    </row>
    <row r="130" spans="1:10" ht="39" customHeight="1">
      <c r="A130" s="85">
        <v>2641</v>
      </c>
      <c r="B130" s="92" t="s">
        <v>263</v>
      </c>
      <c r="C130" s="92">
        <v>4</v>
      </c>
      <c r="D130" s="92">
        <v>1</v>
      </c>
      <c r="E130" s="93" t="s">
        <v>597</v>
      </c>
      <c r="F130" s="98" t="s">
        <v>598</v>
      </c>
      <c r="G130" s="47">
        <f t="shared" si="1"/>
        <v>277162.99</v>
      </c>
      <c r="H130" s="48">
        <v>93250</v>
      </c>
      <c r="I130" s="47">
        <v>183912.99</v>
      </c>
    </row>
    <row r="131" spans="1:10" ht="38.25" customHeight="1">
      <c r="A131" s="85">
        <v>2650</v>
      </c>
      <c r="B131" s="76" t="s">
        <v>263</v>
      </c>
      <c r="C131" s="76">
        <v>5</v>
      </c>
      <c r="D131" s="76">
        <v>0</v>
      </c>
      <c r="E131" s="89" t="s">
        <v>43</v>
      </c>
      <c r="F131" s="90" t="s">
        <v>603</v>
      </c>
      <c r="G131" s="47">
        <f t="shared" si="1"/>
        <v>0</v>
      </c>
      <c r="H131" s="48">
        <f>SUM(H132)</f>
        <v>0</v>
      </c>
      <c r="I131" s="48">
        <f>M132</f>
        <v>0</v>
      </c>
    </row>
    <row r="132" spans="1:10" ht="26.25" customHeight="1">
      <c r="A132" s="85">
        <v>2651</v>
      </c>
      <c r="B132" s="92" t="s">
        <v>263</v>
      </c>
      <c r="C132" s="92">
        <v>5</v>
      </c>
      <c r="D132" s="92">
        <v>1</v>
      </c>
      <c r="E132" s="93" t="s">
        <v>602</v>
      </c>
      <c r="F132" s="98" t="s">
        <v>604</v>
      </c>
      <c r="G132" s="47">
        <f t="shared" si="1"/>
        <v>0</v>
      </c>
      <c r="H132" s="47"/>
      <c r="I132" s="47"/>
    </row>
    <row r="133" spans="1:10" s="88" customFormat="1" ht="14.25" customHeight="1">
      <c r="A133" s="85">
        <v>2660</v>
      </c>
      <c r="B133" s="76" t="s">
        <v>263</v>
      </c>
      <c r="C133" s="76">
        <v>6</v>
      </c>
      <c r="D133" s="76">
        <v>0</v>
      </c>
      <c r="E133" s="89" t="s">
        <v>44</v>
      </c>
      <c r="F133" s="100" t="s">
        <v>608</v>
      </c>
      <c r="G133" s="47">
        <f t="shared" si="1"/>
        <v>140600.41699999999</v>
      </c>
      <c r="H133" s="48">
        <f>SUM(H134)</f>
        <v>140600.41699999999</v>
      </c>
      <c r="I133" s="48">
        <f>SUM(I134)</f>
        <v>0</v>
      </c>
      <c r="J133" s="4"/>
    </row>
    <row r="134" spans="1:10" ht="27" customHeight="1">
      <c r="A134" s="85">
        <v>2661</v>
      </c>
      <c r="B134" s="92" t="s">
        <v>263</v>
      </c>
      <c r="C134" s="92">
        <v>6</v>
      </c>
      <c r="D134" s="92">
        <v>1</v>
      </c>
      <c r="E134" s="93" t="s">
        <v>605</v>
      </c>
      <c r="F134" s="98" t="s">
        <v>609</v>
      </c>
      <c r="G134" s="47">
        <f t="shared" si="1"/>
        <v>140600.41699999999</v>
      </c>
      <c r="H134" s="47">
        <v>140600.41699999999</v>
      </c>
      <c r="I134" s="47">
        <v>0</v>
      </c>
    </row>
    <row r="135" spans="1:10" ht="15" customHeight="1">
      <c r="A135" s="85">
        <v>2700</v>
      </c>
      <c r="B135" s="76" t="s">
        <v>264</v>
      </c>
      <c r="C135" s="76">
        <v>0</v>
      </c>
      <c r="D135" s="76">
        <v>0</v>
      </c>
      <c r="E135" s="86" t="s">
        <v>916</v>
      </c>
      <c r="F135" s="99" t="s">
        <v>610</v>
      </c>
      <c r="G135" s="47">
        <f t="shared" si="1"/>
        <v>0</v>
      </c>
      <c r="H135" s="48">
        <f>SUM(H136+H140+H145+H150+H152+H154)</f>
        <v>0</v>
      </c>
      <c r="I135" s="48">
        <f>SUM(I136+I140+I145+I150+I152+I154)</f>
        <v>0</v>
      </c>
      <c r="J135" s="88"/>
    </row>
    <row r="136" spans="1:10" ht="15" customHeight="1">
      <c r="A136" s="85">
        <v>2710</v>
      </c>
      <c r="B136" s="76" t="s">
        <v>264</v>
      </c>
      <c r="C136" s="76">
        <v>1</v>
      </c>
      <c r="D136" s="76">
        <v>0</v>
      </c>
      <c r="E136" s="89" t="s">
        <v>45</v>
      </c>
      <c r="F136" s="90" t="s">
        <v>611</v>
      </c>
      <c r="G136" s="47">
        <f t="shared" si="1"/>
        <v>0</v>
      </c>
      <c r="H136" s="48">
        <f>SUM(H137:H139)</f>
        <v>0</v>
      </c>
      <c r="I136" s="48">
        <f>SUM(I137:I139)</f>
        <v>0</v>
      </c>
    </row>
    <row r="137" spans="1:10" ht="15" customHeight="1">
      <c r="A137" s="85">
        <v>2711</v>
      </c>
      <c r="B137" s="92" t="s">
        <v>264</v>
      </c>
      <c r="C137" s="92">
        <v>1</v>
      </c>
      <c r="D137" s="92">
        <v>1</v>
      </c>
      <c r="E137" s="93" t="s">
        <v>612</v>
      </c>
      <c r="F137" s="98" t="s">
        <v>613</v>
      </c>
      <c r="G137" s="47">
        <f t="shared" si="1"/>
        <v>0</v>
      </c>
      <c r="H137" s="47"/>
      <c r="I137" s="47"/>
    </row>
    <row r="138" spans="1:10" ht="24.75" customHeight="1">
      <c r="A138" s="85">
        <v>2712</v>
      </c>
      <c r="B138" s="92" t="s">
        <v>264</v>
      </c>
      <c r="C138" s="92">
        <v>1</v>
      </c>
      <c r="D138" s="92">
        <v>2</v>
      </c>
      <c r="E138" s="93" t="s">
        <v>614</v>
      </c>
      <c r="F138" s="98" t="s">
        <v>615</v>
      </c>
      <c r="G138" s="47">
        <f t="shared" si="1"/>
        <v>0</v>
      </c>
      <c r="H138" s="47"/>
      <c r="I138" s="47"/>
    </row>
    <row r="139" spans="1:10" ht="15" customHeight="1">
      <c r="A139" s="85">
        <v>2713</v>
      </c>
      <c r="B139" s="92" t="s">
        <v>264</v>
      </c>
      <c r="C139" s="92">
        <v>1</v>
      </c>
      <c r="D139" s="92">
        <v>3</v>
      </c>
      <c r="E139" s="93" t="s">
        <v>102</v>
      </c>
      <c r="F139" s="98" t="s">
        <v>616</v>
      </c>
      <c r="G139" s="47">
        <f t="shared" ref="G139:G202" si="2">SUM(H139:I139)</f>
        <v>0</v>
      </c>
      <c r="H139" s="47"/>
      <c r="I139" s="47"/>
    </row>
    <row r="140" spans="1:10" ht="15" customHeight="1">
      <c r="A140" s="85">
        <v>2720</v>
      </c>
      <c r="B140" s="76" t="s">
        <v>264</v>
      </c>
      <c r="C140" s="76">
        <v>2</v>
      </c>
      <c r="D140" s="76">
        <v>0</v>
      </c>
      <c r="E140" s="89" t="s">
        <v>46</v>
      </c>
      <c r="F140" s="90" t="s">
        <v>617</v>
      </c>
      <c r="G140" s="47">
        <f t="shared" si="2"/>
        <v>0</v>
      </c>
      <c r="H140" s="48">
        <f>SUM(H141:H144)</f>
        <v>0</v>
      </c>
      <c r="I140" s="48">
        <f>SUM(I141:I144)</f>
        <v>0</v>
      </c>
    </row>
    <row r="141" spans="1:10" ht="15" customHeight="1">
      <c r="A141" s="85">
        <v>2721</v>
      </c>
      <c r="B141" s="92" t="s">
        <v>264</v>
      </c>
      <c r="C141" s="92">
        <v>2</v>
      </c>
      <c r="D141" s="92">
        <v>1</v>
      </c>
      <c r="E141" s="93" t="s">
        <v>618</v>
      </c>
      <c r="F141" s="98" t="s">
        <v>619</v>
      </c>
      <c r="G141" s="47">
        <f t="shared" si="2"/>
        <v>0</v>
      </c>
      <c r="H141" s="47"/>
      <c r="I141" s="47"/>
    </row>
    <row r="142" spans="1:10" ht="15" customHeight="1">
      <c r="A142" s="85">
        <v>2722</v>
      </c>
      <c r="B142" s="92" t="s">
        <v>264</v>
      </c>
      <c r="C142" s="92">
        <v>2</v>
      </c>
      <c r="D142" s="92">
        <v>2</v>
      </c>
      <c r="E142" s="93" t="s">
        <v>620</v>
      </c>
      <c r="F142" s="98" t="s">
        <v>621</v>
      </c>
      <c r="G142" s="47">
        <f t="shared" si="2"/>
        <v>0</v>
      </c>
      <c r="H142" s="47"/>
      <c r="I142" s="47"/>
    </row>
    <row r="143" spans="1:10" ht="15" customHeight="1">
      <c r="A143" s="85">
        <v>2723</v>
      </c>
      <c r="B143" s="92" t="s">
        <v>264</v>
      </c>
      <c r="C143" s="92">
        <v>2</v>
      </c>
      <c r="D143" s="92">
        <v>3</v>
      </c>
      <c r="E143" s="93" t="s">
        <v>103</v>
      </c>
      <c r="F143" s="98" t="s">
        <v>622</v>
      </c>
      <c r="G143" s="47">
        <f t="shared" si="2"/>
        <v>0</v>
      </c>
      <c r="H143" s="47"/>
      <c r="I143" s="47"/>
    </row>
    <row r="144" spans="1:10" ht="24.75" customHeight="1">
      <c r="A144" s="85">
        <v>2724</v>
      </c>
      <c r="B144" s="92" t="s">
        <v>264</v>
      </c>
      <c r="C144" s="92">
        <v>2</v>
      </c>
      <c r="D144" s="92">
        <v>4</v>
      </c>
      <c r="E144" s="93" t="s">
        <v>623</v>
      </c>
      <c r="F144" s="98" t="s">
        <v>624</v>
      </c>
      <c r="G144" s="47">
        <f t="shared" si="2"/>
        <v>0</v>
      </c>
      <c r="H144" s="47"/>
      <c r="I144" s="47"/>
    </row>
    <row r="145" spans="1:10" ht="24.75" customHeight="1">
      <c r="A145" s="85">
        <v>2730</v>
      </c>
      <c r="B145" s="76" t="s">
        <v>264</v>
      </c>
      <c r="C145" s="76">
        <v>3</v>
      </c>
      <c r="D145" s="76">
        <v>0</v>
      </c>
      <c r="E145" s="89" t="s">
        <v>47</v>
      </c>
      <c r="F145" s="90" t="s">
        <v>626</v>
      </c>
      <c r="G145" s="47">
        <f t="shared" si="2"/>
        <v>0</v>
      </c>
      <c r="H145" s="48">
        <f>SUM(H146:H149)</f>
        <v>0</v>
      </c>
      <c r="I145" s="48">
        <f>SUM(I146:I149)</f>
        <v>0</v>
      </c>
    </row>
    <row r="146" spans="1:10" ht="24.75" customHeight="1">
      <c r="A146" s="85">
        <v>2731</v>
      </c>
      <c r="B146" s="92" t="s">
        <v>264</v>
      </c>
      <c r="C146" s="92">
        <v>3</v>
      </c>
      <c r="D146" s="92">
        <v>1</v>
      </c>
      <c r="E146" s="93" t="s">
        <v>627</v>
      </c>
      <c r="F146" s="94" t="s">
        <v>628</v>
      </c>
      <c r="G146" s="47">
        <f t="shared" si="2"/>
        <v>0</v>
      </c>
      <c r="H146" s="47"/>
      <c r="I146" s="47"/>
    </row>
    <row r="147" spans="1:10" ht="24.75" customHeight="1">
      <c r="A147" s="85">
        <v>2732</v>
      </c>
      <c r="B147" s="92" t="s">
        <v>264</v>
      </c>
      <c r="C147" s="92">
        <v>3</v>
      </c>
      <c r="D147" s="92">
        <v>2</v>
      </c>
      <c r="E147" s="93" t="s">
        <v>629</v>
      </c>
      <c r="F147" s="94" t="s">
        <v>630</v>
      </c>
      <c r="G147" s="47">
        <f t="shared" si="2"/>
        <v>0</v>
      </c>
      <c r="H147" s="47"/>
      <c r="I147" s="47"/>
    </row>
    <row r="148" spans="1:10" ht="24.75" customHeight="1">
      <c r="A148" s="85">
        <v>2733</v>
      </c>
      <c r="B148" s="92" t="s">
        <v>264</v>
      </c>
      <c r="C148" s="92">
        <v>3</v>
      </c>
      <c r="D148" s="92">
        <v>3</v>
      </c>
      <c r="E148" s="93" t="s">
        <v>631</v>
      </c>
      <c r="F148" s="94" t="s">
        <v>632</v>
      </c>
      <c r="G148" s="47">
        <f t="shared" si="2"/>
        <v>0</v>
      </c>
      <c r="H148" s="47"/>
      <c r="I148" s="47"/>
    </row>
    <row r="149" spans="1:10" ht="16.5" customHeight="1">
      <c r="A149" s="85">
        <v>2734</v>
      </c>
      <c r="B149" s="92" t="s">
        <v>264</v>
      </c>
      <c r="C149" s="92">
        <v>3</v>
      </c>
      <c r="D149" s="92">
        <v>4</v>
      </c>
      <c r="E149" s="93" t="s">
        <v>633</v>
      </c>
      <c r="F149" s="94" t="s">
        <v>634</v>
      </c>
      <c r="G149" s="47">
        <f t="shared" si="2"/>
        <v>0</v>
      </c>
      <c r="H149" s="47"/>
      <c r="I149" s="47"/>
    </row>
    <row r="150" spans="1:10" ht="24.75" customHeight="1">
      <c r="A150" s="85">
        <v>2740</v>
      </c>
      <c r="B150" s="76" t="s">
        <v>264</v>
      </c>
      <c r="C150" s="76">
        <v>4</v>
      </c>
      <c r="D150" s="76">
        <v>0</v>
      </c>
      <c r="E150" s="89" t="s">
        <v>48</v>
      </c>
      <c r="F150" s="90" t="s">
        <v>636</v>
      </c>
      <c r="G150" s="47">
        <f t="shared" si="2"/>
        <v>0</v>
      </c>
      <c r="H150" s="48">
        <f>SUM(H151)</f>
        <v>0</v>
      </c>
      <c r="I150" s="48">
        <f>SUM(I151)</f>
        <v>0</v>
      </c>
    </row>
    <row r="151" spans="1:10" ht="42.75">
      <c r="A151" s="85">
        <v>2741</v>
      </c>
      <c r="B151" s="92" t="s">
        <v>264</v>
      </c>
      <c r="C151" s="92">
        <v>4</v>
      </c>
      <c r="D151" s="92">
        <v>1</v>
      </c>
      <c r="E151" s="93" t="s">
        <v>635</v>
      </c>
      <c r="F151" s="98" t="s">
        <v>637</v>
      </c>
      <c r="G151" s="47">
        <f t="shared" si="2"/>
        <v>0</v>
      </c>
      <c r="H151" s="47"/>
      <c r="I151" s="47"/>
    </row>
    <row r="152" spans="1:10" ht="27.75" customHeight="1">
      <c r="A152" s="85">
        <v>2750</v>
      </c>
      <c r="B152" s="76" t="s">
        <v>264</v>
      </c>
      <c r="C152" s="76">
        <v>5</v>
      </c>
      <c r="D152" s="76">
        <v>0</v>
      </c>
      <c r="E152" s="89" t="s">
        <v>49</v>
      </c>
      <c r="F152" s="90" t="s">
        <v>639</v>
      </c>
      <c r="G152" s="47">
        <f t="shared" si="2"/>
        <v>0</v>
      </c>
      <c r="H152" s="48">
        <f>SUM(H153)</f>
        <v>0</v>
      </c>
      <c r="I152" s="48">
        <f>SUM(I153)</f>
        <v>0</v>
      </c>
    </row>
    <row r="153" spans="1:10" ht="24">
      <c r="A153" s="85">
        <v>2751</v>
      </c>
      <c r="B153" s="92" t="s">
        <v>264</v>
      </c>
      <c r="C153" s="92">
        <v>5</v>
      </c>
      <c r="D153" s="92">
        <v>1</v>
      </c>
      <c r="E153" s="93" t="s">
        <v>638</v>
      </c>
      <c r="F153" s="98" t="s">
        <v>639</v>
      </c>
      <c r="G153" s="47">
        <f t="shared" si="2"/>
        <v>0</v>
      </c>
      <c r="H153" s="47"/>
      <c r="I153" s="47"/>
    </row>
    <row r="154" spans="1:10" ht="17.25" customHeight="1">
      <c r="A154" s="85">
        <v>2760</v>
      </c>
      <c r="B154" s="76" t="s">
        <v>264</v>
      </c>
      <c r="C154" s="76">
        <v>6</v>
      </c>
      <c r="D154" s="76">
        <v>0</v>
      </c>
      <c r="E154" s="89" t="s">
        <v>50</v>
      </c>
      <c r="F154" s="90" t="s">
        <v>641</v>
      </c>
      <c r="G154" s="47">
        <f t="shared" si="2"/>
        <v>0</v>
      </c>
      <c r="H154" s="48">
        <f>SUM(H155:H156)</f>
        <v>0</v>
      </c>
      <c r="I154" s="48">
        <f>SUM(I155:I156)</f>
        <v>0</v>
      </c>
    </row>
    <row r="155" spans="1:10" s="88" customFormat="1" ht="14.25" customHeight="1">
      <c r="A155" s="85">
        <v>2761</v>
      </c>
      <c r="B155" s="92" t="s">
        <v>264</v>
      </c>
      <c r="C155" s="92">
        <v>6</v>
      </c>
      <c r="D155" s="92">
        <v>1</v>
      </c>
      <c r="E155" s="93" t="s">
        <v>265</v>
      </c>
      <c r="F155" s="90"/>
      <c r="G155" s="47">
        <f t="shared" si="2"/>
        <v>0</v>
      </c>
      <c r="H155" s="47"/>
      <c r="I155" s="47"/>
      <c r="J155" s="4"/>
    </row>
    <row r="156" spans="1:10" ht="15" customHeight="1">
      <c r="A156" s="85">
        <v>2762</v>
      </c>
      <c r="B156" s="92" t="s">
        <v>264</v>
      </c>
      <c r="C156" s="92">
        <v>6</v>
      </c>
      <c r="D156" s="92">
        <v>2</v>
      </c>
      <c r="E156" s="93" t="s">
        <v>640</v>
      </c>
      <c r="F156" s="98" t="s">
        <v>642</v>
      </c>
      <c r="G156" s="47">
        <f t="shared" si="2"/>
        <v>0</v>
      </c>
      <c r="H156" s="47"/>
      <c r="I156" s="47"/>
    </row>
    <row r="157" spans="1:10" ht="14.25" customHeight="1">
      <c r="A157" s="85">
        <v>2800</v>
      </c>
      <c r="B157" s="76" t="s">
        <v>266</v>
      </c>
      <c r="C157" s="76">
        <v>0</v>
      </c>
      <c r="D157" s="76">
        <v>0</v>
      </c>
      <c r="E157" s="104" t="s">
        <v>917</v>
      </c>
      <c r="F157" s="99" t="s">
        <v>643</v>
      </c>
      <c r="G157" s="47">
        <f t="shared" si="2"/>
        <v>1886787.9491000001</v>
      </c>
      <c r="H157" s="48">
        <f>SUM(H158+H160+H168+H172+H176+H178)</f>
        <v>181657</v>
      </c>
      <c r="I157" s="48">
        <f>I178</f>
        <v>1705130.9491000001</v>
      </c>
      <c r="J157" s="88"/>
    </row>
    <row r="158" spans="1:10" ht="14.25" customHeight="1">
      <c r="A158" s="85">
        <v>2810</v>
      </c>
      <c r="B158" s="92" t="s">
        <v>266</v>
      </c>
      <c r="C158" s="92">
        <v>1</v>
      </c>
      <c r="D158" s="92">
        <v>0</v>
      </c>
      <c r="E158" s="89" t="s">
        <v>51</v>
      </c>
      <c r="F158" s="90" t="s">
        <v>645</v>
      </c>
      <c r="G158" s="47">
        <f t="shared" si="2"/>
        <v>0</v>
      </c>
      <c r="H158" s="48">
        <f>SUM(H159)</f>
        <v>0</v>
      </c>
      <c r="I158" s="48">
        <f>I159</f>
        <v>0</v>
      </c>
    </row>
    <row r="159" spans="1:10" ht="14.25" customHeight="1">
      <c r="A159" s="85">
        <v>2811</v>
      </c>
      <c r="B159" s="92" t="s">
        <v>266</v>
      </c>
      <c r="C159" s="92">
        <v>1</v>
      </c>
      <c r="D159" s="92">
        <v>1</v>
      </c>
      <c r="E159" s="93" t="s">
        <v>644</v>
      </c>
      <c r="F159" s="98" t="s">
        <v>646</v>
      </c>
      <c r="G159" s="47">
        <f t="shared" si="2"/>
        <v>0</v>
      </c>
      <c r="H159" s="47"/>
      <c r="I159" s="47">
        <v>0</v>
      </c>
    </row>
    <row r="160" spans="1:10" ht="14.25" customHeight="1">
      <c r="A160" s="85">
        <v>2820</v>
      </c>
      <c r="B160" s="76" t="s">
        <v>266</v>
      </c>
      <c r="C160" s="76">
        <v>2</v>
      </c>
      <c r="D160" s="76">
        <v>0</v>
      </c>
      <c r="E160" s="89" t="s">
        <v>52</v>
      </c>
      <c r="F160" s="90" t="s">
        <v>647</v>
      </c>
      <c r="G160" s="47">
        <f t="shared" si="2"/>
        <v>181657</v>
      </c>
      <c r="H160" s="48">
        <f>SUM(H161:H167)</f>
        <v>181657</v>
      </c>
      <c r="I160" s="48">
        <v>0</v>
      </c>
    </row>
    <row r="161" spans="1:9" ht="14.25" customHeight="1">
      <c r="A161" s="85">
        <v>2821</v>
      </c>
      <c r="B161" s="92" t="s">
        <v>266</v>
      </c>
      <c r="C161" s="92">
        <v>2</v>
      </c>
      <c r="D161" s="92">
        <v>1</v>
      </c>
      <c r="E161" s="93" t="s">
        <v>267</v>
      </c>
      <c r="F161" s="90"/>
      <c r="G161" s="47">
        <f t="shared" si="2"/>
        <v>32717</v>
      </c>
      <c r="H161" s="47">
        <v>32717</v>
      </c>
      <c r="I161" s="47"/>
    </row>
    <row r="162" spans="1:9" ht="14.25" customHeight="1">
      <c r="A162" s="85">
        <v>2822</v>
      </c>
      <c r="B162" s="92" t="s">
        <v>266</v>
      </c>
      <c r="C162" s="92">
        <v>2</v>
      </c>
      <c r="D162" s="92">
        <v>2</v>
      </c>
      <c r="E162" s="93" t="s">
        <v>268</v>
      </c>
      <c r="F162" s="90"/>
      <c r="G162" s="47">
        <f t="shared" si="2"/>
        <v>0</v>
      </c>
      <c r="H162" s="47"/>
      <c r="I162" s="47"/>
    </row>
    <row r="163" spans="1:9" ht="14.25" customHeight="1">
      <c r="A163" s="85">
        <v>2823</v>
      </c>
      <c r="B163" s="92" t="s">
        <v>266</v>
      </c>
      <c r="C163" s="92">
        <v>2</v>
      </c>
      <c r="D163" s="92">
        <v>3</v>
      </c>
      <c r="E163" s="93" t="s">
        <v>300</v>
      </c>
      <c r="F163" s="98" t="s">
        <v>648</v>
      </c>
      <c r="G163" s="47">
        <f t="shared" si="2"/>
        <v>117140</v>
      </c>
      <c r="H163" s="47">
        <v>117140</v>
      </c>
      <c r="I163" s="47">
        <v>0</v>
      </c>
    </row>
    <row r="164" spans="1:9" ht="14.25" customHeight="1">
      <c r="A164" s="85">
        <v>2824</v>
      </c>
      <c r="B164" s="92" t="s">
        <v>266</v>
      </c>
      <c r="C164" s="92">
        <v>2</v>
      </c>
      <c r="D164" s="92">
        <v>4</v>
      </c>
      <c r="E164" s="93" t="s">
        <v>269</v>
      </c>
      <c r="F164" s="98"/>
      <c r="G164" s="47">
        <f t="shared" si="2"/>
        <v>31800</v>
      </c>
      <c r="H164" s="47">
        <v>31800</v>
      </c>
      <c r="I164" s="47">
        <v>0</v>
      </c>
    </row>
    <row r="165" spans="1:9">
      <c r="A165" s="85">
        <v>2825</v>
      </c>
      <c r="B165" s="92" t="s">
        <v>266</v>
      </c>
      <c r="C165" s="92">
        <v>2</v>
      </c>
      <c r="D165" s="92">
        <v>5</v>
      </c>
      <c r="E165" s="93" t="s">
        <v>270</v>
      </c>
      <c r="F165" s="98"/>
      <c r="G165" s="47">
        <f t="shared" si="2"/>
        <v>0</v>
      </c>
      <c r="H165" s="47"/>
      <c r="I165" s="47"/>
    </row>
    <row r="166" spans="1:9" ht="36" customHeight="1">
      <c r="A166" s="85">
        <v>2826</v>
      </c>
      <c r="B166" s="92" t="s">
        <v>266</v>
      </c>
      <c r="C166" s="92">
        <v>2</v>
      </c>
      <c r="D166" s="92">
        <v>6</v>
      </c>
      <c r="E166" s="93" t="s">
        <v>271</v>
      </c>
      <c r="F166" s="98"/>
      <c r="G166" s="47">
        <f t="shared" si="2"/>
        <v>0</v>
      </c>
      <c r="H166" s="47"/>
      <c r="I166" s="47"/>
    </row>
    <row r="167" spans="1:9" ht="24">
      <c r="A167" s="85">
        <v>2827</v>
      </c>
      <c r="B167" s="92" t="s">
        <v>266</v>
      </c>
      <c r="C167" s="92">
        <v>2</v>
      </c>
      <c r="D167" s="92">
        <v>7</v>
      </c>
      <c r="E167" s="93" t="s">
        <v>272</v>
      </c>
      <c r="F167" s="98"/>
      <c r="G167" s="47">
        <f t="shared" si="2"/>
        <v>0</v>
      </c>
      <c r="H167" s="47"/>
      <c r="I167" s="47"/>
    </row>
    <row r="168" spans="1:9" ht="57">
      <c r="A168" s="85">
        <v>2830</v>
      </c>
      <c r="B168" s="76" t="s">
        <v>266</v>
      </c>
      <c r="C168" s="76">
        <v>3</v>
      </c>
      <c r="D168" s="76">
        <v>0</v>
      </c>
      <c r="E168" s="89" t="s">
        <v>53</v>
      </c>
      <c r="F168" s="100" t="s">
        <v>649</v>
      </c>
      <c r="G168" s="47">
        <f t="shared" si="2"/>
        <v>0</v>
      </c>
      <c r="H168" s="48">
        <f>SUM(H169:H171)</f>
        <v>0</v>
      </c>
      <c r="I168" s="48">
        <f>SUM(I169:I171)</f>
        <v>0</v>
      </c>
    </row>
    <row r="169" spans="1:9" ht="14.25" customHeight="1">
      <c r="A169" s="85">
        <v>2831</v>
      </c>
      <c r="B169" s="92" t="s">
        <v>266</v>
      </c>
      <c r="C169" s="92">
        <v>3</v>
      </c>
      <c r="D169" s="92">
        <v>1</v>
      </c>
      <c r="E169" s="93" t="s">
        <v>301</v>
      </c>
      <c r="F169" s="100"/>
      <c r="G169" s="47">
        <f t="shared" si="2"/>
        <v>0</v>
      </c>
      <c r="H169" s="47"/>
      <c r="I169" s="47"/>
    </row>
    <row r="170" spans="1:9" ht="26.25" customHeight="1">
      <c r="A170" s="85">
        <v>2832</v>
      </c>
      <c r="B170" s="92" t="s">
        <v>266</v>
      </c>
      <c r="C170" s="92">
        <v>3</v>
      </c>
      <c r="D170" s="92">
        <v>2</v>
      </c>
      <c r="E170" s="93" t="s">
        <v>306</v>
      </c>
      <c r="F170" s="100"/>
      <c r="G170" s="47">
        <f t="shared" si="2"/>
        <v>0</v>
      </c>
      <c r="H170" s="47"/>
      <c r="I170" s="47"/>
    </row>
    <row r="171" spans="1:9" ht="57">
      <c r="A171" s="85">
        <v>2833</v>
      </c>
      <c r="B171" s="92" t="s">
        <v>266</v>
      </c>
      <c r="C171" s="92">
        <v>3</v>
      </c>
      <c r="D171" s="92">
        <v>3</v>
      </c>
      <c r="E171" s="93" t="s">
        <v>307</v>
      </c>
      <c r="F171" s="98" t="s">
        <v>650</v>
      </c>
      <c r="G171" s="47">
        <f t="shared" si="2"/>
        <v>0</v>
      </c>
      <c r="H171" s="47"/>
      <c r="I171" s="47"/>
    </row>
    <row r="172" spans="1:9" ht="26.25" customHeight="1">
      <c r="A172" s="85">
        <v>2840</v>
      </c>
      <c r="B172" s="76" t="s">
        <v>266</v>
      </c>
      <c r="C172" s="76">
        <v>4</v>
      </c>
      <c r="D172" s="76">
        <v>0</v>
      </c>
      <c r="E172" s="89" t="s">
        <v>54</v>
      </c>
      <c r="F172" s="100" t="s">
        <v>651</v>
      </c>
      <c r="G172" s="47">
        <f t="shared" si="2"/>
        <v>0</v>
      </c>
      <c r="H172" s="48">
        <f>SUM(H173:H175)</f>
        <v>0</v>
      </c>
      <c r="I172" s="48">
        <f>SUM(I173:I175)</f>
        <v>0</v>
      </c>
    </row>
    <row r="173" spans="1:9" ht="16.5" customHeight="1">
      <c r="A173" s="85">
        <v>2841</v>
      </c>
      <c r="B173" s="92" t="s">
        <v>266</v>
      </c>
      <c r="C173" s="92">
        <v>4</v>
      </c>
      <c r="D173" s="92">
        <v>1</v>
      </c>
      <c r="E173" s="93" t="s">
        <v>309</v>
      </c>
      <c r="F173" s="100"/>
      <c r="G173" s="47">
        <f t="shared" si="2"/>
        <v>0</v>
      </c>
      <c r="H173" s="47"/>
      <c r="I173" s="47"/>
    </row>
    <row r="174" spans="1:9" ht="36.75" customHeight="1">
      <c r="A174" s="85">
        <v>2842</v>
      </c>
      <c r="B174" s="92" t="s">
        <v>266</v>
      </c>
      <c r="C174" s="92">
        <v>4</v>
      </c>
      <c r="D174" s="92">
        <v>2</v>
      </c>
      <c r="E174" s="93" t="s">
        <v>310</v>
      </c>
      <c r="F174" s="100"/>
      <c r="G174" s="47">
        <f t="shared" si="2"/>
        <v>0</v>
      </c>
      <c r="H174" s="47"/>
      <c r="I174" s="47"/>
    </row>
    <row r="175" spans="1:9" ht="26.25" customHeight="1">
      <c r="A175" s="85">
        <v>2843</v>
      </c>
      <c r="B175" s="92" t="s">
        <v>266</v>
      </c>
      <c r="C175" s="92">
        <v>4</v>
      </c>
      <c r="D175" s="92">
        <v>3</v>
      </c>
      <c r="E175" s="93" t="s">
        <v>308</v>
      </c>
      <c r="F175" s="98" t="s">
        <v>652</v>
      </c>
      <c r="G175" s="47">
        <f t="shared" si="2"/>
        <v>0</v>
      </c>
      <c r="H175" s="47"/>
      <c r="I175" s="47"/>
    </row>
    <row r="176" spans="1:9" ht="26.25" customHeight="1">
      <c r="A176" s="85">
        <v>2850</v>
      </c>
      <c r="B176" s="76" t="s">
        <v>266</v>
      </c>
      <c r="C176" s="76">
        <v>5</v>
      </c>
      <c r="D176" s="76">
        <v>0</v>
      </c>
      <c r="E176" s="105" t="s">
        <v>55</v>
      </c>
      <c r="F176" s="100" t="s">
        <v>654</v>
      </c>
      <c r="G176" s="47">
        <f t="shared" si="2"/>
        <v>0</v>
      </c>
      <c r="H176" s="48">
        <f>SUM(H177)</f>
        <v>0</v>
      </c>
      <c r="I176" s="48">
        <f>SUM(I177)</f>
        <v>0</v>
      </c>
    </row>
    <row r="177" spans="1:10" ht="26.25" customHeight="1">
      <c r="A177" s="85">
        <v>2851</v>
      </c>
      <c r="B177" s="76" t="s">
        <v>266</v>
      </c>
      <c r="C177" s="76">
        <v>5</v>
      </c>
      <c r="D177" s="76">
        <v>1</v>
      </c>
      <c r="E177" s="106" t="s">
        <v>653</v>
      </c>
      <c r="F177" s="98" t="s">
        <v>655</v>
      </c>
      <c r="G177" s="47">
        <f t="shared" si="2"/>
        <v>0</v>
      </c>
      <c r="H177" s="47"/>
      <c r="I177" s="47"/>
    </row>
    <row r="178" spans="1:10" s="88" customFormat="1" ht="15" customHeight="1">
      <c r="A178" s="85">
        <v>2860</v>
      </c>
      <c r="B178" s="76" t="s">
        <v>266</v>
      </c>
      <c r="C178" s="76">
        <v>6</v>
      </c>
      <c r="D178" s="76">
        <v>0</v>
      </c>
      <c r="E178" s="105" t="s">
        <v>56</v>
      </c>
      <c r="F178" s="100" t="s">
        <v>755</v>
      </c>
      <c r="G178" s="47">
        <f t="shared" si="2"/>
        <v>1705130.9491000001</v>
      </c>
      <c r="H178" s="48">
        <f>SUM(H179)</f>
        <v>0</v>
      </c>
      <c r="I178" s="48">
        <f>SUM(I179)</f>
        <v>1705130.9491000001</v>
      </c>
      <c r="J178" s="4"/>
    </row>
    <row r="179" spans="1:10" ht="24.75" customHeight="1">
      <c r="A179" s="85">
        <v>2861</v>
      </c>
      <c r="B179" s="92" t="s">
        <v>266</v>
      </c>
      <c r="C179" s="92">
        <v>6</v>
      </c>
      <c r="D179" s="92">
        <v>1</v>
      </c>
      <c r="E179" s="106" t="s">
        <v>656</v>
      </c>
      <c r="F179" s="98" t="s">
        <v>756</v>
      </c>
      <c r="G179" s="47">
        <f t="shared" si="2"/>
        <v>1705130.9491000001</v>
      </c>
      <c r="H179" s="47"/>
      <c r="I179" s="47">
        <v>1705130.9491000001</v>
      </c>
    </row>
    <row r="180" spans="1:10" ht="18.75" customHeight="1">
      <c r="A180" s="85">
        <v>2900</v>
      </c>
      <c r="B180" s="76" t="s">
        <v>273</v>
      </c>
      <c r="C180" s="76">
        <v>0</v>
      </c>
      <c r="D180" s="76">
        <v>0</v>
      </c>
      <c r="E180" s="104" t="s">
        <v>918</v>
      </c>
      <c r="F180" s="99" t="s">
        <v>757</v>
      </c>
      <c r="G180" s="47">
        <f t="shared" si="2"/>
        <v>1151582</v>
      </c>
      <c r="H180" s="48">
        <f>SUM(H181+H184+H187+H190+H193+H196+H198+H200)</f>
        <v>1151582</v>
      </c>
      <c r="I180" s="48">
        <f>SUM(I181+I184+I187+I190+I193+I196+I198+I200)</f>
        <v>0</v>
      </c>
      <c r="J180" s="88"/>
    </row>
    <row r="181" spans="1:10" ht="18.75" customHeight="1">
      <c r="A181" s="85">
        <v>2910</v>
      </c>
      <c r="B181" s="76" t="s">
        <v>273</v>
      </c>
      <c r="C181" s="76">
        <v>1</v>
      </c>
      <c r="D181" s="76">
        <v>0</v>
      </c>
      <c r="E181" s="89" t="s">
        <v>57</v>
      </c>
      <c r="F181" s="90" t="s">
        <v>758</v>
      </c>
      <c r="G181" s="47">
        <f t="shared" si="2"/>
        <v>811285</v>
      </c>
      <c r="H181" s="48">
        <f>SUM(H182:H183)</f>
        <v>811285</v>
      </c>
      <c r="I181" s="48">
        <f>SUM(I182:I183)</f>
        <v>0</v>
      </c>
    </row>
    <row r="182" spans="1:10" ht="15" customHeight="1">
      <c r="A182" s="85">
        <v>2911</v>
      </c>
      <c r="B182" s="92" t="s">
        <v>273</v>
      </c>
      <c r="C182" s="92">
        <v>1</v>
      </c>
      <c r="D182" s="92">
        <v>1</v>
      </c>
      <c r="E182" s="93" t="s">
        <v>759</v>
      </c>
      <c r="F182" s="98" t="s">
        <v>760</v>
      </c>
      <c r="G182" s="47">
        <f t="shared" si="2"/>
        <v>811285</v>
      </c>
      <c r="H182" s="47">
        <v>811285</v>
      </c>
      <c r="I182" s="47"/>
    </row>
    <row r="183" spans="1:10" ht="18.75" customHeight="1">
      <c r="A183" s="85">
        <v>2912</v>
      </c>
      <c r="B183" s="92" t="s">
        <v>273</v>
      </c>
      <c r="C183" s="92">
        <v>1</v>
      </c>
      <c r="D183" s="92">
        <v>2</v>
      </c>
      <c r="E183" s="93" t="s">
        <v>274</v>
      </c>
      <c r="F183" s="98" t="s">
        <v>761</v>
      </c>
      <c r="G183" s="47">
        <f t="shared" si="2"/>
        <v>0</v>
      </c>
      <c r="H183" s="47">
        <v>0</v>
      </c>
      <c r="I183" s="47">
        <v>0</v>
      </c>
    </row>
    <row r="184" spans="1:10" ht="18.75" customHeight="1">
      <c r="A184" s="85">
        <v>2920</v>
      </c>
      <c r="B184" s="76" t="s">
        <v>273</v>
      </c>
      <c r="C184" s="76">
        <v>2</v>
      </c>
      <c r="D184" s="76">
        <v>0</v>
      </c>
      <c r="E184" s="89" t="s">
        <v>58</v>
      </c>
      <c r="F184" s="90" t="s">
        <v>762</v>
      </c>
      <c r="G184" s="47">
        <f t="shared" si="2"/>
        <v>0</v>
      </c>
      <c r="H184" s="48">
        <f>SUM(H185:H186)</f>
        <v>0</v>
      </c>
      <c r="I184" s="48">
        <f>SUM(I185:I186)</f>
        <v>0</v>
      </c>
    </row>
    <row r="185" spans="1:10" ht="39" customHeight="1">
      <c r="A185" s="85">
        <v>2921</v>
      </c>
      <c r="B185" s="92" t="s">
        <v>273</v>
      </c>
      <c r="C185" s="92">
        <v>2</v>
      </c>
      <c r="D185" s="92">
        <v>1</v>
      </c>
      <c r="E185" s="93" t="s">
        <v>275</v>
      </c>
      <c r="F185" s="98" t="s">
        <v>763</v>
      </c>
      <c r="G185" s="47">
        <f t="shared" si="2"/>
        <v>0</v>
      </c>
      <c r="H185" s="47">
        <v>0</v>
      </c>
      <c r="I185" s="47"/>
    </row>
    <row r="186" spans="1:10" ht="27" customHeight="1">
      <c r="A186" s="85">
        <v>2922</v>
      </c>
      <c r="B186" s="92" t="s">
        <v>273</v>
      </c>
      <c r="C186" s="92">
        <v>2</v>
      </c>
      <c r="D186" s="92">
        <v>2</v>
      </c>
      <c r="E186" s="93" t="s">
        <v>276</v>
      </c>
      <c r="F186" s="98" t="s">
        <v>764</v>
      </c>
      <c r="G186" s="47">
        <f t="shared" si="2"/>
        <v>0</v>
      </c>
      <c r="H186" s="47"/>
      <c r="I186" s="47"/>
    </row>
    <row r="187" spans="1:10" ht="71.25">
      <c r="A187" s="85">
        <v>2930</v>
      </c>
      <c r="B187" s="76" t="s">
        <v>273</v>
      </c>
      <c r="C187" s="76">
        <v>3</v>
      </c>
      <c r="D187" s="76">
        <v>0</v>
      </c>
      <c r="E187" s="89" t="s">
        <v>59</v>
      </c>
      <c r="F187" s="90" t="s">
        <v>765</v>
      </c>
      <c r="G187" s="47">
        <f t="shared" si="2"/>
        <v>0</v>
      </c>
      <c r="H187" s="48">
        <f>SUM(H188:H189)</f>
        <v>0</v>
      </c>
      <c r="I187" s="48">
        <f>SUM(I188:I189)</f>
        <v>0</v>
      </c>
    </row>
    <row r="188" spans="1:10" ht="16.5" customHeight="1">
      <c r="A188" s="85">
        <v>2931</v>
      </c>
      <c r="B188" s="92" t="s">
        <v>273</v>
      </c>
      <c r="C188" s="92">
        <v>3</v>
      </c>
      <c r="D188" s="92">
        <v>1</v>
      </c>
      <c r="E188" s="93" t="s">
        <v>277</v>
      </c>
      <c r="F188" s="98" t="s">
        <v>766</v>
      </c>
      <c r="G188" s="47">
        <f t="shared" si="2"/>
        <v>0</v>
      </c>
      <c r="H188" s="47"/>
      <c r="I188" s="47"/>
    </row>
    <row r="189" spans="1:10" ht="16.5" customHeight="1">
      <c r="A189" s="85">
        <v>2932</v>
      </c>
      <c r="B189" s="92" t="s">
        <v>273</v>
      </c>
      <c r="C189" s="92">
        <v>3</v>
      </c>
      <c r="D189" s="92">
        <v>2</v>
      </c>
      <c r="E189" s="93" t="s">
        <v>278</v>
      </c>
      <c r="F189" s="98"/>
      <c r="G189" s="47">
        <f t="shared" si="2"/>
        <v>0</v>
      </c>
      <c r="H189" s="47"/>
      <c r="I189" s="47"/>
    </row>
    <row r="190" spans="1:10" ht="16.5" customHeight="1">
      <c r="A190" s="85">
        <v>2940</v>
      </c>
      <c r="B190" s="76" t="s">
        <v>273</v>
      </c>
      <c r="C190" s="76">
        <v>4</v>
      </c>
      <c r="D190" s="76">
        <v>0</v>
      </c>
      <c r="E190" s="89" t="s">
        <v>60</v>
      </c>
      <c r="F190" s="90" t="s">
        <v>767</v>
      </c>
      <c r="G190" s="47">
        <f t="shared" si="2"/>
        <v>25000</v>
      </c>
      <c r="H190" s="48">
        <f>SUM(H191:H192)</f>
        <v>25000</v>
      </c>
      <c r="I190" s="48">
        <f>SUM(I191:I192)</f>
        <v>0</v>
      </c>
    </row>
    <row r="191" spans="1:10" ht="27.75" customHeight="1">
      <c r="A191" s="85">
        <v>2941</v>
      </c>
      <c r="B191" s="92" t="s">
        <v>273</v>
      </c>
      <c r="C191" s="92">
        <v>4</v>
      </c>
      <c r="D191" s="92">
        <v>1</v>
      </c>
      <c r="E191" s="93" t="s">
        <v>279</v>
      </c>
      <c r="F191" s="98" t="s">
        <v>768</v>
      </c>
      <c r="G191" s="47">
        <f t="shared" si="2"/>
        <v>25000</v>
      </c>
      <c r="H191" s="47">
        <v>25000</v>
      </c>
      <c r="I191" s="47"/>
    </row>
    <row r="192" spans="1:10" ht="57">
      <c r="A192" s="85">
        <v>2942</v>
      </c>
      <c r="B192" s="92" t="s">
        <v>273</v>
      </c>
      <c r="C192" s="92">
        <v>4</v>
      </c>
      <c r="D192" s="92">
        <v>2</v>
      </c>
      <c r="E192" s="93" t="s">
        <v>280</v>
      </c>
      <c r="F192" s="98" t="s">
        <v>769</v>
      </c>
      <c r="G192" s="47">
        <f t="shared" si="2"/>
        <v>0</v>
      </c>
      <c r="H192" s="47"/>
      <c r="I192" s="47"/>
    </row>
    <row r="193" spans="1:10" ht="15.75" customHeight="1">
      <c r="A193" s="85">
        <v>2950</v>
      </c>
      <c r="B193" s="76" t="s">
        <v>273</v>
      </c>
      <c r="C193" s="76">
        <v>5</v>
      </c>
      <c r="D193" s="76">
        <v>0</v>
      </c>
      <c r="E193" s="89" t="s">
        <v>61</v>
      </c>
      <c r="F193" s="90" t="s">
        <v>770</v>
      </c>
      <c r="G193" s="47">
        <f t="shared" si="2"/>
        <v>315297</v>
      </c>
      <c r="H193" s="48">
        <f>SUM(H194:H195)</f>
        <v>315297</v>
      </c>
      <c r="I193" s="48">
        <f>SUM(I194:I195)</f>
        <v>0</v>
      </c>
    </row>
    <row r="194" spans="1:10" ht="26.25" customHeight="1">
      <c r="A194" s="85">
        <v>2951</v>
      </c>
      <c r="B194" s="92" t="s">
        <v>273</v>
      </c>
      <c r="C194" s="92">
        <v>5</v>
      </c>
      <c r="D194" s="92">
        <v>1</v>
      </c>
      <c r="E194" s="93" t="s">
        <v>281</v>
      </c>
      <c r="F194" s="90"/>
      <c r="G194" s="47">
        <f t="shared" si="2"/>
        <v>315297</v>
      </c>
      <c r="H194" s="47">
        <v>315297</v>
      </c>
      <c r="I194" s="47"/>
    </row>
    <row r="195" spans="1:10" ht="24.75" customHeight="1">
      <c r="A195" s="85">
        <v>2952</v>
      </c>
      <c r="B195" s="92" t="s">
        <v>273</v>
      </c>
      <c r="C195" s="92">
        <v>5</v>
      </c>
      <c r="D195" s="92">
        <v>2</v>
      </c>
      <c r="E195" s="93" t="s">
        <v>282</v>
      </c>
      <c r="F195" s="98" t="s">
        <v>771</v>
      </c>
      <c r="G195" s="47">
        <f t="shared" si="2"/>
        <v>0</v>
      </c>
      <c r="H195" s="47"/>
      <c r="I195" s="47"/>
    </row>
    <row r="196" spans="1:10" ht="26.25" customHeight="1">
      <c r="A196" s="85">
        <v>2960</v>
      </c>
      <c r="B196" s="76" t="s">
        <v>273</v>
      </c>
      <c r="C196" s="76">
        <v>6</v>
      </c>
      <c r="D196" s="76">
        <v>0</v>
      </c>
      <c r="E196" s="89" t="s">
        <v>62</v>
      </c>
      <c r="F196" s="90" t="s">
        <v>773</v>
      </c>
      <c r="G196" s="47">
        <f t="shared" si="2"/>
        <v>0</v>
      </c>
      <c r="H196" s="48">
        <f>SUM(H197)</f>
        <v>0</v>
      </c>
      <c r="I196" s="48">
        <f>SUM(I197)</f>
        <v>0</v>
      </c>
    </row>
    <row r="197" spans="1:10" ht="26.25" customHeight="1">
      <c r="A197" s="85">
        <v>2961</v>
      </c>
      <c r="B197" s="92" t="s">
        <v>273</v>
      </c>
      <c r="C197" s="92">
        <v>6</v>
      </c>
      <c r="D197" s="92">
        <v>1</v>
      </c>
      <c r="E197" s="93" t="s">
        <v>772</v>
      </c>
      <c r="F197" s="98" t="s">
        <v>774</v>
      </c>
      <c r="G197" s="47">
        <f t="shared" si="2"/>
        <v>0</v>
      </c>
      <c r="H197" s="47"/>
      <c r="I197" s="47"/>
    </row>
    <row r="198" spans="1:10" ht="17.25" customHeight="1">
      <c r="A198" s="85">
        <v>2970</v>
      </c>
      <c r="B198" s="76" t="s">
        <v>273</v>
      </c>
      <c r="C198" s="76">
        <v>7</v>
      </c>
      <c r="D198" s="76">
        <v>0</v>
      </c>
      <c r="E198" s="89" t="s">
        <v>63</v>
      </c>
      <c r="F198" s="90" t="s">
        <v>776</v>
      </c>
      <c r="G198" s="47">
        <f t="shared" si="2"/>
        <v>0</v>
      </c>
      <c r="H198" s="48">
        <f>SUM(H199)</f>
        <v>0</v>
      </c>
      <c r="I198" s="48">
        <f>SUM(I199)</f>
        <v>0</v>
      </c>
    </row>
    <row r="199" spans="1:10" ht="20.25" customHeight="1">
      <c r="A199" s="85">
        <v>2971</v>
      </c>
      <c r="B199" s="92" t="s">
        <v>273</v>
      </c>
      <c r="C199" s="92">
        <v>7</v>
      </c>
      <c r="D199" s="92">
        <v>1</v>
      </c>
      <c r="E199" s="93" t="s">
        <v>775</v>
      </c>
      <c r="F199" s="98" t="s">
        <v>776</v>
      </c>
      <c r="G199" s="47">
        <f t="shared" si="2"/>
        <v>0</v>
      </c>
      <c r="H199" s="47"/>
      <c r="I199" s="47"/>
    </row>
    <row r="200" spans="1:10" s="88" customFormat="1" ht="15" customHeight="1">
      <c r="A200" s="85">
        <v>2980</v>
      </c>
      <c r="B200" s="76" t="s">
        <v>273</v>
      </c>
      <c r="C200" s="76">
        <v>8</v>
      </c>
      <c r="D200" s="76">
        <v>0</v>
      </c>
      <c r="E200" s="89" t="s">
        <v>64</v>
      </c>
      <c r="F200" s="90" t="s">
        <v>778</v>
      </c>
      <c r="G200" s="47">
        <f t="shared" si="2"/>
        <v>0</v>
      </c>
      <c r="H200" s="48">
        <f>SUM(H201)</f>
        <v>0</v>
      </c>
      <c r="I200" s="48">
        <f>SUM(I201)</f>
        <v>0</v>
      </c>
      <c r="J200" s="4"/>
    </row>
    <row r="201" spans="1:10" ht="24.75" customHeight="1">
      <c r="A201" s="85">
        <v>2981</v>
      </c>
      <c r="B201" s="92" t="s">
        <v>273</v>
      </c>
      <c r="C201" s="92">
        <v>8</v>
      </c>
      <c r="D201" s="92">
        <v>1</v>
      </c>
      <c r="E201" s="93" t="s">
        <v>777</v>
      </c>
      <c r="F201" s="98" t="s">
        <v>779</v>
      </c>
      <c r="G201" s="47">
        <f t="shared" si="2"/>
        <v>0</v>
      </c>
      <c r="H201" s="47"/>
      <c r="I201" s="47"/>
    </row>
    <row r="202" spans="1:10" ht="15.75" customHeight="1">
      <c r="A202" s="85">
        <v>3000</v>
      </c>
      <c r="B202" s="76" t="s">
        <v>283</v>
      </c>
      <c r="C202" s="76">
        <v>0</v>
      </c>
      <c r="D202" s="76">
        <v>0</v>
      </c>
      <c r="E202" s="104" t="s">
        <v>919</v>
      </c>
      <c r="F202" s="99" t="s">
        <v>780</v>
      </c>
      <c r="G202" s="47">
        <f t="shared" si="2"/>
        <v>84500</v>
      </c>
      <c r="H202" s="48">
        <f>SUM(H203+H206+H208+H210+H212+H214+H216+H218+H220)</f>
        <v>84500</v>
      </c>
      <c r="I202" s="48">
        <f>SUM(I203+I206+I208+I210+I212+I214+I216+I218+I220)</f>
        <v>0</v>
      </c>
      <c r="J202" s="88"/>
    </row>
    <row r="203" spans="1:10" ht="15.75" customHeight="1">
      <c r="A203" s="85">
        <v>3010</v>
      </c>
      <c r="B203" s="76" t="s">
        <v>283</v>
      </c>
      <c r="C203" s="76">
        <v>1</v>
      </c>
      <c r="D203" s="76">
        <v>0</v>
      </c>
      <c r="E203" s="89" t="s">
        <v>65</v>
      </c>
      <c r="F203" s="90" t="s">
        <v>781</v>
      </c>
      <c r="G203" s="47">
        <f t="shared" ref="G203:G222" si="3">SUM(H203:I203)</f>
        <v>0</v>
      </c>
      <c r="H203" s="48">
        <f>SUM(H204:H205)</f>
        <v>0</v>
      </c>
      <c r="I203" s="48">
        <f>SUM(I204:I205)</f>
        <v>0</v>
      </c>
    </row>
    <row r="204" spans="1:10" ht="15.75" customHeight="1">
      <c r="A204" s="85">
        <v>3011</v>
      </c>
      <c r="B204" s="92" t="s">
        <v>283</v>
      </c>
      <c r="C204" s="92">
        <v>1</v>
      </c>
      <c r="D204" s="92">
        <v>1</v>
      </c>
      <c r="E204" s="93" t="s">
        <v>782</v>
      </c>
      <c r="F204" s="98" t="s">
        <v>783</v>
      </c>
      <c r="G204" s="47">
        <f t="shared" si="3"/>
        <v>0</v>
      </c>
      <c r="H204" s="47"/>
      <c r="I204" s="47"/>
    </row>
    <row r="205" spans="1:10" ht="15.75" customHeight="1">
      <c r="A205" s="85">
        <v>3012</v>
      </c>
      <c r="B205" s="92" t="s">
        <v>283</v>
      </c>
      <c r="C205" s="92">
        <v>1</v>
      </c>
      <c r="D205" s="92">
        <v>2</v>
      </c>
      <c r="E205" s="93" t="s">
        <v>784</v>
      </c>
      <c r="F205" s="98" t="s">
        <v>785</v>
      </c>
      <c r="G205" s="47">
        <f t="shared" si="3"/>
        <v>0</v>
      </c>
      <c r="H205" s="47"/>
      <c r="I205" s="47"/>
    </row>
    <row r="206" spans="1:10" ht="15.75" customHeight="1">
      <c r="A206" s="85">
        <v>3020</v>
      </c>
      <c r="B206" s="76" t="s">
        <v>283</v>
      </c>
      <c r="C206" s="76">
        <v>2</v>
      </c>
      <c r="D206" s="76">
        <v>0</v>
      </c>
      <c r="E206" s="89" t="s">
        <v>66</v>
      </c>
      <c r="F206" s="90" t="s">
        <v>787</v>
      </c>
      <c r="G206" s="47">
        <f t="shared" si="3"/>
        <v>0</v>
      </c>
      <c r="H206" s="48">
        <f>SUM(H207)</f>
        <v>0</v>
      </c>
      <c r="I206" s="48">
        <f>SUM(I207)</f>
        <v>0</v>
      </c>
    </row>
    <row r="207" spans="1:10" s="91" customFormat="1" ht="15.75" customHeight="1">
      <c r="A207" s="85">
        <v>3021</v>
      </c>
      <c r="B207" s="92" t="s">
        <v>283</v>
      </c>
      <c r="C207" s="92">
        <v>2</v>
      </c>
      <c r="D207" s="92">
        <v>1</v>
      </c>
      <c r="E207" s="93" t="s">
        <v>786</v>
      </c>
      <c r="F207" s="98" t="s">
        <v>788</v>
      </c>
      <c r="G207" s="47">
        <f t="shared" si="3"/>
        <v>0</v>
      </c>
      <c r="H207" s="47"/>
      <c r="I207" s="47"/>
      <c r="J207" s="4"/>
    </row>
    <row r="208" spans="1:10" ht="15.75" customHeight="1">
      <c r="A208" s="85">
        <v>3030</v>
      </c>
      <c r="B208" s="76" t="s">
        <v>283</v>
      </c>
      <c r="C208" s="76">
        <v>3</v>
      </c>
      <c r="D208" s="76">
        <v>0</v>
      </c>
      <c r="E208" s="89" t="s">
        <v>67</v>
      </c>
      <c r="F208" s="90" t="s">
        <v>790</v>
      </c>
      <c r="G208" s="47">
        <f t="shared" si="3"/>
        <v>0</v>
      </c>
      <c r="H208" s="48">
        <f>SUM(H209)</f>
        <v>0</v>
      </c>
      <c r="I208" s="48">
        <f>SUM(I209)</f>
        <v>0</v>
      </c>
    </row>
    <row r="209" spans="1:10" ht="15.75" customHeight="1">
      <c r="A209" s="85">
        <v>3031</v>
      </c>
      <c r="B209" s="92" t="s">
        <v>283</v>
      </c>
      <c r="C209" s="92">
        <v>3</v>
      </c>
      <c r="D209" s="92" t="s">
        <v>195</v>
      </c>
      <c r="E209" s="93" t="s">
        <v>789</v>
      </c>
      <c r="F209" s="90"/>
      <c r="G209" s="47">
        <f t="shared" si="3"/>
        <v>0</v>
      </c>
      <c r="H209" s="107"/>
      <c r="I209" s="107"/>
      <c r="J209" s="91"/>
    </row>
    <row r="210" spans="1:10" ht="15.75" customHeight="1">
      <c r="A210" s="85">
        <v>3040</v>
      </c>
      <c r="B210" s="76" t="s">
        <v>283</v>
      </c>
      <c r="C210" s="76">
        <v>4</v>
      </c>
      <c r="D210" s="76">
        <v>0</v>
      </c>
      <c r="E210" s="89" t="s">
        <v>68</v>
      </c>
      <c r="F210" s="90" t="s">
        <v>792</v>
      </c>
      <c r="G210" s="47">
        <f t="shared" si="3"/>
        <v>0</v>
      </c>
      <c r="H210" s="48">
        <f>SUM(H211)</f>
        <v>0</v>
      </c>
      <c r="I210" s="48">
        <f>SUM(I211)</f>
        <v>0</v>
      </c>
    </row>
    <row r="211" spans="1:10" ht="15.75" customHeight="1">
      <c r="A211" s="85">
        <v>3041</v>
      </c>
      <c r="B211" s="92" t="s">
        <v>283</v>
      </c>
      <c r="C211" s="92">
        <v>4</v>
      </c>
      <c r="D211" s="92">
        <v>1</v>
      </c>
      <c r="E211" s="93" t="s">
        <v>791</v>
      </c>
      <c r="F211" s="98" t="s">
        <v>793</v>
      </c>
      <c r="G211" s="47">
        <f t="shared" si="3"/>
        <v>0</v>
      </c>
      <c r="H211" s="47"/>
      <c r="I211" s="47"/>
    </row>
    <row r="212" spans="1:10" ht="15.75" customHeight="1">
      <c r="A212" s="85">
        <v>3050</v>
      </c>
      <c r="B212" s="76" t="s">
        <v>283</v>
      </c>
      <c r="C212" s="76">
        <v>5</v>
      </c>
      <c r="D212" s="76">
        <v>0</v>
      </c>
      <c r="E212" s="89" t="s">
        <v>69</v>
      </c>
      <c r="F212" s="90" t="s">
        <v>795</v>
      </c>
      <c r="G212" s="47">
        <f t="shared" si="3"/>
        <v>0</v>
      </c>
      <c r="H212" s="48">
        <f>SUM(H213)</f>
        <v>0</v>
      </c>
      <c r="I212" s="48">
        <f>SUM(I213)</f>
        <v>0</v>
      </c>
    </row>
    <row r="213" spans="1:10" ht="15.75" customHeight="1">
      <c r="A213" s="85">
        <v>3051</v>
      </c>
      <c r="B213" s="92" t="s">
        <v>283</v>
      </c>
      <c r="C213" s="92">
        <v>5</v>
      </c>
      <c r="D213" s="92">
        <v>1</v>
      </c>
      <c r="E213" s="93" t="s">
        <v>794</v>
      </c>
      <c r="F213" s="98" t="s">
        <v>795</v>
      </c>
      <c r="G213" s="47">
        <f t="shared" si="3"/>
        <v>0</v>
      </c>
      <c r="H213" s="47"/>
      <c r="I213" s="47"/>
    </row>
    <row r="214" spans="1:10" ht="26.25" customHeight="1">
      <c r="A214" s="85">
        <v>3060</v>
      </c>
      <c r="B214" s="76" t="s">
        <v>283</v>
      </c>
      <c r="C214" s="76">
        <v>6</v>
      </c>
      <c r="D214" s="76">
        <v>0</v>
      </c>
      <c r="E214" s="89" t="s">
        <v>70</v>
      </c>
      <c r="F214" s="90" t="s">
        <v>797</v>
      </c>
      <c r="G214" s="47">
        <f t="shared" si="3"/>
        <v>0</v>
      </c>
      <c r="H214" s="48">
        <f>SUM(H215)</f>
        <v>0</v>
      </c>
      <c r="I214" s="48">
        <f>SUM(I215)</f>
        <v>0</v>
      </c>
    </row>
    <row r="215" spans="1:10" ht="24.75" customHeight="1">
      <c r="A215" s="85">
        <v>3061</v>
      </c>
      <c r="B215" s="92" t="s">
        <v>283</v>
      </c>
      <c r="C215" s="92">
        <v>6</v>
      </c>
      <c r="D215" s="92">
        <v>1</v>
      </c>
      <c r="E215" s="93" t="s">
        <v>796</v>
      </c>
      <c r="F215" s="98" t="s">
        <v>797</v>
      </c>
      <c r="G215" s="47">
        <f t="shared" si="3"/>
        <v>0</v>
      </c>
      <c r="H215" s="47"/>
      <c r="I215" s="47"/>
    </row>
    <row r="216" spans="1:10" ht="37.5" customHeight="1">
      <c r="A216" s="85">
        <v>3070</v>
      </c>
      <c r="B216" s="76" t="s">
        <v>283</v>
      </c>
      <c r="C216" s="76">
        <v>7</v>
      </c>
      <c r="D216" s="76">
        <v>0</v>
      </c>
      <c r="E216" s="89" t="s">
        <v>71</v>
      </c>
      <c r="F216" s="90" t="s">
        <v>799</v>
      </c>
      <c r="G216" s="47">
        <f t="shared" si="3"/>
        <v>84500</v>
      </c>
      <c r="H216" s="48">
        <f>SUM(H217)</f>
        <v>84500</v>
      </c>
      <c r="I216" s="48">
        <f>SUM(I217)</f>
        <v>0</v>
      </c>
    </row>
    <row r="217" spans="1:10" ht="26.25" customHeight="1">
      <c r="A217" s="85">
        <v>3071</v>
      </c>
      <c r="B217" s="92" t="s">
        <v>283</v>
      </c>
      <c r="C217" s="92">
        <v>7</v>
      </c>
      <c r="D217" s="92">
        <v>1</v>
      </c>
      <c r="E217" s="93" t="s">
        <v>798</v>
      </c>
      <c r="F217" s="98" t="s">
        <v>801</v>
      </c>
      <c r="G217" s="47">
        <f t="shared" si="3"/>
        <v>84500</v>
      </c>
      <c r="H217" s="47">
        <v>84500</v>
      </c>
      <c r="I217" s="47"/>
    </row>
    <row r="218" spans="1:10" ht="27.75" hidden="1" customHeight="1">
      <c r="A218" s="85">
        <v>3080</v>
      </c>
      <c r="B218" s="76" t="s">
        <v>283</v>
      </c>
      <c r="C218" s="76">
        <v>8</v>
      </c>
      <c r="D218" s="76">
        <v>0</v>
      </c>
      <c r="E218" s="89" t="s">
        <v>72</v>
      </c>
      <c r="F218" s="90" t="s">
        <v>802</v>
      </c>
      <c r="G218" s="47">
        <f t="shared" si="3"/>
        <v>0</v>
      </c>
      <c r="H218" s="48">
        <f>SUM(H219)</f>
        <v>0</v>
      </c>
      <c r="I218" s="48">
        <f>SUM(I219)</f>
        <v>0</v>
      </c>
    </row>
    <row r="219" spans="1:10" ht="26.25" hidden="1" customHeight="1">
      <c r="A219" s="85">
        <v>3081</v>
      </c>
      <c r="B219" s="92" t="s">
        <v>283</v>
      </c>
      <c r="C219" s="92">
        <v>8</v>
      </c>
      <c r="D219" s="92">
        <v>1</v>
      </c>
      <c r="E219" s="93" t="s">
        <v>73</v>
      </c>
      <c r="F219" s="98" t="s">
        <v>803</v>
      </c>
      <c r="G219" s="47">
        <f t="shared" si="3"/>
        <v>0</v>
      </c>
      <c r="H219" s="47"/>
      <c r="I219" s="47"/>
    </row>
    <row r="220" spans="1:10" ht="71.25" hidden="1">
      <c r="A220" s="85">
        <v>3090</v>
      </c>
      <c r="B220" s="76" t="s">
        <v>283</v>
      </c>
      <c r="C220" s="76">
        <v>9</v>
      </c>
      <c r="D220" s="76">
        <v>0</v>
      </c>
      <c r="E220" s="89" t="s">
        <v>74</v>
      </c>
      <c r="F220" s="90" t="s">
        <v>805</v>
      </c>
      <c r="G220" s="47">
        <f t="shared" si="3"/>
        <v>0</v>
      </c>
      <c r="H220" s="48">
        <f>SUM(H221:H222)</f>
        <v>0</v>
      </c>
      <c r="I220" s="48">
        <f>SUM(I221:I222)</f>
        <v>0</v>
      </c>
    </row>
    <row r="221" spans="1:10" s="88" customFormat="1" ht="27" customHeight="1">
      <c r="A221" s="85">
        <v>3091</v>
      </c>
      <c r="B221" s="92" t="s">
        <v>283</v>
      </c>
      <c r="C221" s="92">
        <v>9</v>
      </c>
      <c r="D221" s="92">
        <v>1</v>
      </c>
      <c r="E221" s="93" t="s">
        <v>804</v>
      </c>
      <c r="F221" s="98" t="s">
        <v>806</v>
      </c>
      <c r="G221" s="47">
        <f t="shared" si="3"/>
        <v>0</v>
      </c>
      <c r="H221" s="47"/>
      <c r="I221" s="47"/>
      <c r="J221" s="4"/>
    </row>
    <row r="222" spans="1:10" ht="36">
      <c r="A222" s="85">
        <v>3092</v>
      </c>
      <c r="B222" s="92" t="s">
        <v>283</v>
      </c>
      <c r="C222" s="92">
        <v>9</v>
      </c>
      <c r="D222" s="92">
        <v>2</v>
      </c>
      <c r="E222" s="93" t="s">
        <v>302</v>
      </c>
      <c r="F222" s="98"/>
      <c r="G222" s="47">
        <f t="shared" si="3"/>
        <v>0</v>
      </c>
      <c r="H222" s="47"/>
      <c r="I222" s="47"/>
    </row>
    <row r="223" spans="1:10" ht="34.5">
      <c r="A223" s="85">
        <v>3100</v>
      </c>
      <c r="B223" s="76" t="s">
        <v>284</v>
      </c>
      <c r="C223" s="76">
        <v>0</v>
      </c>
      <c r="D223" s="76">
        <v>0</v>
      </c>
      <c r="E223" s="59" t="s">
        <v>920</v>
      </c>
      <c r="F223" s="108"/>
      <c r="G223" s="47">
        <f>G224</f>
        <v>50000</v>
      </c>
      <c r="H223" s="48">
        <f>H224</f>
        <v>200000</v>
      </c>
      <c r="I223" s="48">
        <f>I225</f>
        <v>0</v>
      </c>
      <c r="J223" s="88"/>
    </row>
    <row r="224" spans="1:10" ht="24">
      <c r="A224" s="85">
        <v>3110</v>
      </c>
      <c r="B224" s="109" t="s">
        <v>284</v>
      </c>
      <c r="C224" s="109">
        <v>1</v>
      </c>
      <c r="D224" s="109">
        <v>0</v>
      </c>
      <c r="E224" s="105" t="s">
        <v>75</v>
      </c>
      <c r="F224" s="98"/>
      <c r="G224" s="47">
        <v>50000</v>
      </c>
      <c r="H224" s="47">
        <f>H225</f>
        <v>200000</v>
      </c>
      <c r="I224" s="47"/>
    </row>
    <row r="225" spans="1:9">
      <c r="A225" s="85">
        <v>3112</v>
      </c>
      <c r="B225" s="109" t="s">
        <v>284</v>
      </c>
      <c r="C225" s="109">
        <v>1</v>
      </c>
      <c r="D225" s="109">
        <v>2</v>
      </c>
      <c r="E225" s="106" t="s">
        <v>104</v>
      </c>
      <c r="F225" s="98"/>
      <c r="G225" s="47">
        <v>50000</v>
      </c>
      <c r="H225" s="47">
        <v>200000</v>
      </c>
      <c r="I225" s="47">
        <v>0</v>
      </c>
    </row>
    <row r="226" spans="1:9">
      <c r="B226" s="110"/>
      <c r="C226" s="111"/>
      <c r="D226" s="112"/>
      <c r="I226" s="251"/>
    </row>
    <row r="227" spans="1:9">
      <c r="B227" s="114"/>
      <c r="C227" s="111"/>
      <c r="D227" s="112"/>
    </row>
    <row r="228" spans="1:9">
      <c r="B228" s="114"/>
      <c r="C228" s="111"/>
      <c r="D228" s="112"/>
      <c r="E228" s="4"/>
    </row>
    <row r="229" spans="1:9">
      <c r="B229" s="114"/>
      <c r="C229" s="115"/>
      <c r="D229" s="116"/>
    </row>
  </sheetData>
  <mergeCells count="13">
    <mergeCell ref="G8:G9"/>
    <mergeCell ref="B8:B9"/>
    <mergeCell ref="C8:C9"/>
    <mergeCell ref="D8:D9"/>
    <mergeCell ref="H8:I8"/>
    <mergeCell ref="A5:I5"/>
    <mergeCell ref="H7:I7"/>
    <mergeCell ref="A8:A9"/>
    <mergeCell ref="E8:E9"/>
    <mergeCell ref="F8:F9"/>
    <mergeCell ref="D1:I1"/>
    <mergeCell ref="D2:I2"/>
    <mergeCell ref="A3:I3"/>
  </mergeCells>
  <phoneticPr fontId="6" type="noConversion"/>
  <pageMargins left="0.25" right="0.25" top="0.75" bottom="0.75" header="0.3" footer="0.3"/>
  <pageSetup paperSize="9" scale="88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J178"/>
  <sheetViews>
    <sheetView showGridLines="0" zoomScaleNormal="100" workbookViewId="0">
      <selection activeCell="A5" sqref="A5:F5"/>
    </sheetView>
  </sheetViews>
  <sheetFormatPr defaultRowHeight="12.75"/>
  <cols>
    <col min="1" max="1" width="5.85546875" style="1" customWidth="1"/>
    <col min="2" max="2" width="42.140625" style="1" customWidth="1"/>
    <col min="3" max="3" width="6.28515625" style="120" customWidth="1"/>
    <col min="4" max="4" width="14.85546875" style="1" customWidth="1"/>
    <col min="5" max="5" width="12.28515625" style="1" customWidth="1"/>
    <col min="6" max="6" width="12" style="1" customWidth="1"/>
    <col min="7" max="16384" width="9.140625" style="1"/>
  </cols>
  <sheetData>
    <row r="1" spans="1:10" ht="18.75" customHeight="1">
      <c r="A1" s="252"/>
      <c r="B1" s="254"/>
      <c r="C1" s="254"/>
      <c r="D1" s="267" t="s">
        <v>994</v>
      </c>
      <c r="E1" s="267"/>
      <c r="F1" s="267"/>
      <c r="G1" s="256"/>
      <c r="H1" s="256"/>
      <c r="I1" s="256"/>
    </row>
    <row r="2" spans="1:10" ht="16.5" customHeight="1">
      <c r="A2" s="255"/>
      <c r="B2" s="267" t="s">
        <v>989</v>
      </c>
      <c r="C2" s="267"/>
      <c r="D2" s="267"/>
      <c r="E2" s="267"/>
      <c r="F2" s="267"/>
      <c r="G2" s="256"/>
      <c r="H2" s="256"/>
      <c r="I2" s="256"/>
    </row>
    <row r="3" spans="1:10" ht="22.5" customHeight="1">
      <c r="A3" s="266" t="s">
        <v>990</v>
      </c>
      <c r="B3" s="266"/>
      <c r="C3" s="266"/>
      <c r="D3" s="266"/>
      <c r="E3" s="266"/>
      <c r="F3" s="266"/>
      <c r="G3" s="72"/>
      <c r="H3" s="72"/>
      <c r="I3" s="72"/>
    </row>
    <row r="4" spans="1:10" s="4" customFormat="1" ht="15">
      <c r="A4" s="281" t="s">
        <v>311</v>
      </c>
      <c r="B4" s="281"/>
      <c r="C4" s="281"/>
      <c r="D4" s="281"/>
      <c r="E4" s="281"/>
      <c r="F4" s="281"/>
      <c r="G4" s="281"/>
      <c r="H4" s="281"/>
      <c r="I4" s="281"/>
      <c r="J4" s="281"/>
    </row>
    <row r="5" spans="1:10" ht="33.75" customHeight="1">
      <c r="A5" s="278" t="s">
        <v>830</v>
      </c>
      <c r="B5" s="278"/>
      <c r="C5" s="278"/>
      <c r="D5" s="278"/>
      <c r="E5" s="278"/>
      <c r="F5" s="278"/>
    </row>
    <row r="6" spans="1:10" ht="15">
      <c r="A6" s="4" t="s">
        <v>921</v>
      </c>
      <c r="B6" s="4"/>
      <c r="C6" s="4"/>
    </row>
    <row r="7" spans="1:10">
      <c r="E7" s="257" t="s">
        <v>208</v>
      </c>
      <c r="F7" s="257"/>
    </row>
    <row r="8" spans="1:10" ht="24">
      <c r="A8" s="279" t="s">
        <v>210</v>
      </c>
      <c r="B8" s="121" t="s">
        <v>105</v>
      </c>
      <c r="C8" s="121"/>
      <c r="D8" s="265" t="s">
        <v>211</v>
      </c>
      <c r="E8" s="280" t="s">
        <v>170</v>
      </c>
      <c r="F8" s="280"/>
    </row>
    <row r="9" spans="1:10" ht="24">
      <c r="A9" s="279"/>
      <c r="B9" s="121" t="s">
        <v>106</v>
      </c>
      <c r="C9" s="122" t="s">
        <v>107</v>
      </c>
      <c r="D9" s="273"/>
      <c r="E9" s="59" t="s">
        <v>204</v>
      </c>
      <c r="F9" s="59" t="s">
        <v>205</v>
      </c>
    </row>
    <row r="10" spans="1:10">
      <c r="A10" s="123">
        <v>1</v>
      </c>
      <c r="B10" s="123">
        <v>2</v>
      </c>
      <c r="C10" s="123" t="s">
        <v>108</v>
      </c>
      <c r="D10" s="123">
        <v>4</v>
      </c>
      <c r="E10" s="123">
        <v>5</v>
      </c>
      <c r="F10" s="123">
        <v>6</v>
      </c>
    </row>
    <row r="11" spans="1:10" ht="15.75" customHeight="1">
      <c r="A11" s="124">
        <v>4000</v>
      </c>
      <c r="B11" s="125" t="s">
        <v>922</v>
      </c>
      <c r="C11" s="126"/>
      <c r="D11" s="102">
        <f>D12+D133+D160</f>
        <v>4893221.7960999999</v>
      </c>
      <c r="E11" s="127">
        <f>E12+E69</f>
        <v>2906693.0419999999</v>
      </c>
      <c r="F11" s="127">
        <f>F130+F133+F160</f>
        <v>2136828.7540999996</v>
      </c>
    </row>
    <row r="12" spans="1:10" ht="13.5" customHeight="1">
      <c r="A12" s="124">
        <v>4050</v>
      </c>
      <c r="B12" s="86" t="s">
        <v>923</v>
      </c>
      <c r="C12" s="128" t="s">
        <v>421</v>
      </c>
      <c r="D12" s="102">
        <f>D13+D22+D69+D76+D101+D112</f>
        <v>2756393.0419999999</v>
      </c>
      <c r="E12" s="127">
        <f>E13+E22+E76+E101+E112</f>
        <v>1180914.0249999999</v>
      </c>
      <c r="F12" s="127">
        <f>SUM(F13)</f>
        <v>0</v>
      </c>
    </row>
    <row r="13" spans="1:10" ht="14.25" customHeight="1">
      <c r="A13" s="129">
        <v>4100</v>
      </c>
      <c r="B13" s="130" t="s">
        <v>924</v>
      </c>
      <c r="C13" s="131" t="s">
        <v>421</v>
      </c>
      <c r="D13" s="102">
        <f t="shared" ref="D13:D74" si="0">SUM(E13:F13)</f>
        <v>647500</v>
      </c>
      <c r="E13" s="127">
        <f>SUM(E14+E18+E20)</f>
        <v>647500</v>
      </c>
      <c r="F13" s="127">
        <f>SUM(F20)</f>
        <v>0</v>
      </c>
    </row>
    <row r="14" spans="1:10" ht="25.5" customHeight="1">
      <c r="A14" s="129">
        <v>4110</v>
      </c>
      <c r="B14" s="86" t="s">
        <v>925</v>
      </c>
      <c r="C14" s="131" t="s">
        <v>421</v>
      </c>
      <c r="D14" s="102">
        <f t="shared" si="0"/>
        <v>647500</v>
      </c>
      <c r="E14" s="127">
        <f>E15+E16+E17</f>
        <v>647500</v>
      </c>
      <c r="F14" s="132" t="s">
        <v>430</v>
      </c>
    </row>
    <row r="15" spans="1:10" ht="24">
      <c r="A15" s="129">
        <v>4111</v>
      </c>
      <c r="B15" s="133" t="s">
        <v>109</v>
      </c>
      <c r="C15" s="122" t="s">
        <v>286</v>
      </c>
      <c r="D15" s="102">
        <f>SUM(E15:F15)</f>
        <v>525500</v>
      </c>
      <c r="E15" s="102">
        <v>525500</v>
      </c>
      <c r="F15" s="132"/>
    </row>
    <row r="16" spans="1:10" ht="24">
      <c r="A16" s="129">
        <v>4112</v>
      </c>
      <c r="B16" s="133" t="s">
        <v>110</v>
      </c>
      <c r="C16" s="134" t="s">
        <v>287</v>
      </c>
      <c r="D16" s="102">
        <f>E16</f>
        <v>115000</v>
      </c>
      <c r="E16" s="102">
        <v>115000</v>
      </c>
      <c r="F16" s="132" t="s">
        <v>430</v>
      </c>
    </row>
    <row r="17" spans="1:6">
      <c r="A17" s="129">
        <v>4114</v>
      </c>
      <c r="B17" s="133" t="s">
        <v>111</v>
      </c>
      <c r="C17" s="134" t="s">
        <v>285</v>
      </c>
      <c r="D17" s="102">
        <f>SUM(E17:F17)</f>
        <v>7000</v>
      </c>
      <c r="E17" s="102">
        <v>7000</v>
      </c>
      <c r="F17" s="132" t="s">
        <v>430</v>
      </c>
    </row>
    <row r="18" spans="1:6" ht="24" customHeight="1">
      <c r="A18" s="129">
        <v>4120</v>
      </c>
      <c r="B18" s="135" t="s">
        <v>926</v>
      </c>
      <c r="C18" s="131" t="s">
        <v>421</v>
      </c>
      <c r="D18" s="102">
        <f t="shared" si="0"/>
        <v>0</v>
      </c>
      <c r="E18" s="127"/>
      <c r="F18" s="132" t="s">
        <v>430</v>
      </c>
    </row>
    <row r="19" spans="1:6" ht="13.5" customHeight="1">
      <c r="A19" s="129">
        <v>4121</v>
      </c>
      <c r="B19" s="133" t="s">
        <v>112</v>
      </c>
      <c r="C19" s="134" t="s">
        <v>288</v>
      </c>
      <c r="D19" s="102">
        <f t="shared" si="0"/>
        <v>0</v>
      </c>
      <c r="E19" s="102"/>
      <c r="F19" s="132" t="s">
        <v>430</v>
      </c>
    </row>
    <row r="20" spans="1:6" ht="25.5" customHeight="1">
      <c r="A20" s="129">
        <v>4130</v>
      </c>
      <c r="B20" s="135" t="s">
        <v>927</v>
      </c>
      <c r="C20" s="131" t="s">
        <v>421</v>
      </c>
      <c r="D20" s="102">
        <f t="shared" si="0"/>
        <v>0</v>
      </c>
      <c r="E20" s="127">
        <f>SUM(E21)</f>
        <v>0</v>
      </c>
      <c r="F20" s="127">
        <f>SUM(F21)</f>
        <v>0</v>
      </c>
    </row>
    <row r="21" spans="1:6">
      <c r="A21" s="129">
        <v>4131</v>
      </c>
      <c r="B21" s="135" t="s">
        <v>289</v>
      </c>
      <c r="C21" s="122" t="s">
        <v>290</v>
      </c>
      <c r="D21" s="102">
        <f t="shared" si="0"/>
        <v>0</v>
      </c>
      <c r="E21" s="102"/>
      <c r="F21" s="102"/>
    </row>
    <row r="22" spans="1:6" ht="26.25" customHeight="1">
      <c r="A22" s="129">
        <v>4200</v>
      </c>
      <c r="B22" s="86" t="s">
        <v>928</v>
      </c>
      <c r="C22" s="131" t="s">
        <v>421</v>
      </c>
      <c r="D22" s="102">
        <f>SUM(E22:F22)</f>
        <v>137800</v>
      </c>
      <c r="E22" s="127">
        <f>E23+E31+E35+E44+E46+E49</f>
        <v>137800</v>
      </c>
      <c r="F22" s="132" t="s">
        <v>430</v>
      </c>
    </row>
    <row r="23" spans="1:6" ht="14.25" customHeight="1">
      <c r="A23" s="129">
        <v>4210</v>
      </c>
      <c r="B23" s="135" t="s">
        <v>929</v>
      </c>
      <c r="C23" s="131" t="s">
        <v>421</v>
      </c>
      <c r="D23" s="102">
        <f t="shared" si="0"/>
        <v>27300</v>
      </c>
      <c r="E23" s="127">
        <f>SUM(E24:E30)</f>
        <v>27300</v>
      </c>
      <c r="F23" s="132" t="s">
        <v>430</v>
      </c>
    </row>
    <row r="24" spans="1:6" ht="24">
      <c r="A24" s="129">
        <v>4211</v>
      </c>
      <c r="B24" s="133" t="s">
        <v>291</v>
      </c>
      <c r="C24" s="134" t="s">
        <v>292</v>
      </c>
      <c r="D24" s="102">
        <f t="shared" si="0"/>
        <v>0</v>
      </c>
      <c r="E24" s="102">
        <v>0</v>
      </c>
      <c r="F24" s="132" t="s">
        <v>430</v>
      </c>
    </row>
    <row r="25" spans="1:6">
      <c r="A25" s="129">
        <v>4212</v>
      </c>
      <c r="B25" s="135" t="s">
        <v>930</v>
      </c>
      <c r="C25" s="134" t="s">
        <v>293</v>
      </c>
      <c r="D25" s="102">
        <f t="shared" si="0"/>
        <v>19500</v>
      </c>
      <c r="E25" s="102">
        <v>19500</v>
      </c>
      <c r="F25" s="132" t="s">
        <v>430</v>
      </c>
    </row>
    <row r="26" spans="1:6">
      <c r="A26" s="129">
        <v>4213</v>
      </c>
      <c r="B26" s="133" t="s">
        <v>113</v>
      </c>
      <c r="C26" s="134" t="s">
        <v>294</v>
      </c>
      <c r="D26" s="102">
        <f t="shared" si="0"/>
        <v>3500</v>
      </c>
      <c r="E26" s="102">
        <v>3500</v>
      </c>
      <c r="F26" s="132" t="s">
        <v>430</v>
      </c>
    </row>
    <row r="27" spans="1:6">
      <c r="A27" s="129">
        <v>4214</v>
      </c>
      <c r="B27" s="133" t="s">
        <v>114</v>
      </c>
      <c r="C27" s="134" t="s">
        <v>295</v>
      </c>
      <c r="D27" s="102">
        <f t="shared" si="0"/>
        <v>3800</v>
      </c>
      <c r="E27" s="102">
        <v>3800</v>
      </c>
      <c r="F27" s="132" t="s">
        <v>430</v>
      </c>
    </row>
    <row r="28" spans="1:6">
      <c r="A28" s="129">
        <v>4215</v>
      </c>
      <c r="B28" s="133" t="s">
        <v>115</v>
      </c>
      <c r="C28" s="134" t="s">
        <v>296</v>
      </c>
      <c r="D28" s="102">
        <f t="shared" si="0"/>
        <v>500</v>
      </c>
      <c r="E28" s="102">
        <v>500</v>
      </c>
      <c r="F28" s="132" t="s">
        <v>430</v>
      </c>
    </row>
    <row r="29" spans="1:6" ht="13.5" customHeight="1">
      <c r="A29" s="129">
        <v>4216</v>
      </c>
      <c r="B29" s="133" t="s">
        <v>116</v>
      </c>
      <c r="C29" s="134" t="s">
        <v>297</v>
      </c>
      <c r="D29" s="102">
        <f t="shared" si="0"/>
        <v>0</v>
      </c>
      <c r="E29" s="102"/>
      <c r="F29" s="132" t="s">
        <v>430</v>
      </c>
    </row>
    <row r="30" spans="1:6">
      <c r="A30" s="129">
        <v>4217</v>
      </c>
      <c r="B30" s="133" t="s">
        <v>117</v>
      </c>
      <c r="C30" s="134" t="s">
        <v>298</v>
      </c>
      <c r="D30" s="102">
        <f t="shared" si="0"/>
        <v>0</v>
      </c>
      <c r="E30" s="102"/>
      <c r="F30" s="132" t="s">
        <v>430</v>
      </c>
    </row>
    <row r="31" spans="1:6" ht="24.75" customHeight="1">
      <c r="A31" s="129">
        <v>4220</v>
      </c>
      <c r="B31" s="135" t="s">
        <v>931</v>
      </c>
      <c r="C31" s="131" t="s">
        <v>421</v>
      </c>
      <c r="D31" s="102">
        <f t="shared" si="0"/>
        <v>2000</v>
      </c>
      <c r="E31" s="127">
        <f>SUM(E32:E34)</f>
        <v>2000</v>
      </c>
      <c r="F31" s="132" t="s">
        <v>430</v>
      </c>
    </row>
    <row r="32" spans="1:6">
      <c r="A32" s="129">
        <v>4221</v>
      </c>
      <c r="B32" s="133" t="s">
        <v>118</v>
      </c>
      <c r="C32" s="136">
        <v>4221</v>
      </c>
      <c r="D32" s="102">
        <f t="shared" si="0"/>
        <v>2000</v>
      </c>
      <c r="E32" s="102">
        <v>2000</v>
      </c>
      <c r="F32" s="132" t="s">
        <v>430</v>
      </c>
    </row>
    <row r="33" spans="1:6" ht="13.5" customHeight="1">
      <c r="A33" s="129">
        <v>4222</v>
      </c>
      <c r="B33" s="133" t="s">
        <v>119</v>
      </c>
      <c r="C33" s="134" t="s">
        <v>383</v>
      </c>
      <c r="D33" s="102">
        <f t="shared" si="0"/>
        <v>0</v>
      </c>
      <c r="E33" s="102">
        <v>0</v>
      </c>
      <c r="F33" s="132" t="s">
        <v>430</v>
      </c>
    </row>
    <row r="34" spans="1:6">
      <c r="A34" s="129">
        <v>4223</v>
      </c>
      <c r="B34" s="133" t="s">
        <v>120</v>
      </c>
      <c r="C34" s="134" t="s">
        <v>384</v>
      </c>
      <c r="D34" s="102">
        <f t="shared" si="0"/>
        <v>0</v>
      </c>
      <c r="E34" s="102">
        <v>0</v>
      </c>
      <c r="F34" s="132" t="s">
        <v>430</v>
      </c>
    </row>
    <row r="35" spans="1:6" ht="24.75" customHeight="1">
      <c r="A35" s="129">
        <v>4230</v>
      </c>
      <c r="B35" s="135" t="s">
        <v>932</v>
      </c>
      <c r="C35" s="131" t="s">
        <v>421</v>
      </c>
      <c r="D35" s="102">
        <f t="shared" si="0"/>
        <v>66000</v>
      </c>
      <c r="E35" s="127">
        <f>SUM(E36:E43)</f>
        <v>66000</v>
      </c>
      <c r="F35" s="132" t="s">
        <v>430</v>
      </c>
    </row>
    <row r="36" spans="1:6">
      <c r="A36" s="129">
        <v>4231</v>
      </c>
      <c r="B36" s="133" t="s">
        <v>121</v>
      </c>
      <c r="C36" s="134" t="s">
        <v>385</v>
      </c>
      <c r="D36" s="102">
        <f t="shared" si="0"/>
        <v>0</v>
      </c>
      <c r="E36" s="102"/>
      <c r="F36" s="132" t="s">
        <v>430</v>
      </c>
    </row>
    <row r="37" spans="1:6">
      <c r="A37" s="129">
        <v>4232</v>
      </c>
      <c r="B37" s="133" t="s">
        <v>122</v>
      </c>
      <c r="C37" s="134" t="s">
        <v>386</v>
      </c>
      <c r="D37" s="102">
        <f t="shared" si="0"/>
        <v>6100</v>
      </c>
      <c r="E37" s="102">
        <v>6100</v>
      </c>
      <c r="F37" s="132" t="s">
        <v>430</v>
      </c>
    </row>
    <row r="38" spans="1:6" ht="24">
      <c r="A38" s="129">
        <v>4233</v>
      </c>
      <c r="B38" s="133" t="s">
        <v>123</v>
      </c>
      <c r="C38" s="134" t="s">
        <v>387</v>
      </c>
      <c r="D38" s="102">
        <f t="shared" si="0"/>
        <v>200</v>
      </c>
      <c r="E38" s="102">
        <v>200</v>
      </c>
      <c r="F38" s="132" t="s">
        <v>430</v>
      </c>
    </row>
    <row r="39" spans="1:6">
      <c r="A39" s="129">
        <v>4234</v>
      </c>
      <c r="B39" s="133" t="s">
        <v>124</v>
      </c>
      <c r="C39" s="134" t="s">
        <v>388</v>
      </c>
      <c r="D39" s="102">
        <f t="shared" si="0"/>
        <v>1200</v>
      </c>
      <c r="E39" s="102">
        <v>1200</v>
      </c>
      <c r="F39" s="132" t="s">
        <v>430</v>
      </c>
    </row>
    <row r="40" spans="1:6">
      <c r="A40" s="129">
        <v>4235</v>
      </c>
      <c r="B40" s="137" t="s">
        <v>125</v>
      </c>
      <c r="C40" s="59">
        <v>4235</v>
      </c>
      <c r="D40" s="102">
        <f t="shared" si="0"/>
        <v>0</v>
      </c>
      <c r="E40" s="102"/>
      <c r="F40" s="132" t="s">
        <v>430</v>
      </c>
    </row>
    <row r="41" spans="1:6" ht="13.5" customHeight="1">
      <c r="A41" s="129">
        <v>4236</v>
      </c>
      <c r="B41" s="133" t="s">
        <v>126</v>
      </c>
      <c r="C41" s="134" t="s">
        <v>389</v>
      </c>
      <c r="D41" s="102">
        <f t="shared" si="0"/>
        <v>0</v>
      </c>
      <c r="E41" s="102"/>
      <c r="F41" s="132" t="s">
        <v>430</v>
      </c>
    </row>
    <row r="42" spans="1:6">
      <c r="A42" s="129">
        <v>4237</v>
      </c>
      <c r="B42" s="133" t="s">
        <v>127</v>
      </c>
      <c r="C42" s="134" t="s">
        <v>390</v>
      </c>
      <c r="D42" s="102">
        <f t="shared" si="0"/>
        <v>2500</v>
      </c>
      <c r="E42" s="102">
        <v>2500</v>
      </c>
      <c r="F42" s="132" t="s">
        <v>430</v>
      </c>
    </row>
    <row r="43" spans="1:6">
      <c r="A43" s="129">
        <v>4238</v>
      </c>
      <c r="B43" s="133" t="s">
        <v>128</v>
      </c>
      <c r="C43" s="134" t="s">
        <v>391</v>
      </c>
      <c r="D43" s="102">
        <f t="shared" si="0"/>
        <v>56000</v>
      </c>
      <c r="E43" s="102">
        <v>56000</v>
      </c>
      <c r="F43" s="132" t="s">
        <v>430</v>
      </c>
    </row>
    <row r="44" spans="1:6" ht="24" customHeight="1">
      <c r="A44" s="129">
        <v>4240</v>
      </c>
      <c r="B44" s="135" t="s">
        <v>933</v>
      </c>
      <c r="C44" s="131" t="s">
        <v>421</v>
      </c>
      <c r="D44" s="102">
        <f t="shared" si="0"/>
        <v>0</v>
      </c>
      <c r="E44" s="127">
        <f>SUM(E45)</f>
        <v>0</v>
      </c>
      <c r="F44" s="132" t="s">
        <v>430</v>
      </c>
    </row>
    <row r="45" spans="1:6">
      <c r="A45" s="129">
        <v>4241</v>
      </c>
      <c r="B45" s="133" t="s">
        <v>129</v>
      </c>
      <c r="C45" s="134" t="s">
        <v>392</v>
      </c>
      <c r="D45" s="102">
        <f t="shared" si="0"/>
        <v>0</v>
      </c>
      <c r="E45" s="102">
        <v>0</v>
      </c>
      <c r="F45" s="132" t="s">
        <v>430</v>
      </c>
    </row>
    <row r="46" spans="1:6" ht="24" customHeight="1">
      <c r="A46" s="129">
        <v>4250</v>
      </c>
      <c r="B46" s="135" t="s">
        <v>934</v>
      </c>
      <c r="C46" s="131" t="s">
        <v>421</v>
      </c>
      <c r="D46" s="102">
        <f t="shared" si="0"/>
        <v>3000</v>
      </c>
      <c r="E46" s="127">
        <f>SUM(E47:E48)</f>
        <v>3000</v>
      </c>
      <c r="F46" s="132" t="s">
        <v>430</v>
      </c>
    </row>
    <row r="47" spans="1:6" ht="24">
      <c r="A47" s="129">
        <v>4251</v>
      </c>
      <c r="B47" s="133" t="s">
        <v>130</v>
      </c>
      <c r="C47" s="134" t="s">
        <v>393</v>
      </c>
      <c r="D47" s="102">
        <f t="shared" si="0"/>
        <v>1000</v>
      </c>
      <c r="E47" s="102">
        <v>1000</v>
      </c>
      <c r="F47" s="132" t="s">
        <v>430</v>
      </c>
    </row>
    <row r="48" spans="1:6" ht="24">
      <c r="A48" s="129">
        <v>4252</v>
      </c>
      <c r="B48" s="133" t="s">
        <v>131</v>
      </c>
      <c r="C48" s="134" t="s">
        <v>394</v>
      </c>
      <c r="D48" s="102">
        <f t="shared" si="0"/>
        <v>2000</v>
      </c>
      <c r="E48" s="102">
        <v>2000</v>
      </c>
      <c r="F48" s="132" t="s">
        <v>430</v>
      </c>
    </row>
    <row r="49" spans="1:6" ht="12.75" customHeight="1">
      <c r="A49" s="129">
        <v>4260</v>
      </c>
      <c r="B49" s="135" t="s">
        <v>935</v>
      </c>
      <c r="C49" s="131" t="s">
        <v>421</v>
      </c>
      <c r="D49" s="102">
        <f t="shared" si="0"/>
        <v>39500</v>
      </c>
      <c r="E49" s="127">
        <f>SUM(E50:E57)</f>
        <v>39500</v>
      </c>
      <c r="F49" s="132" t="s">
        <v>430</v>
      </c>
    </row>
    <row r="50" spans="1:6">
      <c r="A50" s="129">
        <v>4261</v>
      </c>
      <c r="B50" s="133" t="s">
        <v>132</v>
      </c>
      <c r="C50" s="134" t="s">
        <v>395</v>
      </c>
      <c r="D50" s="102">
        <f t="shared" si="0"/>
        <v>2500</v>
      </c>
      <c r="E50" s="102">
        <v>2500</v>
      </c>
      <c r="F50" s="132" t="s">
        <v>430</v>
      </c>
    </row>
    <row r="51" spans="1:6">
      <c r="A51" s="129">
        <v>4262</v>
      </c>
      <c r="B51" s="133" t="s">
        <v>133</v>
      </c>
      <c r="C51" s="134" t="s">
        <v>396</v>
      </c>
      <c r="D51" s="102">
        <f t="shared" si="0"/>
        <v>0</v>
      </c>
      <c r="E51" s="102"/>
      <c r="F51" s="132" t="s">
        <v>430</v>
      </c>
    </row>
    <row r="52" spans="1:6" ht="24" customHeight="1">
      <c r="A52" s="129">
        <v>4263</v>
      </c>
      <c r="B52" s="133" t="s">
        <v>303</v>
      </c>
      <c r="C52" s="134" t="s">
        <v>397</v>
      </c>
      <c r="D52" s="102">
        <f t="shared" si="0"/>
        <v>0</v>
      </c>
      <c r="E52" s="102"/>
      <c r="F52" s="132" t="s">
        <v>430</v>
      </c>
    </row>
    <row r="53" spans="1:6">
      <c r="A53" s="129">
        <v>4264</v>
      </c>
      <c r="B53" s="138" t="s">
        <v>134</v>
      </c>
      <c r="C53" s="134" t="s">
        <v>398</v>
      </c>
      <c r="D53" s="102">
        <f t="shared" si="0"/>
        <v>9000</v>
      </c>
      <c r="E53" s="102">
        <v>9000</v>
      </c>
      <c r="F53" s="132" t="s">
        <v>430</v>
      </c>
    </row>
    <row r="54" spans="1:6" ht="24">
      <c r="A54" s="129">
        <v>4265</v>
      </c>
      <c r="B54" s="138" t="s">
        <v>135</v>
      </c>
      <c r="C54" s="134" t="s">
        <v>399</v>
      </c>
      <c r="D54" s="102">
        <f t="shared" si="0"/>
        <v>0</v>
      </c>
      <c r="E54" s="102"/>
      <c r="F54" s="132" t="s">
        <v>430</v>
      </c>
    </row>
    <row r="55" spans="1:6">
      <c r="A55" s="129">
        <v>4266</v>
      </c>
      <c r="B55" s="138" t="s">
        <v>136</v>
      </c>
      <c r="C55" s="134" t="s">
        <v>400</v>
      </c>
      <c r="D55" s="102">
        <f t="shared" si="0"/>
        <v>0</v>
      </c>
      <c r="E55" s="102"/>
      <c r="F55" s="132" t="s">
        <v>430</v>
      </c>
    </row>
    <row r="56" spans="1:6">
      <c r="A56" s="129">
        <v>4267</v>
      </c>
      <c r="B56" s="138" t="s">
        <v>137</v>
      </c>
      <c r="C56" s="134" t="s">
        <v>401</v>
      </c>
      <c r="D56" s="102">
        <f t="shared" si="0"/>
        <v>2500</v>
      </c>
      <c r="E56" s="102">
        <v>2500</v>
      </c>
      <c r="F56" s="132" t="s">
        <v>430</v>
      </c>
    </row>
    <row r="57" spans="1:6">
      <c r="A57" s="129">
        <v>4268</v>
      </c>
      <c r="B57" s="138" t="s">
        <v>138</v>
      </c>
      <c r="C57" s="134" t="s">
        <v>402</v>
      </c>
      <c r="D57" s="102">
        <f t="shared" si="0"/>
        <v>25500</v>
      </c>
      <c r="E57" s="102">
        <v>25500</v>
      </c>
      <c r="F57" s="132" t="s">
        <v>430</v>
      </c>
    </row>
    <row r="58" spans="1:6" ht="12.75" customHeight="1">
      <c r="A58" s="129">
        <v>4300</v>
      </c>
      <c r="B58" s="139" t="s">
        <v>936</v>
      </c>
      <c r="C58" s="131" t="s">
        <v>421</v>
      </c>
      <c r="D58" s="102">
        <f t="shared" si="0"/>
        <v>0</v>
      </c>
      <c r="E58" s="127">
        <f>SUM(E60:E61)</f>
        <v>0</v>
      </c>
      <c r="F58" s="132" t="s">
        <v>430</v>
      </c>
    </row>
    <row r="59" spans="1:6" ht="12.75" customHeight="1">
      <c r="A59" s="129">
        <v>4310</v>
      </c>
      <c r="B59" s="139" t="s">
        <v>937</v>
      </c>
      <c r="C59" s="131" t="s">
        <v>421</v>
      </c>
      <c r="D59" s="102">
        <f t="shared" si="0"/>
        <v>0</v>
      </c>
      <c r="E59" s="102"/>
      <c r="F59" s="102"/>
    </row>
    <row r="60" spans="1:6">
      <c r="A60" s="129">
        <v>4311</v>
      </c>
      <c r="B60" s="138" t="s">
        <v>139</v>
      </c>
      <c r="C60" s="134" t="s">
        <v>403</v>
      </c>
      <c r="D60" s="102">
        <f t="shared" si="0"/>
        <v>0</v>
      </c>
      <c r="E60" s="102"/>
      <c r="F60" s="132" t="s">
        <v>430</v>
      </c>
    </row>
    <row r="61" spans="1:6">
      <c r="A61" s="129">
        <v>4312</v>
      </c>
      <c r="B61" s="138" t="s">
        <v>140</v>
      </c>
      <c r="C61" s="134" t="s">
        <v>404</v>
      </c>
      <c r="D61" s="102">
        <f t="shared" si="0"/>
        <v>0</v>
      </c>
      <c r="E61" s="102"/>
      <c r="F61" s="132" t="s">
        <v>430</v>
      </c>
    </row>
    <row r="62" spans="1:6" ht="12.75" customHeight="1">
      <c r="A62" s="129">
        <v>4320</v>
      </c>
      <c r="B62" s="139" t="s">
        <v>938</v>
      </c>
      <c r="C62" s="131" t="s">
        <v>421</v>
      </c>
      <c r="D62" s="102">
        <f t="shared" si="0"/>
        <v>0</v>
      </c>
      <c r="E62" s="127">
        <f>SUM(E63:E64)</f>
        <v>0</v>
      </c>
      <c r="F62" s="132"/>
    </row>
    <row r="63" spans="1:6" ht="14.25" customHeight="1">
      <c r="A63" s="129">
        <v>4321</v>
      </c>
      <c r="B63" s="138" t="s">
        <v>141</v>
      </c>
      <c r="C63" s="134" t="s">
        <v>405</v>
      </c>
      <c r="D63" s="102">
        <f t="shared" si="0"/>
        <v>0</v>
      </c>
      <c r="E63" s="102"/>
      <c r="F63" s="132" t="s">
        <v>430</v>
      </c>
    </row>
    <row r="64" spans="1:6" ht="14.25" customHeight="1">
      <c r="A64" s="129">
        <v>4322</v>
      </c>
      <c r="B64" s="138" t="s">
        <v>142</v>
      </c>
      <c r="C64" s="134" t="s">
        <v>406</v>
      </c>
      <c r="D64" s="102">
        <f t="shared" si="0"/>
        <v>0</v>
      </c>
      <c r="E64" s="102"/>
      <c r="F64" s="132" t="s">
        <v>430</v>
      </c>
    </row>
    <row r="65" spans="1:7" ht="24.75" customHeight="1">
      <c r="A65" s="129">
        <v>4330</v>
      </c>
      <c r="B65" s="139" t="s">
        <v>939</v>
      </c>
      <c r="C65" s="131" t="s">
        <v>421</v>
      </c>
      <c r="D65" s="102">
        <f t="shared" si="0"/>
        <v>0</v>
      </c>
      <c r="E65" s="127">
        <f>SUM(E66:E68)</f>
        <v>0</v>
      </c>
      <c r="F65" s="132" t="s">
        <v>430</v>
      </c>
    </row>
    <row r="66" spans="1:7" ht="24">
      <c r="A66" s="129">
        <v>4331</v>
      </c>
      <c r="B66" s="138" t="s">
        <v>143</v>
      </c>
      <c r="C66" s="134" t="s">
        <v>407</v>
      </c>
      <c r="D66" s="102">
        <f t="shared" si="0"/>
        <v>0</v>
      </c>
      <c r="E66" s="102"/>
      <c r="F66" s="132" t="s">
        <v>430</v>
      </c>
    </row>
    <row r="67" spans="1:7">
      <c r="A67" s="129">
        <v>4332</v>
      </c>
      <c r="B67" s="138" t="s">
        <v>144</v>
      </c>
      <c r="C67" s="134" t="s">
        <v>408</v>
      </c>
      <c r="D67" s="102">
        <f t="shared" si="0"/>
        <v>0</v>
      </c>
      <c r="E67" s="102"/>
      <c r="F67" s="132" t="s">
        <v>430</v>
      </c>
    </row>
    <row r="68" spans="1:7">
      <c r="A68" s="129">
        <v>4333</v>
      </c>
      <c r="B68" s="138" t="s">
        <v>145</v>
      </c>
      <c r="C68" s="134" t="s">
        <v>409</v>
      </c>
      <c r="D68" s="102">
        <f t="shared" si="0"/>
        <v>0</v>
      </c>
      <c r="E68" s="102"/>
      <c r="F68" s="132" t="s">
        <v>430</v>
      </c>
    </row>
    <row r="69" spans="1:7" ht="12.75" customHeight="1">
      <c r="A69" s="129">
        <v>4400</v>
      </c>
      <c r="B69" s="138" t="s">
        <v>940</v>
      </c>
      <c r="C69" s="131" t="s">
        <v>421</v>
      </c>
      <c r="D69" s="102">
        <f t="shared" si="0"/>
        <v>1725779.017</v>
      </c>
      <c r="E69" s="127">
        <f>SUM(E70+E73)</f>
        <v>1725779.017</v>
      </c>
      <c r="F69" s="132" t="s">
        <v>430</v>
      </c>
    </row>
    <row r="70" spans="1:7" ht="24.75" customHeight="1">
      <c r="A70" s="129">
        <v>4410</v>
      </c>
      <c r="B70" s="139" t="s">
        <v>941</v>
      </c>
      <c r="C70" s="131" t="s">
        <v>421</v>
      </c>
      <c r="D70" s="102">
        <f t="shared" si="0"/>
        <v>1725779.017</v>
      </c>
      <c r="E70" s="127">
        <f>SUM(E71:E72)</f>
        <v>1725779.017</v>
      </c>
      <c r="F70" s="102"/>
    </row>
    <row r="71" spans="1:7" ht="26.25" customHeight="1">
      <c r="A71" s="129">
        <v>4411</v>
      </c>
      <c r="B71" s="138" t="s">
        <v>146</v>
      </c>
      <c r="C71" s="134" t="s">
        <v>410</v>
      </c>
      <c r="D71" s="102">
        <f t="shared" si="0"/>
        <v>1725779.017</v>
      </c>
      <c r="E71" s="102">
        <v>1725779.017</v>
      </c>
      <c r="F71" s="132" t="s">
        <v>430</v>
      </c>
    </row>
    <row r="72" spans="1:7" ht="24">
      <c r="A72" s="129">
        <v>4412</v>
      </c>
      <c r="B72" s="138" t="s">
        <v>169</v>
      </c>
      <c r="C72" s="134" t="s">
        <v>411</v>
      </c>
      <c r="D72" s="102">
        <f t="shared" si="0"/>
        <v>0</v>
      </c>
      <c r="E72" s="102"/>
      <c r="F72" s="132" t="s">
        <v>430</v>
      </c>
    </row>
    <row r="73" spans="1:7" ht="26.25" customHeight="1">
      <c r="A73" s="129">
        <v>4420</v>
      </c>
      <c r="B73" s="139" t="s">
        <v>942</v>
      </c>
      <c r="C73" s="131" t="s">
        <v>421</v>
      </c>
      <c r="D73" s="102">
        <f t="shared" si="0"/>
        <v>0</v>
      </c>
      <c r="E73" s="127">
        <f>SUM(E74:E75)</f>
        <v>0</v>
      </c>
      <c r="F73" s="132"/>
    </row>
    <row r="74" spans="1:7" ht="25.5" customHeight="1">
      <c r="A74" s="129">
        <v>4421</v>
      </c>
      <c r="B74" s="138" t="s">
        <v>20</v>
      </c>
      <c r="C74" s="134" t="s">
        <v>412</v>
      </c>
      <c r="D74" s="102">
        <f t="shared" si="0"/>
        <v>0</v>
      </c>
      <c r="E74" s="102"/>
      <c r="F74" s="132" t="s">
        <v>430</v>
      </c>
    </row>
    <row r="75" spans="1:7" ht="25.5" customHeight="1">
      <c r="A75" s="129">
        <v>4422</v>
      </c>
      <c r="B75" s="138" t="s">
        <v>218</v>
      </c>
      <c r="C75" s="134" t="s">
        <v>413</v>
      </c>
      <c r="D75" s="102">
        <f t="shared" ref="D75:D138" si="1">SUM(E75:F75)</f>
        <v>0</v>
      </c>
      <c r="E75" s="102"/>
      <c r="F75" s="132" t="s">
        <v>430</v>
      </c>
    </row>
    <row r="76" spans="1:7" ht="13.5" customHeight="1">
      <c r="A76" s="129">
        <v>4500</v>
      </c>
      <c r="B76" s="138" t="s">
        <v>943</v>
      </c>
      <c r="C76" s="131" t="s">
        <v>421</v>
      </c>
      <c r="D76" s="102">
        <f t="shared" si="1"/>
        <v>30500</v>
      </c>
      <c r="E76" s="127">
        <f>SUM(E77+E80+E83+E92)</f>
        <v>30500</v>
      </c>
      <c r="F76" s="132" t="s">
        <v>430</v>
      </c>
    </row>
    <row r="77" spans="1:7" ht="24.75" customHeight="1">
      <c r="A77" s="129">
        <v>4510</v>
      </c>
      <c r="B77" s="138" t="s">
        <v>944</v>
      </c>
      <c r="C77" s="131" t="s">
        <v>421</v>
      </c>
      <c r="D77" s="102">
        <f t="shared" si="1"/>
        <v>0</v>
      </c>
      <c r="E77" s="127">
        <f>SUM(E78:E79)</f>
        <v>0</v>
      </c>
      <c r="F77" s="102"/>
    </row>
    <row r="78" spans="1:7" ht="24">
      <c r="A78" s="129">
        <v>4511</v>
      </c>
      <c r="B78" s="140" t="s">
        <v>945</v>
      </c>
      <c r="C78" s="134" t="s">
        <v>414</v>
      </c>
      <c r="D78" s="102">
        <f t="shared" si="1"/>
        <v>0</v>
      </c>
      <c r="E78" s="102"/>
      <c r="F78" s="132" t="s">
        <v>430</v>
      </c>
    </row>
    <row r="79" spans="1:7" ht="24">
      <c r="A79" s="129">
        <v>4512</v>
      </c>
      <c r="B79" s="138" t="s">
        <v>219</v>
      </c>
      <c r="C79" s="134" t="s">
        <v>415</v>
      </c>
      <c r="D79" s="102">
        <f t="shared" si="1"/>
        <v>0</v>
      </c>
      <c r="E79" s="102"/>
      <c r="F79" s="132" t="s">
        <v>430</v>
      </c>
      <c r="G79" s="141"/>
    </row>
    <row r="80" spans="1:7" ht="24.75" customHeight="1">
      <c r="A80" s="129">
        <v>4520</v>
      </c>
      <c r="B80" s="138" t="s">
        <v>946</v>
      </c>
      <c r="C80" s="131" t="s">
        <v>421</v>
      </c>
      <c r="D80" s="102">
        <f t="shared" si="1"/>
        <v>0</v>
      </c>
      <c r="E80" s="127">
        <f>SUM(E81:E82)</f>
        <v>0</v>
      </c>
      <c r="F80" s="132"/>
    </row>
    <row r="81" spans="1:6" ht="24">
      <c r="A81" s="129">
        <v>4521</v>
      </c>
      <c r="B81" s="138" t="s">
        <v>181</v>
      </c>
      <c r="C81" s="134" t="s">
        <v>416</v>
      </c>
      <c r="D81" s="102">
        <f t="shared" si="1"/>
        <v>0</v>
      </c>
      <c r="E81" s="102"/>
      <c r="F81" s="132" t="s">
        <v>430</v>
      </c>
    </row>
    <row r="82" spans="1:6" ht="24">
      <c r="A82" s="129">
        <v>4522</v>
      </c>
      <c r="B82" s="138" t="s">
        <v>193</v>
      </c>
      <c r="C82" s="134" t="s">
        <v>417</v>
      </c>
      <c r="D82" s="102">
        <f t="shared" si="1"/>
        <v>0</v>
      </c>
      <c r="E82" s="102"/>
      <c r="F82" s="132" t="s">
        <v>430</v>
      </c>
    </row>
    <row r="83" spans="1:6" ht="24.75" customHeight="1">
      <c r="A83" s="129">
        <v>4530</v>
      </c>
      <c r="B83" s="139" t="s">
        <v>947</v>
      </c>
      <c r="C83" s="131" t="s">
        <v>421</v>
      </c>
      <c r="D83" s="102">
        <f t="shared" si="1"/>
        <v>10000</v>
      </c>
      <c r="E83" s="127">
        <f>SUM(E84:E86)</f>
        <v>10000</v>
      </c>
      <c r="F83" s="127">
        <f>SUM(F84:F86)</f>
        <v>0</v>
      </c>
    </row>
    <row r="84" spans="1:6" ht="36">
      <c r="A84" s="129">
        <v>4531</v>
      </c>
      <c r="B84" s="137" t="s">
        <v>182</v>
      </c>
      <c r="C84" s="122" t="s">
        <v>312</v>
      </c>
      <c r="D84" s="102">
        <f t="shared" si="1"/>
        <v>10000</v>
      </c>
      <c r="E84" s="102">
        <v>10000</v>
      </c>
      <c r="F84" s="102">
        <v>0</v>
      </c>
    </row>
    <row r="85" spans="1:6" ht="36">
      <c r="A85" s="129">
        <v>4532</v>
      </c>
      <c r="B85" s="137" t="s">
        <v>183</v>
      </c>
      <c r="C85" s="134" t="s">
        <v>313</v>
      </c>
      <c r="D85" s="102">
        <f t="shared" si="1"/>
        <v>0</v>
      </c>
      <c r="E85" s="102"/>
      <c r="F85" s="102"/>
    </row>
    <row r="86" spans="1:6" ht="14.25" customHeight="1">
      <c r="A86" s="129">
        <v>4533</v>
      </c>
      <c r="B86" s="137" t="s">
        <v>948</v>
      </c>
      <c r="C86" s="134" t="s">
        <v>314</v>
      </c>
      <c r="D86" s="102">
        <f t="shared" si="1"/>
        <v>0</v>
      </c>
      <c r="E86" s="127">
        <f>SUM(E87+E90+E91)</f>
        <v>0</v>
      </c>
      <c r="F86" s="127">
        <f>SUM(F87+F90+F91)</f>
        <v>0</v>
      </c>
    </row>
    <row r="87" spans="1:6" ht="14.25" customHeight="1">
      <c r="A87" s="129">
        <v>4534</v>
      </c>
      <c r="B87" s="142" t="s">
        <v>678</v>
      </c>
      <c r="C87" s="134"/>
      <c r="D87" s="102">
        <f t="shared" si="1"/>
        <v>0</v>
      </c>
      <c r="E87" s="127">
        <f>SUM(E88:E89)</f>
        <v>0</v>
      </c>
      <c r="F87" s="127">
        <f>SUM(F88:F89)</f>
        <v>0</v>
      </c>
    </row>
    <row r="88" spans="1:6" ht="24">
      <c r="A88" s="143">
        <v>4535</v>
      </c>
      <c r="B88" s="142" t="s">
        <v>174</v>
      </c>
      <c r="C88" s="134"/>
      <c r="D88" s="102">
        <f t="shared" si="1"/>
        <v>0</v>
      </c>
      <c r="E88" s="102"/>
      <c r="F88" s="102"/>
    </row>
    <row r="89" spans="1:6">
      <c r="A89" s="129">
        <v>4536</v>
      </c>
      <c r="B89" s="142" t="s">
        <v>175</v>
      </c>
      <c r="C89" s="134"/>
      <c r="D89" s="102">
        <f t="shared" si="1"/>
        <v>0</v>
      </c>
      <c r="E89" s="102"/>
      <c r="F89" s="102"/>
    </row>
    <row r="90" spans="1:6">
      <c r="A90" s="129">
        <v>4537</v>
      </c>
      <c r="B90" s="142" t="s">
        <v>176</v>
      </c>
      <c r="C90" s="134"/>
      <c r="D90" s="102">
        <f t="shared" si="1"/>
        <v>0</v>
      </c>
      <c r="E90" s="102">
        <v>0</v>
      </c>
      <c r="F90" s="102">
        <v>0</v>
      </c>
    </row>
    <row r="91" spans="1:6">
      <c r="A91" s="129">
        <v>4538</v>
      </c>
      <c r="B91" s="142" t="s">
        <v>178</v>
      </c>
      <c r="C91" s="134"/>
      <c r="D91" s="102">
        <f t="shared" si="1"/>
        <v>0</v>
      </c>
      <c r="E91" s="102"/>
      <c r="F91" s="102"/>
    </row>
    <row r="92" spans="1:6" ht="24" customHeight="1">
      <c r="A92" s="129">
        <v>4540</v>
      </c>
      <c r="B92" s="139" t="s">
        <v>949</v>
      </c>
      <c r="C92" s="131" t="s">
        <v>421</v>
      </c>
      <c r="D92" s="102">
        <f t="shared" si="1"/>
        <v>20500</v>
      </c>
      <c r="E92" s="102">
        <f>E93+E95</f>
        <v>20500</v>
      </c>
      <c r="F92" s="127">
        <f>SUM(F93:F95)</f>
        <v>0</v>
      </c>
    </row>
    <row r="93" spans="1:6" ht="36">
      <c r="A93" s="129">
        <v>4541</v>
      </c>
      <c r="B93" s="137" t="s">
        <v>315</v>
      </c>
      <c r="C93" s="134" t="s">
        <v>317</v>
      </c>
      <c r="D93" s="102">
        <f t="shared" si="1"/>
        <v>20500</v>
      </c>
      <c r="E93" s="132">
        <v>20500</v>
      </c>
      <c r="F93" s="102"/>
    </row>
    <row r="94" spans="1:6" ht="26.25" customHeight="1">
      <c r="A94" s="129">
        <v>4542</v>
      </c>
      <c r="B94" s="137" t="s">
        <v>316</v>
      </c>
      <c r="C94" s="134" t="s">
        <v>318</v>
      </c>
      <c r="D94" s="102">
        <f t="shared" si="1"/>
        <v>0</v>
      </c>
      <c r="E94" s="132" t="s">
        <v>430</v>
      </c>
      <c r="F94" s="102"/>
    </row>
    <row r="95" spans="1:6" ht="13.5" customHeight="1">
      <c r="A95" s="129">
        <v>4543</v>
      </c>
      <c r="B95" s="137" t="s">
        <v>950</v>
      </c>
      <c r="C95" s="134" t="s">
        <v>319</v>
      </c>
      <c r="D95" s="102">
        <f t="shared" si="1"/>
        <v>0</v>
      </c>
      <c r="E95" s="132">
        <v>0</v>
      </c>
      <c r="F95" s="127"/>
    </row>
    <row r="96" spans="1:6" ht="14.25" customHeight="1">
      <c r="A96" s="129">
        <v>4544</v>
      </c>
      <c r="B96" s="142" t="s">
        <v>690</v>
      </c>
      <c r="C96" s="134"/>
      <c r="D96" s="102">
        <f t="shared" si="1"/>
        <v>0</v>
      </c>
      <c r="E96" s="127"/>
      <c r="F96" s="127">
        <f>SUM(F97:F98)</f>
        <v>0</v>
      </c>
    </row>
    <row r="97" spans="1:6" ht="24">
      <c r="A97" s="143">
        <v>4545</v>
      </c>
      <c r="B97" s="142" t="s">
        <v>174</v>
      </c>
      <c r="C97" s="134"/>
      <c r="D97" s="102">
        <f t="shared" si="1"/>
        <v>0</v>
      </c>
      <c r="E97" s="102"/>
      <c r="F97" s="102"/>
    </row>
    <row r="98" spans="1:6">
      <c r="A98" s="129">
        <v>4546</v>
      </c>
      <c r="B98" s="142" t="s">
        <v>177</v>
      </c>
      <c r="C98" s="134"/>
      <c r="D98" s="102">
        <f t="shared" si="1"/>
        <v>0</v>
      </c>
      <c r="E98" s="102"/>
      <c r="F98" s="102"/>
    </row>
    <row r="99" spans="1:6">
      <c r="A99" s="129">
        <v>4547</v>
      </c>
      <c r="B99" s="142" t="s">
        <v>176</v>
      </c>
      <c r="C99" s="134"/>
      <c r="D99" s="102">
        <f t="shared" si="1"/>
        <v>0</v>
      </c>
      <c r="E99" s="102"/>
      <c r="F99" s="102"/>
    </row>
    <row r="100" spans="1:6">
      <c r="A100" s="129">
        <v>4548</v>
      </c>
      <c r="B100" s="142" t="s">
        <v>178</v>
      </c>
      <c r="C100" s="134"/>
      <c r="D100" s="102">
        <f t="shared" si="1"/>
        <v>0</v>
      </c>
      <c r="E100" s="102"/>
      <c r="F100" s="102"/>
    </row>
    <row r="101" spans="1:6" ht="24" customHeight="1">
      <c r="A101" s="129">
        <v>4600</v>
      </c>
      <c r="B101" s="139" t="s">
        <v>951</v>
      </c>
      <c r="C101" s="131" t="s">
        <v>421</v>
      </c>
      <c r="D101" s="102">
        <f t="shared" si="1"/>
        <v>138814.02499999999</v>
      </c>
      <c r="E101" s="127">
        <f>SUM(E102+E105+E110)</f>
        <v>138814.02499999999</v>
      </c>
      <c r="F101" s="132" t="s">
        <v>430</v>
      </c>
    </row>
    <row r="102" spans="1:6" ht="24">
      <c r="A102" s="124">
        <v>4610</v>
      </c>
      <c r="B102" s="144" t="s">
        <v>1</v>
      </c>
      <c r="C102" s="126"/>
      <c r="D102" s="102">
        <f t="shared" si="1"/>
        <v>0</v>
      </c>
      <c r="E102" s="127">
        <f>SUM(E103:E104)</f>
        <v>0</v>
      </c>
      <c r="F102" s="132" t="s">
        <v>431</v>
      </c>
    </row>
    <row r="103" spans="1:6" ht="26.25" customHeight="1">
      <c r="A103" s="124">
        <v>4610</v>
      </c>
      <c r="B103" s="145" t="s">
        <v>92</v>
      </c>
      <c r="C103" s="126" t="s">
        <v>91</v>
      </c>
      <c r="D103" s="102">
        <f t="shared" si="1"/>
        <v>0</v>
      </c>
      <c r="E103" s="102"/>
      <c r="F103" s="132" t="s">
        <v>430</v>
      </c>
    </row>
    <row r="104" spans="1:6" ht="26.25" customHeight="1">
      <c r="A104" s="124">
        <v>4620</v>
      </c>
      <c r="B104" s="146" t="s">
        <v>198</v>
      </c>
      <c r="C104" s="126" t="s">
        <v>197</v>
      </c>
      <c r="D104" s="102">
        <f t="shared" si="1"/>
        <v>0</v>
      </c>
      <c r="E104" s="102"/>
      <c r="F104" s="132" t="s">
        <v>430</v>
      </c>
    </row>
    <row r="105" spans="1:6" ht="24.75" customHeight="1">
      <c r="A105" s="129">
        <v>4630</v>
      </c>
      <c r="B105" s="139" t="s">
        <v>952</v>
      </c>
      <c r="C105" s="131" t="s">
        <v>421</v>
      </c>
      <c r="D105" s="102">
        <f t="shared" si="1"/>
        <v>138814.02499999999</v>
      </c>
      <c r="E105" s="127">
        <f>SUM(E106:E109)</f>
        <v>138814.02499999999</v>
      </c>
      <c r="F105" s="132" t="s">
        <v>430</v>
      </c>
    </row>
    <row r="106" spans="1:6" ht="17.25" customHeight="1">
      <c r="A106" s="129">
        <v>4631</v>
      </c>
      <c r="B106" s="138" t="s">
        <v>324</v>
      </c>
      <c r="C106" s="134" t="s">
        <v>320</v>
      </c>
      <c r="D106" s="102">
        <f t="shared" si="1"/>
        <v>8000</v>
      </c>
      <c r="E106" s="102">
        <v>8000</v>
      </c>
      <c r="F106" s="132" t="s">
        <v>430</v>
      </c>
    </row>
    <row r="107" spans="1:6" ht="24">
      <c r="A107" s="129">
        <v>4632</v>
      </c>
      <c r="B107" s="133" t="s">
        <v>325</v>
      </c>
      <c r="C107" s="134" t="s">
        <v>321</v>
      </c>
      <c r="D107" s="102">
        <f t="shared" si="1"/>
        <v>5000</v>
      </c>
      <c r="E107" s="102">
        <v>5000</v>
      </c>
      <c r="F107" s="132" t="s">
        <v>430</v>
      </c>
    </row>
    <row r="108" spans="1:6">
      <c r="A108" s="129">
        <v>4633</v>
      </c>
      <c r="B108" s="138" t="s">
        <v>326</v>
      </c>
      <c r="C108" s="134" t="s">
        <v>322</v>
      </c>
      <c r="D108" s="102">
        <f t="shared" si="1"/>
        <v>0</v>
      </c>
      <c r="E108" s="102"/>
      <c r="F108" s="132" t="s">
        <v>430</v>
      </c>
    </row>
    <row r="109" spans="1:6">
      <c r="A109" s="129">
        <v>4634</v>
      </c>
      <c r="B109" s="138" t="s">
        <v>327</v>
      </c>
      <c r="C109" s="134" t="s">
        <v>323</v>
      </c>
      <c r="D109" s="102">
        <f t="shared" si="1"/>
        <v>125814.02499999999</v>
      </c>
      <c r="E109" s="102">
        <v>125814.02499999999</v>
      </c>
      <c r="F109" s="132" t="s">
        <v>430</v>
      </c>
    </row>
    <row r="110" spans="1:6" ht="12.75" customHeight="1">
      <c r="A110" s="129">
        <v>4640</v>
      </c>
      <c r="B110" s="139" t="s">
        <v>953</v>
      </c>
      <c r="C110" s="131" t="s">
        <v>421</v>
      </c>
      <c r="D110" s="102">
        <f t="shared" si="1"/>
        <v>0</v>
      </c>
      <c r="E110" s="127">
        <f>SUM(E111)</f>
        <v>0</v>
      </c>
      <c r="F110" s="132" t="s">
        <v>430</v>
      </c>
    </row>
    <row r="111" spans="1:6">
      <c r="A111" s="129">
        <v>4641</v>
      </c>
      <c r="B111" s="138" t="s">
        <v>328</v>
      </c>
      <c r="C111" s="134" t="s">
        <v>329</v>
      </c>
      <c r="D111" s="102">
        <f t="shared" si="1"/>
        <v>0</v>
      </c>
      <c r="E111" s="102"/>
      <c r="F111" s="132" t="s">
        <v>430</v>
      </c>
    </row>
    <row r="112" spans="1:6" ht="14.25" customHeight="1">
      <c r="A112" s="124">
        <v>4700</v>
      </c>
      <c r="B112" s="135" t="s">
        <v>954</v>
      </c>
      <c r="C112" s="131" t="s">
        <v>421</v>
      </c>
      <c r="D112" s="102">
        <v>76000</v>
      </c>
      <c r="E112" s="127">
        <f>SUM(E113+E116+E121+E123+E126+E128+E130)</f>
        <v>226300</v>
      </c>
      <c r="F112" s="102"/>
    </row>
    <row r="113" spans="1:6" ht="25.5" customHeight="1">
      <c r="A113" s="129">
        <v>4710</v>
      </c>
      <c r="B113" s="135" t="s">
        <v>955</v>
      </c>
      <c r="C113" s="131" t="s">
        <v>421</v>
      </c>
      <c r="D113" s="102">
        <f t="shared" si="1"/>
        <v>800</v>
      </c>
      <c r="E113" s="127">
        <f>SUM(E114:E115)</f>
        <v>800</v>
      </c>
      <c r="F113" s="132" t="s">
        <v>430</v>
      </c>
    </row>
    <row r="114" spans="1:6" ht="38.25" customHeight="1">
      <c r="A114" s="129">
        <v>4711</v>
      </c>
      <c r="B114" s="133" t="s">
        <v>93</v>
      </c>
      <c r="C114" s="134" t="s">
        <v>330</v>
      </c>
      <c r="D114" s="102">
        <f t="shared" si="1"/>
        <v>0</v>
      </c>
      <c r="E114" s="102"/>
      <c r="F114" s="132" t="s">
        <v>430</v>
      </c>
    </row>
    <row r="115" spans="1:6" ht="27" customHeight="1">
      <c r="A115" s="129">
        <v>4712</v>
      </c>
      <c r="B115" s="138" t="s">
        <v>346</v>
      </c>
      <c r="C115" s="134" t="s">
        <v>331</v>
      </c>
      <c r="D115" s="102">
        <f t="shared" si="1"/>
        <v>800</v>
      </c>
      <c r="E115" s="102">
        <v>800</v>
      </c>
      <c r="F115" s="132" t="s">
        <v>430</v>
      </c>
    </row>
    <row r="116" spans="1:6" ht="37.5" customHeight="1">
      <c r="A116" s="129">
        <v>4720</v>
      </c>
      <c r="B116" s="139" t="s">
        <v>956</v>
      </c>
      <c r="C116" s="131" t="s">
        <v>21</v>
      </c>
      <c r="D116" s="102">
        <f t="shared" si="1"/>
        <v>15500</v>
      </c>
      <c r="E116" s="127">
        <f>SUM(E117:E120)</f>
        <v>15500</v>
      </c>
      <c r="F116" s="132" t="s">
        <v>430</v>
      </c>
    </row>
    <row r="117" spans="1:6">
      <c r="A117" s="129">
        <v>4721</v>
      </c>
      <c r="B117" s="138" t="s">
        <v>220</v>
      </c>
      <c r="C117" s="134" t="s">
        <v>347</v>
      </c>
      <c r="D117" s="102">
        <f t="shared" si="1"/>
        <v>0</v>
      </c>
      <c r="E117" s="102"/>
      <c r="F117" s="132" t="s">
        <v>430</v>
      </c>
    </row>
    <row r="118" spans="1:6">
      <c r="A118" s="129">
        <v>4722</v>
      </c>
      <c r="B118" s="138" t="s">
        <v>221</v>
      </c>
      <c r="C118" s="147">
        <v>4822</v>
      </c>
      <c r="D118" s="102">
        <f t="shared" si="1"/>
        <v>0</v>
      </c>
      <c r="E118" s="102">
        <v>0</v>
      </c>
      <c r="F118" s="132" t="s">
        <v>430</v>
      </c>
    </row>
    <row r="119" spans="1:6">
      <c r="A119" s="129">
        <v>4723</v>
      </c>
      <c r="B119" s="138" t="s">
        <v>350</v>
      </c>
      <c r="C119" s="134" t="s">
        <v>348</v>
      </c>
      <c r="D119" s="102">
        <f t="shared" si="1"/>
        <v>15500</v>
      </c>
      <c r="E119" s="102">
        <v>15500</v>
      </c>
      <c r="F119" s="132" t="s">
        <v>430</v>
      </c>
    </row>
    <row r="120" spans="1:6" ht="36">
      <c r="A120" s="129">
        <v>4724</v>
      </c>
      <c r="B120" s="138" t="s">
        <v>351</v>
      </c>
      <c r="C120" s="134" t="s">
        <v>349</v>
      </c>
      <c r="D120" s="102">
        <f t="shared" si="1"/>
        <v>0</v>
      </c>
      <c r="E120" s="102"/>
      <c r="F120" s="132" t="s">
        <v>430</v>
      </c>
    </row>
    <row r="121" spans="1:6" ht="25.5" customHeight="1">
      <c r="A121" s="129">
        <v>4730</v>
      </c>
      <c r="B121" s="139" t="s">
        <v>957</v>
      </c>
      <c r="C121" s="131" t="s">
        <v>421</v>
      </c>
      <c r="D121" s="102">
        <f t="shared" si="1"/>
        <v>0</v>
      </c>
      <c r="E121" s="127">
        <f>SUM(E122)</f>
        <v>0</v>
      </c>
      <c r="F121" s="132" t="s">
        <v>430</v>
      </c>
    </row>
    <row r="122" spans="1:6" ht="24">
      <c r="A122" s="129">
        <v>4731</v>
      </c>
      <c r="B122" s="140" t="s">
        <v>958</v>
      </c>
      <c r="C122" s="134" t="s">
        <v>352</v>
      </c>
      <c r="D122" s="102">
        <f t="shared" si="1"/>
        <v>0</v>
      </c>
      <c r="E122" s="102"/>
      <c r="F122" s="132" t="s">
        <v>430</v>
      </c>
    </row>
    <row r="123" spans="1:6" ht="36.75" customHeight="1">
      <c r="A123" s="129">
        <v>4740</v>
      </c>
      <c r="B123" s="148" t="s">
        <v>959</v>
      </c>
      <c r="C123" s="131" t="s">
        <v>421</v>
      </c>
      <c r="D123" s="102">
        <f t="shared" si="1"/>
        <v>10000</v>
      </c>
      <c r="E123" s="127">
        <f>SUM(E124:E125)</f>
        <v>10000</v>
      </c>
      <c r="F123" s="132" t="s">
        <v>430</v>
      </c>
    </row>
    <row r="124" spans="1:6" ht="26.25" customHeight="1">
      <c r="A124" s="129">
        <v>4741</v>
      </c>
      <c r="B124" s="138" t="s">
        <v>222</v>
      </c>
      <c r="C124" s="134" t="s">
        <v>353</v>
      </c>
      <c r="D124" s="102">
        <f t="shared" si="1"/>
        <v>10000</v>
      </c>
      <c r="E124" s="102">
        <v>10000</v>
      </c>
      <c r="F124" s="132" t="s">
        <v>430</v>
      </c>
    </row>
    <row r="125" spans="1:6" ht="24">
      <c r="A125" s="129">
        <v>4742</v>
      </c>
      <c r="B125" s="138" t="s">
        <v>355</v>
      </c>
      <c r="C125" s="134" t="s">
        <v>354</v>
      </c>
      <c r="D125" s="102">
        <f t="shared" si="1"/>
        <v>0</v>
      </c>
      <c r="E125" s="102"/>
      <c r="F125" s="132" t="s">
        <v>430</v>
      </c>
    </row>
    <row r="126" spans="1:6" ht="48.75" customHeight="1">
      <c r="A126" s="129">
        <v>4750</v>
      </c>
      <c r="B126" s="139" t="s">
        <v>960</v>
      </c>
      <c r="C126" s="131" t="s">
        <v>421</v>
      </c>
      <c r="D126" s="102">
        <f t="shared" si="1"/>
        <v>0</v>
      </c>
      <c r="E126" s="127">
        <f>SUM(E127)</f>
        <v>0</v>
      </c>
      <c r="F126" s="132" t="s">
        <v>430</v>
      </c>
    </row>
    <row r="127" spans="1:6" ht="36.75" customHeight="1">
      <c r="A127" s="129">
        <v>4751</v>
      </c>
      <c r="B127" s="138" t="s">
        <v>356</v>
      </c>
      <c r="C127" s="134" t="s">
        <v>357</v>
      </c>
      <c r="D127" s="102">
        <f t="shared" si="1"/>
        <v>0</v>
      </c>
      <c r="E127" s="102"/>
      <c r="F127" s="132" t="s">
        <v>430</v>
      </c>
    </row>
    <row r="128" spans="1:6" ht="14.25" customHeight="1">
      <c r="A128" s="129">
        <v>4760</v>
      </c>
      <c r="B128" s="148" t="s">
        <v>961</v>
      </c>
      <c r="C128" s="131" t="s">
        <v>421</v>
      </c>
      <c r="D128" s="102"/>
      <c r="E128" s="127"/>
      <c r="F128" s="132" t="s">
        <v>430</v>
      </c>
    </row>
    <row r="129" spans="1:6">
      <c r="A129" s="129">
        <v>4761</v>
      </c>
      <c r="B129" s="138" t="s">
        <v>359</v>
      </c>
      <c r="C129" s="134" t="s">
        <v>358</v>
      </c>
      <c r="D129" s="102">
        <f t="shared" si="1"/>
        <v>0</v>
      </c>
      <c r="E129" s="102"/>
      <c r="F129" s="132" t="s">
        <v>430</v>
      </c>
    </row>
    <row r="130" spans="1:6" ht="12.75" customHeight="1">
      <c r="A130" s="124">
        <v>4770</v>
      </c>
      <c r="B130" s="139" t="s">
        <v>962</v>
      </c>
      <c r="C130" s="131" t="s">
        <v>421</v>
      </c>
      <c r="D130" s="102">
        <v>50000</v>
      </c>
      <c r="E130" s="127">
        <f>SUM(E131)</f>
        <v>200000</v>
      </c>
      <c r="F130" s="127">
        <f>F132</f>
        <v>0</v>
      </c>
    </row>
    <row r="131" spans="1:6">
      <c r="A131" s="124">
        <v>4771</v>
      </c>
      <c r="B131" s="138" t="s">
        <v>606</v>
      </c>
      <c r="C131" s="134" t="s">
        <v>360</v>
      </c>
      <c r="D131" s="102">
        <f>E131-E132</f>
        <v>50000</v>
      </c>
      <c r="E131" s="127">
        <v>200000</v>
      </c>
      <c r="F131" s="127"/>
    </row>
    <row r="132" spans="1:6" ht="27" customHeight="1">
      <c r="A132" s="124">
        <v>4772</v>
      </c>
      <c r="B132" s="140" t="s">
        <v>607</v>
      </c>
      <c r="C132" s="131" t="s">
        <v>421</v>
      </c>
      <c r="D132" s="102">
        <f t="shared" si="1"/>
        <v>150000</v>
      </c>
      <c r="E132" s="102">
        <v>150000</v>
      </c>
      <c r="F132" s="102"/>
    </row>
    <row r="133" spans="1:6" s="6" customFormat="1" ht="31.5" customHeight="1">
      <c r="A133" s="129">
        <v>5000</v>
      </c>
      <c r="B133" s="149" t="s">
        <v>963</v>
      </c>
      <c r="C133" s="131" t="s">
        <v>421</v>
      </c>
      <c r="D133" s="102">
        <f t="shared" si="1"/>
        <v>5588828.7540999996</v>
      </c>
      <c r="E133" s="49" t="s">
        <v>430</v>
      </c>
      <c r="F133" s="51">
        <f>F134+F148</f>
        <v>5588828.7540999996</v>
      </c>
    </row>
    <row r="134" spans="1:6" ht="13.5" customHeight="1">
      <c r="A134" s="129">
        <v>5100</v>
      </c>
      <c r="B134" s="138" t="s">
        <v>964</v>
      </c>
      <c r="C134" s="131" t="s">
        <v>421</v>
      </c>
      <c r="D134" s="102">
        <f t="shared" si="1"/>
        <v>5588828.7540999996</v>
      </c>
      <c r="E134" s="132" t="s">
        <v>430</v>
      </c>
      <c r="F134" s="127">
        <f>F135+F139+F143</f>
        <v>5588828.7540999996</v>
      </c>
    </row>
    <row r="135" spans="1:6" ht="14.25" customHeight="1">
      <c r="A135" s="129">
        <v>5110</v>
      </c>
      <c r="B135" s="139" t="s">
        <v>965</v>
      </c>
      <c r="C135" s="131" t="s">
        <v>421</v>
      </c>
      <c r="D135" s="102">
        <f t="shared" si="1"/>
        <v>5526607.2790999999</v>
      </c>
      <c r="E135" s="132"/>
      <c r="F135" s="127">
        <f>SUM(F136:F138)</f>
        <v>5526607.2790999999</v>
      </c>
    </row>
    <row r="136" spans="1:6">
      <c r="A136" s="129">
        <v>5111</v>
      </c>
      <c r="B136" s="138" t="s">
        <v>190</v>
      </c>
      <c r="C136" s="150" t="s">
        <v>361</v>
      </c>
      <c r="D136" s="102">
        <f t="shared" si="1"/>
        <v>0</v>
      </c>
      <c r="E136" s="132" t="s">
        <v>430</v>
      </c>
      <c r="F136" s="102"/>
    </row>
    <row r="137" spans="1:6">
      <c r="A137" s="129">
        <v>5112</v>
      </c>
      <c r="B137" s="138" t="s">
        <v>191</v>
      </c>
      <c r="C137" s="150" t="s">
        <v>362</v>
      </c>
      <c r="D137" s="102">
        <f t="shared" si="1"/>
        <v>2145958.4791000001</v>
      </c>
      <c r="E137" s="132" t="s">
        <v>430</v>
      </c>
      <c r="F137" s="102">
        <v>2145958.4791000001</v>
      </c>
    </row>
    <row r="138" spans="1:6" ht="24">
      <c r="A138" s="129">
        <v>5113</v>
      </c>
      <c r="B138" s="138" t="s">
        <v>192</v>
      </c>
      <c r="C138" s="150" t="s">
        <v>363</v>
      </c>
      <c r="D138" s="102">
        <f t="shared" si="1"/>
        <v>3380648.8</v>
      </c>
      <c r="E138" s="132" t="s">
        <v>430</v>
      </c>
      <c r="F138" s="102">
        <v>3380648.8</v>
      </c>
    </row>
    <row r="139" spans="1:6" ht="12.75" customHeight="1">
      <c r="A139" s="129">
        <v>5120</v>
      </c>
      <c r="B139" s="139" t="s">
        <v>966</v>
      </c>
      <c r="C139" s="131" t="s">
        <v>421</v>
      </c>
      <c r="D139" s="102">
        <f t="shared" ref="D139:D177" si="2">SUM(E139:F139)</f>
        <v>32221.474999999999</v>
      </c>
      <c r="E139" s="102"/>
      <c r="F139" s="127">
        <f>F140+F141+F142</f>
        <v>32221.474999999999</v>
      </c>
    </row>
    <row r="140" spans="1:6">
      <c r="A140" s="129">
        <v>5121</v>
      </c>
      <c r="B140" s="138" t="s">
        <v>187</v>
      </c>
      <c r="C140" s="150" t="s">
        <v>364</v>
      </c>
      <c r="D140" s="102">
        <f t="shared" si="2"/>
        <v>0</v>
      </c>
      <c r="E140" s="132" t="s">
        <v>430</v>
      </c>
      <c r="F140" s="102">
        <v>0</v>
      </c>
    </row>
    <row r="141" spans="1:6">
      <c r="A141" s="129">
        <v>5122</v>
      </c>
      <c r="B141" s="138" t="s">
        <v>188</v>
      </c>
      <c r="C141" s="150" t="s">
        <v>365</v>
      </c>
      <c r="D141" s="102">
        <f t="shared" si="2"/>
        <v>20221.474999999999</v>
      </c>
      <c r="E141" s="132" t="s">
        <v>430</v>
      </c>
      <c r="F141" s="102">
        <v>20221.474999999999</v>
      </c>
    </row>
    <row r="142" spans="1:6">
      <c r="A142" s="129">
        <v>5123</v>
      </c>
      <c r="B142" s="138" t="s">
        <v>189</v>
      </c>
      <c r="C142" s="150" t="s">
        <v>366</v>
      </c>
      <c r="D142" s="102">
        <f t="shared" si="2"/>
        <v>12000</v>
      </c>
      <c r="E142" s="132" t="s">
        <v>430</v>
      </c>
      <c r="F142" s="102">
        <v>12000</v>
      </c>
    </row>
    <row r="143" spans="1:6" ht="12.75" customHeight="1">
      <c r="A143" s="129">
        <v>5130</v>
      </c>
      <c r="B143" s="139" t="s">
        <v>967</v>
      </c>
      <c r="C143" s="131" t="s">
        <v>421</v>
      </c>
      <c r="D143" s="102">
        <f t="shared" si="2"/>
        <v>30000</v>
      </c>
      <c r="E143" s="102"/>
      <c r="F143" s="127">
        <f>F144+F145+F146+F147</f>
        <v>30000</v>
      </c>
    </row>
    <row r="144" spans="1:6">
      <c r="A144" s="129">
        <v>5131</v>
      </c>
      <c r="B144" s="138" t="s">
        <v>369</v>
      </c>
      <c r="C144" s="150" t="s">
        <v>367</v>
      </c>
      <c r="D144" s="102">
        <f t="shared" si="2"/>
        <v>0</v>
      </c>
      <c r="E144" s="132" t="s">
        <v>430</v>
      </c>
      <c r="F144" s="102">
        <v>0</v>
      </c>
    </row>
    <row r="145" spans="1:6">
      <c r="A145" s="129">
        <v>5132</v>
      </c>
      <c r="B145" s="138" t="s">
        <v>184</v>
      </c>
      <c r="C145" s="150" t="s">
        <v>368</v>
      </c>
      <c r="D145" s="102">
        <f t="shared" si="2"/>
        <v>0</v>
      </c>
      <c r="E145" s="132" t="s">
        <v>430</v>
      </c>
      <c r="F145" s="102">
        <v>0</v>
      </c>
    </row>
    <row r="146" spans="1:6" ht="13.5" customHeight="1">
      <c r="A146" s="129">
        <v>5133</v>
      </c>
      <c r="B146" s="138" t="s">
        <v>185</v>
      </c>
      <c r="C146" s="150" t="s">
        <v>375</v>
      </c>
      <c r="D146" s="102">
        <f t="shared" si="2"/>
        <v>0</v>
      </c>
      <c r="E146" s="132"/>
      <c r="F146" s="102">
        <v>0</v>
      </c>
    </row>
    <row r="147" spans="1:6">
      <c r="A147" s="129">
        <v>5134</v>
      </c>
      <c r="B147" s="138" t="s">
        <v>186</v>
      </c>
      <c r="C147" s="150" t="s">
        <v>376</v>
      </c>
      <c r="D147" s="102">
        <f t="shared" si="2"/>
        <v>30000</v>
      </c>
      <c r="E147" s="132"/>
      <c r="F147" s="102">
        <v>30000</v>
      </c>
    </row>
    <row r="148" spans="1:6" ht="13.5" customHeight="1">
      <c r="A148" s="129">
        <v>5200</v>
      </c>
      <c r="B148" s="139" t="s">
        <v>968</v>
      </c>
      <c r="C148" s="131" t="s">
        <v>421</v>
      </c>
      <c r="D148" s="102">
        <f t="shared" si="2"/>
        <v>0</v>
      </c>
      <c r="E148" s="132" t="s">
        <v>430</v>
      </c>
      <c r="F148" s="127">
        <f>SUM(F149:F152)</f>
        <v>0</v>
      </c>
    </row>
    <row r="149" spans="1:6" ht="24">
      <c r="A149" s="129">
        <v>5211</v>
      </c>
      <c r="B149" s="138" t="s">
        <v>199</v>
      </c>
      <c r="C149" s="150" t="s">
        <v>370</v>
      </c>
      <c r="D149" s="102">
        <f t="shared" si="2"/>
        <v>0</v>
      </c>
      <c r="E149" s="132" t="s">
        <v>430</v>
      </c>
      <c r="F149" s="102"/>
    </row>
    <row r="150" spans="1:6">
      <c r="A150" s="129">
        <v>5221</v>
      </c>
      <c r="B150" s="138" t="s">
        <v>200</v>
      </c>
      <c r="C150" s="150" t="s">
        <v>371</v>
      </c>
      <c r="D150" s="102">
        <f t="shared" si="2"/>
        <v>0</v>
      </c>
      <c r="E150" s="132" t="s">
        <v>430</v>
      </c>
      <c r="F150" s="102">
        <v>0</v>
      </c>
    </row>
    <row r="151" spans="1:6" ht="14.25" customHeight="1">
      <c r="A151" s="129">
        <v>5231</v>
      </c>
      <c r="B151" s="138" t="s">
        <v>201</v>
      </c>
      <c r="C151" s="150" t="s">
        <v>372</v>
      </c>
      <c r="D151" s="102">
        <f t="shared" si="2"/>
        <v>0</v>
      </c>
      <c r="E151" s="132" t="s">
        <v>430</v>
      </c>
      <c r="F151" s="102"/>
    </row>
    <row r="152" spans="1:6" ht="14.25" customHeight="1">
      <c r="A152" s="129">
        <v>5241</v>
      </c>
      <c r="B152" s="138" t="s">
        <v>374</v>
      </c>
      <c r="C152" s="150" t="s">
        <v>373</v>
      </c>
      <c r="D152" s="102">
        <f t="shared" si="2"/>
        <v>0</v>
      </c>
      <c r="E152" s="132" t="s">
        <v>430</v>
      </c>
      <c r="F152" s="102"/>
    </row>
    <row r="153" spans="1:6" ht="13.5" customHeight="1">
      <c r="A153" s="129">
        <v>5300</v>
      </c>
      <c r="B153" s="139" t="s">
        <v>969</v>
      </c>
      <c r="C153" s="131" t="s">
        <v>421</v>
      </c>
      <c r="D153" s="102">
        <f t="shared" si="2"/>
        <v>0</v>
      </c>
      <c r="E153" s="132" t="s">
        <v>430</v>
      </c>
      <c r="F153" s="127">
        <f>SUM(F154)</f>
        <v>0</v>
      </c>
    </row>
    <row r="154" spans="1:6">
      <c r="A154" s="129">
        <v>5311</v>
      </c>
      <c r="B154" s="138" t="s">
        <v>223</v>
      </c>
      <c r="C154" s="150" t="s">
        <v>377</v>
      </c>
      <c r="D154" s="102">
        <f t="shared" si="2"/>
        <v>0</v>
      </c>
      <c r="E154" s="132" t="s">
        <v>430</v>
      </c>
      <c r="F154" s="102"/>
    </row>
    <row r="155" spans="1:6" ht="14.25" customHeight="1">
      <c r="A155" s="129">
        <v>5400</v>
      </c>
      <c r="B155" s="139" t="s">
        <v>970</v>
      </c>
      <c r="C155" s="131" t="s">
        <v>421</v>
      </c>
      <c r="D155" s="102">
        <f t="shared" si="2"/>
        <v>0</v>
      </c>
      <c r="E155" s="132" t="s">
        <v>430</v>
      </c>
      <c r="F155" s="127">
        <f>SUM(F156:F159)</f>
        <v>0</v>
      </c>
    </row>
    <row r="156" spans="1:6">
      <c r="A156" s="129">
        <v>5411</v>
      </c>
      <c r="B156" s="138" t="s">
        <v>224</v>
      </c>
      <c r="C156" s="150" t="s">
        <v>378</v>
      </c>
      <c r="D156" s="102">
        <f t="shared" si="2"/>
        <v>0</v>
      </c>
      <c r="E156" s="132" t="s">
        <v>430</v>
      </c>
      <c r="F156" s="102"/>
    </row>
    <row r="157" spans="1:6">
      <c r="A157" s="129">
        <v>5421</v>
      </c>
      <c r="B157" s="138" t="s">
        <v>225</v>
      </c>
      <c r="C157" s="150" t="s">
        <v>379</v>
      </c>
      <c r="D157" s="102">
        <f t="shared" si="2"/>
        <v>0</v>
      </c>
      <c r="E157" s="132" t="s">
        <v>430</v>
      </c>
      <c r="F157" s="102"/>
    </row>
    <row r="158" spans="1:6">
      <c r="A158" s="129">
        <v>5431</v>
      </c>
      <c r="B158" s="138" t="s">
        <v>381</v>
      </c>
      <c r="C158" s="150" t="s">
        <v>380</v>
      </c>
      <c r="D158" s="102">
        <f t="shared" si="2"/>
        <v>0</v>
      </c>
      <c r="E158" s="132" t="s">
        <v>430</v>
      </c>
      <c r="F158" s="102"/>
    </row>
    <row r="159" spans="1:6">
      <c r="A159" s="129">
        <v>5441</v>
      </c>
      <c r="B159" s="151" t="s">
        <v>305</v>
      </c>
      <c r="C159" s="150" t="s">
        <v>382</v>
      </c>
      <c r="D159" s="102">
        <f t="shared" si="2"/>
        <v>0</v>
      </c>
      <c r="E159" s="132" t="s">
        <v>430</v>
      </c>
      <c r="F159" s="102"/>
    </row>
    <row r="160" spans="1:6" ht="30.75" customHeight="1">
      <c r="A160" s="152" t="s">
        <v>76</v>
      </c>
      <c r="B160" s="153" t="s">
        <v>971</v>
      </c>
      <c r="C160" s="154" t="s">
        <v>421</v>
      </c>
      <c r="D160" s="102">
        <f t="shared" si="2"/>
        <v>-3452000</v>
      </c>
      <c r="E160" s="155" t="s">
        <v>420</v>
      </c>
      <c r="F160" s="127">
        <f>F161+F173</f>
        <v>-3452000</v>
      </c>
    </row>
    <row r="161" spans="1:6" ht="31.5" customHeight="1">
      <c r="A161" s="156" t="s">
        <v>77</v>
      </c>
      <c r="B161" s="153" t="s">
        <v>972</v>
      </c>
      <c r="C161" s="157" t="s">
        <v>421</v>
      </c>
      <c r="D161" s="102">
        <f t="shared" si="2"/>
        <v>0</v>
      </c>
      <c r="E161" s="155" t="s">
        <v>420</v>
      </c>
      <c r="F161" s="127">
        <f>SUM(F162:F164)</f>
        <v>0</v>
      </c>
    </row>
    <row r="162" spans="1:6">
      <c r="A162" s="156" t="s">
        <v>78</v>
      </c>
      <c r="B162" s="158" t="s">
        <v>232</v>
      </c>
      <c r="C162" s="159" t="s">
        <v>226</v>
      </c>
      <c r="D162" s="102">
        <f t="shared" si="2"/>
        <v>0</v>
      </c>
      <c r="E162" s="102"/>
      <c r="F162" s="102"/>
    </row>
    <row r="163" spans="1:6" s="161" customFormat="1" ht="15" customHeight="1">
      <c r="A163" s="156" t="s">
        <v>79</v>
      </c>
      <c r="B163" s="158" t="s">
        <v>231</v>
      </c>
      <c r="C163" s="159" t="s">
        <v>227</v>
      </c>
      <c r="D163" s="102">
        <f t="shared" si="2"/>
        <v>0</v>
      </c>
      <c r="E163" s="160"/>
      <c r="F163" s="102"/>
    </row>
    <row r="164" spans="1:6" ht="25.5">
      <c r="A164" s="10" t="s">
        <v>80</v>
      </c>
      <c r="B164" s="158" t="s">
        <v>234</v>
      </c>
      <c r="C164" s="159" t="s">
        <v>228</v>
      </c>
      <c r="D164" s="102">
        <f t="shared" si="2"/>
        <v>0</v>
      </c>
      <c r="E164" s="155" t="s">
        <v>420</v>
      </c>
      <c r="F164" s="102">
        <v>0</v>
      </c>
    </row>
    <row r="165" spans="1:6" ht="32.25" customHeight="1">
      <c r="A165" s="10" t="s">
        <v>81</v>
      </c>
      <c r="B165" s="153" t="s">
        <v>973</v>
      </c>
      <c r="C165" s="157" t="s">
        <v>421</v>
      </c>
      <c r="D165" s="102">
        <f t="shared" si="2"/>
        <v>0</v>
      </c>
      <c r="E165" s="155" t="s">
        <v>420</v>
      </c>
      <c r="F165" s="127">
        <f>SUM(F166:F167)</f>
        <v>0</v>
      </c>
    </row>
    <row r="166" spans="1:6" ht="25.5">
      <c r="A166" s="10" t="s">
        <v>82</v>
      </c>
      <c r="B166" s="158" t="s">
        <v>217</v>
      </c>
      <c r="C166" s="162" t="s">
        <v>235</v>
      </c>
      <c r="D166" s="102">
        <f t="shared" si="2"/>
        <v>0</v>
      </c>
      <c r="E166" s="155" t="s">
        <v>420</v>
      </c>
      <c r="F166" s="102"/>
    </row>
    <row r="167" spans="1:6" ht="15" customHeight="1">
      <c r="A167" s="10" t="s">
        <v>83</v>
      </c>
      <c r="B167" s="158" t="s">
        <v>974</v>
      </c>
      <c r="C167" s="157" t="s">
        <v>421</v>
      </c>
      <c r="D167" s="102">
        <f t="shared" si="2"/>
        <v>0</v>
      </c>
      <c r="E167" s="155" t="s">
        <v>420</v>
      </c>
      <c r="F167" s="127">
        <f>SUM(F168:F170)</f>
        <v>0</v>
      </c>
    </row>
    <row r="168" spans="1:6" ht="14.25" customHeight="1">
      <c r="A168" s="10" t="s">
        <v>84</v>
      </c>
      <c r="B168" s="163" t="s">
        <v>214</v>
      </c>
      <c r="C168" s="159" t="s">
        <v>239</v>
      </c>
      <c r="D168" s="102">
        <f t="shared" si="2"/>
        <v>0</v>
      </c>
      <c r="E168" s="102"/>
      <c r="F168" s="102"/>
    </row>
    <row r="169" spans="1:6" ht="25.5">
      <c r="A169" s="164" t="s">
        <v>85</v>
      </c>
      <c r="B169" s="163" t="s">
        <v>213</v>
      </c>
      <c r="C169" s="162" t="s">
        <v>240</v>
      </c>
      <c r="D169" s="102">
        <f t="shared" si="2"/>
        <v>0</v>
      </c>
      <c r="E169" s="155" t="s">
        <v>420</v>
      </c>
      <c r="F169" s="102"/>
    </row>
    <row r="170" spans="1:6" ht="25.5">
      <c r="A170" s="10" t="s">
        <v>86</v>
      </c>
      <c r="B170" s="32" t="s">
        <v>212</v>
      </c>
      <c r="C170" s="162" t="s">
        <v>241</v>
      </c>
      <c r="D170" s="102">
        <f t="shared" si="2"/>
        <v>0</v>
      </c>
      <c r="E170" s="155" t="s">
        <v>420</v>
      </c>
      <c r="F170" s="102"/>
    </row>
    <row r="171" spans="1:6" ht="29.25" customHeight="1">
      <c r="A171" s="10" t="s">
        <v>87</v>
      </c>
      <c r="B171" s="165" t="s">
        <v>975</v>
      </c>
      <c r="C171" s="157" t="s">
        <v>421</v>
      </c>
      <c r="D171" s="102">
        <f t="shared" si="2"/>
        <v>0</v>
      </c>
      <c r="E171" s="155" t="s">
        <v>420</v>
      </c>
      <c r="F171" s="127">
        <f>SUM(F172)</f>
        <v>0</v>
      </c>
    </row>
    <row r="172" spans="1:6" ht="25.5">
      <c r="A172" s="164" t="s">
        <v>88</v>
      </c>
      <c r="B172" s="158" t="s">
        <v>215</v>
      </c>
      <c r="C172" s="166" t="s">
        <v>243</v>
      </c>
      <c r="D172" s="102">
        <f t="shared" si="2"/>
        <v>0</v>
      </c>
      <c r="E172" s="155" t="s">
        <v>420</v>
      </c>
      <c r="F172" s="102"/>
    </row>
    <row r="173" spans="1:6" ht="29.25" customHeight="1">
      <c r="A173" s="10" t="s">
        <v>89</v>
      </c>
      <c r="B173" s="165" t="s">
        <v>976</v>
      </c>
      <c r="C173" s="157" t="s">
        <v>421</v>
      </c>
      <c r="D173" s="102">
        <f t="shared" si="2"/>
        <v>-3452000</v>
      </c>
      <c r="E173" s="155" t="s">
        <v>420</v>
      </c>
      <c r="F173" s="127">
        <f>SUM(F174:F177)</f>
        <v>-3452000</v>
      </c>
    </row>
    <row r="174" spans="1:6">
      <c r="A174" s="10" t="s">
        <v>90</v>
      </c>
      <c r="B174" s="158" t="s">
        <v>244</v>
      </c>
      <c r="C174" s="159" t="s">
        <v>247</v>
      </c>
      <c r="D174" s="102">
        <f t="shared" si="2"/>
        <v>-3452000</v>
      </c>
      <c r="E174" s="155" t="s">
        <v>420</v>
      </c>
      <c r="F174" s="102">
        <v>-3452000</v>
      </c>
    </row>
    <row r="175" spans="1:6" ht="13.5" customHeight="1">
      <c r="A175" s="164" t="s">
        <v>94</v>
      </c>
      <c r="B175" s="158" t="s">
        <v>245</v>
      </c>
      <c r="C175" s="166" t="s">
        <v>248</v>
      </c>
      <c r="D175" s="102">
        <f t="shared" si="2"/>
        <v>0</v>
      </c>
      <c r="E175" s="155" t="s">
        <v>420</v>
      </c>
      <c r="F175" s="102">
        <v>0</v>
      </c>
    </row>
    <row r="176" spans="1:6" ht="26.25" customHeight="1">
      <c r="A176" s="10" t="s">
        <v>95</v>
      </c>
      <c r="B176" s="158" t="s">
        <v>246</v>
      </c>
      <c r="C176" s="162" t="s">
        <v>249</v>
      </c>
      <c r="D176" s="102">
        <f t="shared" si="2"/>
        <v>0</v>
      </c>
      <c r="E176" s="155" t="s">
        <v>420</v>
      </c>
      <c r="F176" s="102"/>
    </row>
    <row r="177" spans="1:6" ht="25.5">
      <c r="A177" s="10" t="s">
        <v>96</v>
      </c>
      <c r="B177" s="158" t="s">
        <v>216</v>
      </c>
      <c r="C177" s="162" t="s">
        <v>250</v>
      </c>
      <c r="D177" s="102">
        <f t="shared" si="2"/>
        <v>0</v>
      </c>
      <c r="E177" s="155" t="s">
        <v>420</v>
      </c>
      <c r="F177" s="102"/>
    </row>
    <row r="178" spans="1:6">
      <c r="A178" s="167"/>
      <c r="B178" s="168"/>
      <c r="C178" s="169"/>
      <c r="E178" s="170"/>
      <c r="F178" s="253"/>
    </row>
  </sheetData>
  <mergeCells count="9">
    <mergeCell ref="B2:F2"/>
    <mergeCell ref="A3:F3"/>
    <mergeCell ref="A5:F5"/>
    <mergeCell ref="A8:A9"/>
    <mergeCell ref="E7:F7"/>
    <mergeCell ref="E8:F8"/>
    <mergeCell ref="D8:D9"/>
    <mergeCell ref="A4:J4"/>
    <mergeCell ref="D1:F1"/>
  </mergeCells>
  <phoneticPr fontId="6" type="noConversion"/>
  <pageMargins left="0.59055118110236204" right="0.27559055118110198" top="0.39370078740157499" bottom="0.59055118110236204" header="0.15748031496063" footer="0.23622047244094499"/>
  <pageSetup paperSize="9" scale="93" firstPageNumber="1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G739"/>
  <sheetViews>
    <sheetView tabSelected="1" topLeftCell="A734" zoomScaleNormal="100" workbookViewId="0">
      <selection activeCell="J737" sqref="J737"/>
    </sheetView>
  </sheetViews>
  <sheetFormatPr defaultRowHeight="15"/>
  <cols>
    <col min="1" max="1" width="7.7109375" style="4" customWidth="1"/>
    <col min="2" max="2" width="5.85546875" style="247" customWidth="1"/>
    <col min="3" max="3" width="6.42578125" style="248" customWidth="1"/>
    <col min="4" max="4" width="6.85546875" style="249" customWidth="1"/>
    <col min="5" max="5" width="7.28515625" style="249" customWidth="1"/>
    <col min="6" max="6" width="49" style="246" customWidth="1"/>
    <col min="7" max="7" width="0.140625" style="172" hidden="1" customWidth="1"/>
    <col min="8" max="8" width="16.5703125" style="4" customWidth="1"/>
    <col min="9" max="9" width="14.7109375" style="4" customWidth="1"/>
    <col min="10" max="10" width="15.28515625" style="4" customWidth="1"/>
    <col min="11" max="16384" width="9.140625" style="4"/>
  </cols>
  <sheetData>
    <row r="1" spans="1:10" s="1" customFormat="1" ht="19.5" customHeight="1">
      <c r="A1" s="252"/>
      <c r="B1" s="254"/>
      <c r="C1" s="254"/>
      <c r="D1" s="267" t="s">
        <v>995</v>
      </c>
      <c r="E1" s="267"/>
      <c r="F1" s="267"/>
      <c r="G1" s="267"/>
      <c r="H1" s="267"/>
      <c r="I1" s="267"/>
      <c r="J1" s="267"/>
    </row>
    <row r="2" spans="1:10" s="1" customFormat="1" ht="16.5" customHeight="1">
      <c r="A2" s="255"/>
      <c r="B2" s="267" t="s">
        <v>989</v>
      </c>
      <c r="C2" s="267"/>
      <c r="D2" s="267"/>
      <c r="E2" s="267"/>
      <c r="F2" s="267"/>
      <c r="G2" s="267"/>
      <c r="H2" s="267"/>
      <c r="I2" s="267"/>
      <c r="J2" s="267"/>
    </row>
    <row r="3" spans="1:10" s="1" customFormat="1" ht="22.5" customHeight="1">
      <c r="A3" s="266" t="s">
        <v>990</v>
      </c>
      <c r="B3" s="266"/>
      <c r="C3" s="266"/>
      <c r="D3" s="266"/>
      <c r="E3" s="266"/>
      <c r="F3" s="266"/>
      <c r="G3" s="266"/>
      <c r="H3" s="266"/>
      <c r="I3" s="266"/>
      <c r="J3" s="266"/>
    </row>
    <row r="4" spans="1:10" ht="21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</row>
    <row r="5" spans="1:10">
      <c r="A5" s="288" t="s">
        <v>988</v>
      </c>
      <c r="B5" s="288"/>
      <c r="C5" s="288"/>
      <c r="D5" s="288"/>
      <c r="E5" s="288"/>
      <c r="F5" s="288"/>
      <c r="G5" s="288"/>
      <c r="H5" s="288"/>
      <c r="I5" s="288"/>
      <c r="J5" s="288"/>
    </row>
    <row r="6" spans="1:10">
      <c r="A6" s="251"/>
      <c r="B6" s="251"/>
      <c r="C6" s="251"/>
      <c r="D6" s="251"/>
      <c r="E6" s="251"/>
      <c r="F6" s="251"/>
      <c r="G6" s="251"/>
      <c r="H6" s="251"/>
      <c r="I6" s="251"/>
      <c r="J6" s="251"/>
    </row>
    <row r="7" spans="1:10" ht="55.5" customHeight="1">
      <c r="A7" s="274" t="s">
        <v>977</v>
      </c>
      <c r="B7" s="274"/>
      <c r="C7" s="274"/>
      <c r="D7" s="274"/>
      <c r="E7" s="274"/>
      <c r="F7" s="274"/>
      <c r="G7" s="274"/>
      <c r="H7" s="274"/>
      <c r="I7" s="274"/>
      <c r="J7" s="274"/>
    </row>
    <row r="8" spans="1:10" ht="3.75" customHeight="1">
      <c r="A8" s="4" t="s">
        <v>978</v>
      </c>
      <c r="B8" s="69"/>
      <c r="C8" s="70"/>
      <c r="D8" s="70"/>
      <c r="E8" s="70"/>
      <c r="F8" s="171"/>
      <c r="G8" s="4"/>
    </row>
    <row r="9" spans="1:10">
      <c r="B9" s="69"/>
      <c r="C9" s="70"/>
      <c r="D9" s="70"/>
      <c r="E9" s="70"/>
      <c r="F9" s="71"/>
      <c r="I9" s="281" t="s">
        <v>208</v>
      </c>
      <c r="J9" s="281"/>
    </row>
    <row r="10" spans="1:10" s="73" customFormat="1">
      <c r="A10" s="283" t="s">
        <v>206</v>
      </c>
      <c r="B10" s="284" t="s">
        <v>807</v>
      </c>
      <c r="C10" s="286" t="s">
        <v>428</v>
      </c>
      <c r="D10" s="286" t="s">
        <v>429</v>
      </c>
      <c r="E10" s="286" t="s">
        <v>836</v>
      </c>
      <c r="F10" s="287" t="s">
        <v>837</v>
      </c>
      <c r="G10" s="286" t="s">
        <v>427</v>
      </c>
      <c r="H10" s="283" t="s">
        <v>209</v>
      </c>
      <c r="I10" s="282" t="s">
        <v>304</v>
      </c>
      <c r="J10" s="282"/>
    </row>
    <row r="11" spans="1:10" s="75" customFormat="1" ht="113.25" customHeight="1">
      <c r="A11" s="283"/>
      <c r="B11" s="285"/>
      <c r="C11" s="285"/>
      <c r="D11" s="285"/>
      <c r="E11" s="285"/>
      <c r="F11" s="287"/>
      <c r="G11" s="286"/>
      <c r="H11" s="282"/>
      <c r="I11" s="173" t="s">
        <v>418</v>
      </c>
      <c r="J11" s="173" t="s">
        <v>419</v>
      </c>
    </row>
    <row r="12" spans="1:10" s="77" customFormat="1" ht="18" customHeight="1">
      <c r="A12" s="174">
        <v>1</v>
      </c>
      <c r="B12" s="174">
        <v>2</v>
      </c>
      <c r="C12" s="174">
        <v>3</v>
      </c>
      <c r="D12" s="174">
        <v>4</v>
      </c>
      <c r="E12" s="174">
        <v>5</v>
      </c>
      <c r="F12" s="174">
        <v>6</v>
      </c>
      <c r="G12" s="174">
        <v>7</v>
      </c>
      <c r="H12" s="174" t="s">
        <v>838</v>
      </c>
      <c r="I12" s="174" t="s">
        <v>839</v>
      </c>
      <c r="J12" s="174" t="s">
        <v>840</v>
      </c>
    </row>
    <row r="13" spans="1:10" s="84" customFormat="1" ht="88.5" customHeight="1">
      <c r="A13" s="175">
        <v>2000</v>
      </c>
      <c r="B13" s="176" t="s">
        <v>430</v>
      </c>
      <c r="C13" s="173" t="s">
        <v>431</v>
      </c>
      <c r="D13" s="173" t="s">
        <v>431</v>
      </c>
      <c r="E13" s="177"/>
      <c r="F13" s="82" t="s">
        <v>979</v>
      </c>
      <c r="G13" s="178"/>
      <c r="H13" s="179">
        <v>4867707.7709999997</v>
      </c>
      <c r="I13" s="179">
        <f>I14+I195+I199+I209+I354+I371+I517+I595+I683+I731</f>
        <v>2906693.0419999999</v>
      </c>
      <c r="J13" s="179">
        <f>J14+J209+J354+J371+J517</f>
        <v>2136828.7541</v>
      </c>
    </row>
    <row r="14" spans="1:10" s="88" customFormat="1" ht="106.5" customHeight="1">
      <c r="A14" s="180">
        <v>2100</v>
      </c>
      <c r="B14" s="181" t="s">
        <v>251</v>
      </c>
      <c r="C14" s="180">
        <v>0</v>
      </c>
      <c r="D14" s="180">
        <v>0</v>
      </c>
      <c r="E14" s="182"/>
      <c r="F14" s="82" t="s">
        <v>980</v>
      </c>
      <c r="G14" s="183" t="s">
        <v>432</v>
      </c>
      <c r="H14" s="184">
        <f t="shared" ref="H14:H96" si="0">SUM(I14:J14)</f>
        <v>1509521.4750000001</v>
      </c>
      <c r="I14" s="184">
        <f>I15</f>
        <v>772300</v>
      </c>
      <c r="J14" s="184">
        <f>J15+J179</f>
        <v>737221.47499999998</v>
      </c>
    </row>
    <row r="15" spans="1:10" s="91" customFormat="1" ht="108.75" customHeight="1">
      <c r="A15" s="185">
        <v>2110</v>
      </c>
      <c r="B15" s="181" t="s">
        <v>251</v>
      </c>
      <c r="C15" s="180">
        <v>1</v>
      </c>
      <c r="D15" s="180">
        <v>0</v>
      </c>
      <c r="E15" s="182"/>
      <c r="F15" s="186" t="s">
        <v>2</v>
      </c>
      <c r="G15" s="186" t="s">
        <v>433</v>
      </c>
      <c r="H15" s="184">
        <f t="shared" si="0"/>
        <v>852300</v>
      </c>
      <c r="I15" s="179">
        <f>I16+I179</f>
        <v>772300</v>
      </c>
      <c r="J15" s="179">
        <f>J16</f>
        <v>80000</v>
      </c>
    </row>
    <row r="16" spans="1:10" ht="137.25" customHeight="1">
      <c r="A16" s="185">
        <v>2111</v>
      </c>
      <c r="B16" s="181" t="s">
        <v>251</v>
      </c>
      <c r="C16" s="180">
        <v>1</v>
      </c>
      <c r="D16" s="180">
        <v>1</v>
      </c>
      <c r="E16" s="180"/>
      <c r="F16" s="187" t="s">
        <v>808</v>
      </c>
      <c r="G16" s="188" t="s">
        <v>434</v>
      </c>
      <c r="H16" s="184">
        <f t="shared" si="0"/>
        <v>803800</v>
      </c>
      <c r="I16" s="184">
        <f>I18+I19+I23+I24+I25+I26+I27+I28+I29+I30+I31+I32+I33+I34+I35+I36+I37+I38+I39</f>
        <v>723800</v>
      </c>
      <c r="J16" s="184">
        <f>J41+J40+J43</f>
        <v>80000</v>
      </c>
    </row>
    <row r="17" spans="1:10" ht="36" customHeight="1">
      <c r="A17" s="185"/>
      <c r="B17" s="181"/>
      <c r="C17" s="180"/>
      <c r="D17" s="180"/>
      <c r="E17" s="180"/>
      <c r="F17" s="187" t="s">
        <v>841</v>
      </c>
      <c r="G17" s="188"/>
      <c r="H17" s="184"/>
      <c r="I17" s="184"/>
      <c r="J17" s="184"/>
    </row>
    <row r="18" spans="1:10" ht="36.75" customHeight="1">
      <c r="A18" s="185"/>
      <c r="B18" s="181"/>
      <c r="C18" s="180"/>
      <c r="D18" s="180"/>
      <c r="E18" s="180">
        <v>4111</v>
      </c>
      <c r="F18" s="189" t="s">
        <v>109</v>
      </c>
      <c r="G18" s="188"/>
      <c r="H18" s="184">
        <f t="shared" si="0"/>
        <v>525500</v>
      </c>
      <c r="I18" s="184">
        <v>525500</v>
      </c>
      <c r="J18" s="190">
        <v>0</v>
      </c>
    </row>
    <row r="19" spans="1:10" ht="39" customHeight="1">
      <c r="A19" s="185"/>
      <c r="B19" s="181"/>
      <c r="C19" s="180"/>
      <c r="D19" s="180"/>
      <c r="E19" s="191">
        <v>4112</v>
      </c>
      <c r="F19" s="189" t="s">
        <v>110</v>
      </c>
      <c r="G19" s="192" t="s">
        <v>287</v>
      </c>
      <c r="H19" s="184">
        <f>SUM(I19:J19)</f>
        <v>115000</v>
      </c>
      <c r="I19" s="184">
        <v>115000</v>
      </c>
      <c r="J19" s="190">
        <v>0</v>
      </c>
    </row>
    <row r="20" spans="1:10" ht="22.5" customHeight="1">
      <c r="A20" s="185"/>
      <c r="B20" s="181"/>
      <c r="C20" s="180"/>
      <c r="D20" s="180"/>
      <c r="E20" s="180">
        <v>4115</v>
      </c>
      <c r="F20" s="189" t="s">
        <v>111</v>
      </c>
      <c r="G20" s="188"/>
      <c r="H20" s="184">
        <f t="shared" si="0"/>
        <v>0</v>
      </c>
      <c r="I20" s="184">
        <v>0</v>
      </c>
      <c r="J20" s="190">
        <v>0</v>
      </c>
    </row>
    <row r="21" spans="1:10" ht="32.25" customHeight="1">
      <c r="A21" s="185"/>
      <c r="B21" s="181"/>
      <c r="C21" s="180"/>
      <c r="D21" s="180"/>
      <c r="E21" s="180">
        <v>4131</v>
      </c>
      <c r="F21" s="189" t="s">
        <v>289</v>
      </c>
      <c r="G21" s="188"/>
      <c r="H21" s="184">
        <f t="shared" si="0"/>
        <v>0</v>
      </c>
      <c r="I21" s="184">
        <v>0</v>
      </c>
      <c r="J21" s="190">
        <v>0</v>
      </c>
    </row>
    <row r="22" spans="1:10" ht="36" customHeight="1">
      <c r="A22" s="185"/>
      <c r="B22" s="181"/>
      <c r="C22" s="180"/>
      <c r="D22" s="180"/>
      <c r="E22" s="180">
        <v>4211</v>
      </c>
      <c r="F22" s="189" t="s">
        <v>291</v>
      </c>
      <c r="G22" s="192" t="s">
        <v>292</v>
      </c>
      <c r="H22" s="184">
        <f>SUM(I22:J22)</f>
        <v>0</v>
      </c>
      <c r="I22" s="184">
        <v>0</v>
      </c>
      <c r="J22" s="190">
        <v>0</v>
      </c>
    </row>
    <row r="23" spans="1:10" ht="22.5" customHeight="1">
      <c r="A23" s="185"/>
      <c r="B23" s="181"/>
      <c r="C23" s="180"/>
      <c r="D23" s="180"/>
      <c r="E23" s="180">
        <v>4212</v>
      </c>
      <c r="F23" s="189" t="s">
        <v>981</v>
      </c>
      <c r="G23" s="188"/>
      <c r="H23" s="184">
        <f t="shared" si="0"/>
        <v>19500</v>
      </c>
      <c r="I23" s="184">
        <v>19500</v>
      </c>
      <c r="J23" s="190">
        <v>0</v>
      </c>
    </row>
    <row r="24" spans="1:10" ht="22.5" customHeight="1">
      <c r="A24" s="185"/>
      <c r="B24" s="181"/>
      <c r="C24" s="180"/>
      <c r="D24" s="180"/>
      <c r="E24" s="191">
        <v>4213</v>
      </c>
      <c r="F24" s="189" t="s">
        <v>113</v>
      </c>
      <c r="G24" s="188"/>
      <c r="H24" s="184">
        <f t="shared" si="0"/>
        <v>3500</v>
      </c>
      <c r="I24" s="184">
        <v>3500</v>
      </c>
      <c r="J24" s="190">
        <v>0</v>
      </c>
    </row>
    <row r="25" spans="1:10" ht="22.5" customHeight="1">
      <c r="A25" s="185"/>
      <c r="B25" s="181"/>
      <c r="C25" s="180"/>
      <c r="D25" s="180"/>
      <c r="E25" s="180">
        <v>4214</v>
      </c>
      <c r="F25" s="189" t="s">
        <v>114</v>
      </c>
      <c r="G25" s="188"/>
      <c r="H25" s="184">
        <f t="shared" si="0"/>
        <v>3800</v>
      </c>
      <c r="I25" s="184">
        <v>3800</v>
      </c>
      <c r="J25" s="190">
        <v>0</v>
      </c>
    </row>
    <row r="26" spans="1:10" ht="22.5" customHeight="1">
      <c r="A26" s="185"/>
      <c r="B26" s="181"/>
      <c r="C26" s="180"/>
      <c r="D26" s="180"/>
      <c r="E26" s="191">
        <v>4215</v>
      </c>
      <c r="F26" s="189" t="s">
        <v>115</v>
      </c>
      <c r="G26" s="188"/>
      <c r="H26" s="184">
        <f t="shared" si="0"/>
        <v>500</v>
      </c>
      <c r="I26" s="184">
        <v>500</v>
      </c>
      <c r="J26" s="190">
        <v>0</v>
      </c>
    </row>
    <row r="27" spans="1:10" ht="22.5" customHeight="1">
      <c r="A27" s="185"/>
      <c r="B27" s="181"/>
      <c r="C27" s="180"/>
      <c r="D27" s="180"/>
      <c r="E27" s="191">
        <v>4221</v>
      </c>
      <c r="F27" s="189" t="s">
        <v>118</v>
      </c>
      <c r="G27" s="188"/>
      <c r="H27" s="184">
        <f t="shared" si="0"/>
        <v>1000</v>
      </c>
      <c r="I27" s="184">
        <v>1000</v>
      </c>
      <c r="J27" s="190"/>
    </row>
    <row r="28" spans="1:10" ht="22.5" customHeight="1">
      <c r="A28" s="185"/>
      <c r="B28" s="181"/>
      <c r="C28" s="180"/>
      <c r="D28" s="180"/>
      <c r="E28" s="191">
        <v>4232</v>
      </c>
      <c r="F28" s="189" t="s">
        <v>842</v>
      </c>
      <c r="G28" s="188"/>
      <c r="H28" s="184">
        <f>SUM(I28:J28)</f>
        <v>6100</v>
      </c>
      <c r="I28" s="184">
        <v>6100</v>
      </c>
      <c r="J28" s="190">
        <v>0</v>
      </c>
    </row>
    <row r="29" spans="1:10" ht="36" customHeight="1">
      <c r="A29" s="185" t="s">
        <v>311</v>
      </c>
      <c r="B29" s="181"/>
      <c r="C29" s="180"/>
      <c r="D29" s="180"/>
      <c r="E29" s="176" t="s">
        <v>387</v>
      </c>
      <c r="F29" s="189" t="s">
        <v>123</v>
      </c>
      <c r="G29" s="188"/>
      <c r="H29" s="184">
        <f t="shared" ref="H29:H38" si="1">SUM(I29:J29)</f>
        <v>200</v>
      </c>
      <c r="I29" s="184">
        <v>200</v>
      </c>
      <c r="J29" s="190">
        <v>0</v>
      </c>
    </row>
    <row r="30" spans="1:10" ht="22.5" customHeight="1">
      <c r="A30" s="185"/>
      <c r="B30" s="181"/>
      <c r="C30" s="180"/>
      <c r="D30" s="180"/>
      <c r="E30" s="191">
        <v>4234</v>
      </c>
      <c r="F30" s="189" t="s">
        <v>843</v>
      </c>
      <c r="G30" s="188"/>
      <c r="H30" s="184">
        <f t="shared" si="1"/>
        <v>1200</v>
      </c>
      <c r="I30" s="184">
        <v>1200</v>
      </c>
      <c r="J30" s="190">
        <v>0</v>
      </c>
    </row>
    <row r="31" spans="1:10" ht="22.5" customHeight="1">
      <c r="A31" s="185"/>
      <c r="B31" s="181"/>
      <c r="C31" s="180"/>
      <c r="D31" s="180"/>
      <c r="E31" s="191">
        <v>4237</v>
      </c>
      <c r="F31" s="189" t="s">
        <v>888</v>
      </c>
      <c r="G31" s="188"/>
      <c r="H31" s="184">
        <f t="shared" si="1"/>
        <v>2000</v>
      </c>
      <c r="I31" s="184">
        <v>2000</v>
      </c>
      <c r="J31" s="190">
        <v>0</v>
      </c>
    </row>
    <row r="32" spans="1:10" ht="33" customHeight="1">
      <c r="A32" s="185"/>
      <c r="B32" s="181"/>
      <c r="C32" s="180"/>
      <c r="D32" s="180"/>
      <c r="E32" s="191">
        <v>4239</v>
      </c>
      <c r="F32" s="189" t="s">
        <v>844</v>
      </c>
      <c r="G32" s="188"/>
      <c r="H32" s="184">
        <f t="shared" si="1"/>
        <v>25000</v>
      </c>
      <c r="I32" s="184">
        <v>25000</v>
      </c>
      <c r="J32" s="190">
        <v>0</v>
      </c>
    </row>
    <row r="33" spans="1:10" ht="35.25" customHeight="1">
      <c r="A33" s="185"/>
      <c r="B33" s="181"/>
      <c r="C33" s="180"/>
      <c r="D33" s="180"/>
      <c r="E33" s="191">
        <v>4251</v>
      </c>
      <c r="F33" s="189" t="s">
        <v>130</v>
      </c>
      <c r="G33" s="188"/>
      <c r="H33" s="184">
        <f t="shared" si="1"/>
        <v>1000</v>
      </c>
      <c r="I33" s="184">
        <v>1000</v>
      </c>
      <c r="J33" s="190">
        <v>0</v>
      </c>
    </row>
    <row r="34" spans="1:10" ht="36" customHeight="1">
      <c r="A34" s="185"/>
      <c r="B34" s="181"/>
      <c r="C34" s="180"/>
      <c r="D34" s="180"/>
      <c r="E34" s="191">
        <v>4252</v>
      </c>
      <c r="F34" s="189" t="s">
        <v>131</v>
      </c>
      <c r="G34" s="188"/>
      <c r="H34" s="184">
        <f t="shared" si="1"/>
        <v>2000</v>
      </c>
      <c r="I34" s="184">
        <v>2000</v>
      </c>
      <c r="J34" s="190">
        <v>0</v>
      </c>
    </row>
    <row r="35" spans="1:10" ht="22.5" customHeight="1">
      <c r="A35" s="185"/>
      <c r="B35" s="181"/>
      <c r="C35" s="180"/>
      <c r="D35" s="180"/>
      <c r="E35" s="180">
        <v>4261</v>
      </c>
      <c r="F35" s="189" t="s">
        <v>132</v>
      </c>
      <c r="G35" s="188"/>
      <c r="H35" s="184">
        <f t="shared" si="1"/>
        <v>2500</v>
      </c>
      <c r="I35" s="184">
        <v>2500</v>
      </c>
      <c r="J35" s="190">
        <v>0</v>
      </c>
    </row>
    <row r="36" spans="1:10" ht="22.5" customHeight="1">
      <c r="A36" s="185"/>
      <c r="B36" s="181"/>
      <c r="C36" s="180"/>
      <c r="D36" s="180"/>
      <c r="E36" s="180">
        <v>4264</v>
      </c>
      <c r="F36" s="189" t="s">
        <v>134</v>
      </c>
      <c r="G36" s="188"/>
      <c r="H36" s="184">
        <f t="shared" si="1"/>
        <v>9000</v>
      </c>
      <c r="I36" s="184">
        <v>9000</v>
      </c>
      <c r="J36" s="190">
        <v>0</v>
      </c>
    </row>
    <row r="37" spans="1:10" ht="39.75" customHeight="1">
      <c r="A37" s="185"/>
      <c r="B37" s="181"/>
      <c r="C37" s="180"/>
      <c r="D37" s="180"/>
      <c r="E37" s="191">
        <v>4267</v>
      </c>
      <c r="F37" s="189" t="s">
        <v>137</v>
      </c>
      <c r="G37" s="188"/>
      <c r="H37" s="184">
        <f t="shared" si="1"/>
        <v>2500</v>
      </c>
      <c r="I37" s="184">
        <v>2500</v>
      </c>
      <c r="J37" s="190">
        <v>0</v>
      </c>
    </row>
    <row r="38" spans="1:10" ht="22.5" customHeight="1">
      <c r="A38" s="185"/>
      <c r="B38" s="181"/>
      <c r="C38" s="180"/>
      <c r="D38" s="180"/>
      <c r="E38" s="191">
        <v>4269</v>
      </c>
      <c r="F38" s="189" t="s">
        <v>845</v>
      </c>
      <c r="G38" s="188"/>
      <c r="H38" s="184">
        <f t="shared" si="1"/>
        <v>3000</v>
      </c>
      <c r="I38" s="184">
        <v>3000</v>
      </c>
      <c r="J38" s="190">
        <v>0</v>
      </c>
    </row>
    <row r="39" spans="1:10" ht="22.5" customHeight="1">
      <c r="A39" s="185" t="s">
        <v>846</v>
      </c>
      <c r="B39" s="181"/>
      <c r="C39" s="180"/>
      <c r="D39" s="180"/>
      <c r="E39" s="191">
        <v>4823</v>
      </c>
      <c r="F39" s="189" t="s">
        <v>350</v>
      </c>
      <c r="G39" s="188"/>
      <c r="H39" s="184">
        <f>SUM(I39:J39)</f>
        <v>500</v>
      </c>
      <c r="I39" s="184">
        <v>500</v>
      </c>
      <c r="J39" s="190">
        <v>0</v>
      </c>
    </row>
    <row r="40" spans="1:10" ht="22.5" customHeight="1">
      <c r="A40" s="185"/>
      <c r="B40" s="181"/>
      <c r="C40" s="180"/>
      <c r="D40" s="180"/>
      <c r="E40" s="180">
        <v>5112</v>
      </c>
      <c r="F40" s="187" t="s">
        <v>191</v>
      </c>
      <c r="G40" s="188"/>
      <c r="H40" s="184">
        <f>SUM(I40:J40)</f>
        <v>40000</v>
      </c>
      <c r="I40" s="184">
        <v>0</v>
      </c>
      <c r="J40" s="184">
        <v>40000</v>
      </c>
    </row>
    <row r="41" spans="1:10" ht="39.75" customHeight="1">
      <c r="A41" s="185"/>
      <c r="B41" s="181"/>
      <c r="C41" s="180"/>
      <c r="D41" s="180"/>
      <c r="E41" s="191">
        <v>5113</v>
      </c>
      <c r="F41" s="189" t="s">
        <v>192</v>
      </c>
      <c r="G41" s="149" t="s">
        <v>365</v>
      </c>
      <c r="H41" s="184">
        <f>SUM(I41:J41)</f>
        <v>38000</v>
      </c>
      <c r="I41" s="184">
        <v>0</v>
      </c>
      <c r="J41" s="190">
        <v>38000</v>
      </c>
    </row>
    <row r="42" spans="1:10" ht="22.5" customHeight="1">
      <c r="A42" s="185"/>
      <c r="B42" s="181"/>
      <c r="C42" s="180"/>
      <c r="D42" s="180"/>
      <c r="E42" s="191">
        <v>5122</v>
      </c>
      <c r="F42" s="189" t="s">
        <v>188</v>
      </c>
      <c r="G42" s="149" t="s">
        <v>365</v>
      </c>
      <c r="H42" s="184">
        <f>SUM(I42:J42)</f>
        <v>0</v>
      </c>
      <c r="I42" s="184">
        <v>0</v>
      </c>
      <c r="J42" s="184">
        <v>0</v>
      </c>
    </row>
    <row r="43" spans="1:10" ht="22.5" customHeight="1">
      <c r="A43" s="185"/>
      <c r="B43" s="181"/>
      <c r="C43" s="180"/>
      <c r="D43" s="180"/>
      <c r="E43" s="180">
        <v>5129</v>
      </c>
      <c r="F43" s="187" t="s">
        <v>891</v>
      </c>
      <c r="G43" s="188"/>
      <c r="H43" s="184">
        <f>SUM(I43:J43)</f>
        <v>2000</v>
      </c>
      <c r="I43" s="184">
        <v>0</v>
      </c>
      <c r="J43" s="184">
        <v>2000</v>
      </c>
    </row>
    <row r="44" spans="1:10" ht="22.5" customHeight="1">
      <c r="A44" s="185"/>
      <c r="B44" s="181"/>
      <c r="C44" s="180"/>
      <c r="D44" s="180"/>
      <c r="E44" s="191">
        <v>5134</v>
      </c>
      <c r="F44" s="189" t="s">
        <v>186</v>
      </c>
      <c r="G44" s="188" t="s">
        <v>436</v>
      </c>
      <c r="H44" s="184">
        <f t="shared" si="0"/>
        <v>0</v>
      </c>
      <c r="I44" s="184">
        <v>0</v>
      </c>
      <c r="J44" s="184">
        <v>0</v>
      </c>
    </row>
    <row r="45" spans="1:10" ht="8.25" hidden="1" customHeight="1">
      <c r="A45" s="185"/>
      <c r="B45" s="181"/>
      <c r="C45" s="180"/>
      <c r="D45" s="180"/>
      <c r="E45" s="180"/>
      <c r="F45" s="187" t="s">
        <v>841</v>
      </c>
      <c r="G45" s="188"/>
      <c r="H45" s="184">
        <f t="shared" si="0"/>
        <v>0</v>
      </c>
      <c r="I45" s="184"/>
      <c r="J45" s="184"/>
    </row>
    <row r="46" spans="1:10" ht="9.75" hidden="1" customHeight="1">
      <c r="A46" s="185"/>
      <c r="B46" s="181"/>
      <c r="C46" s="180"/>
      <c r="D46" s="180"/>
      <c r="E46" s="180"/>
      <c r="F46" s="187" t="s">
        <v>847</v>
      </c>
      <c r="G46" s="188"/>
      <c r="H46" s="184">
        <f t="shared" si="0"/>
        <v>0</v>
      </c>
      <c r="I46" s="184"/>
      <c r="J46" s="184"/>
    </row>
    <row r="47" spans="1:10" ht="11.25" hidden="1" customHeight="1">
      <c r="A47" s="185"/>
      <c r="B47" s="181"/>
      <c r="C47" s="180"/>
      <c r="D47" s="180"/>
      <c r="E47" s="180"/>
      <c r="F47" s="187" t="s">
        <v>847</v>
      </c>
      <c r="G47" s="188"/>
      <c r="H47" s="184">
        <f t="shared" si="0"/>
        <v>0</v>
      </c>
      <c r="I47" s="184"/>
      <c r="J47" s="184"/>
    </row>
    <row r="48" spans="1:10" ht="8.25" hidden="1" customHeight="1">
      <c r="A48" s="185">
        <v>2113</v>
      </c>
      <c r="B48" s="181" t="s">
        <v>251</v>
      </c>
      <c r="C48" s="180">
        <v>1</v>
      </c>
      <c r="D48" s="180">
        <v>3</v>
      </c>
      <c r="E48" s="180"/>
      <c r="F48" s="187" t="s">
        <v>438</v>
      </c>
      <c r="G48" s="188" t="s">
        <v>439</v>
      </c>
      <c r="H48" s="184">
        <f t="shared" si="0"/>
        <v>0</v>
      </c>
      <c r="I48" s="184">
        <f>SUM(I50:I51)</f>
        <v>0</v>
      </c>
      <c r="J48" s="184">
        <f>SUM(J50:J51)</f>
        <v>0</v>
      </c>
    </row>
    <row r="49" spans="1:10" ht="9.75" hidden="1" customHeight="1">
      <c r="A49" s="185"/>
      <c r="B49" s="181"/>
      <c r="C49" s="180"/>
      <c r="D49" s="180"/>
      <c r="E49" s="180"/>
      <c r="F49" s="187" t="s">
        <v>841</v>
      </c>
      <c r="G49" s="188"/>
      <c r="H49" s="184">
        <f t="shared" si="0"/>
        <v>0</v>
      </c>
      <c r="I49" s="184"/>
      <c r="J49" s="184"/>
    </row>
    <row r="50" spans="1:10" ht="6" hidden="1" customHeight="1">
      <c r="A50" s="185"/>
      <c r="B50" s="181"/>
      <c r="C50" s="180"/>
      <c r="D50" s="180"/>
      <c r="E50" s="180"/>
      <c r="F50" s="187" t="s">
        <v>847</v>
      </c>
      <c r="G50" s="188"/>
      <c r="H50" s="184">
        <f t="shared" si="0"/>
        <v>0</v>
      </c>
      <c r="I50" s="184"/>
      <c r="J50" s="184"/>
    </row>
    <row r="51" spans="1:10" ht="6" hidden="1" customHeight="1">
      <c r="A51" s="185"/>
      <c r="B51" s="181"/>
      <c r="C51" s="180"/>
      <c r="D51" s="180"/>
      <c r="E51" s="180"/>
      <c r="F51" s="187" t="s">
        <v>847</v>
      </c>
      <c r="G51" s="188"/>
      <c r="H51" s="184">
        <f t="shared" si="0"/>
        <v>0</v>
      </c>
      <c r="I51" s="184"/>
      <c r="J51" s="184"/>
    </row>
    <row r="52" spans="1:10" ht="6" hidden="1" customHeight="1">
      <c r="A52" s="185">
        <v>2120</v>
      </c>
      <c r="B52" s="193" t="s">
        <v>251</v>
      </c>
      <c r="C52" s="182">
        <v>2</v>
      </c>
      <c r="D52" s="182">
        <v>0</v>
      </c>
      <c r="E52" s="182"/>
      <c r="F52" s="186" t="s">
        <v>3</v>
      </c>
      <c r="G52" s="194" t="s">
        <v>442</v>
      </c>
      <c r="H52" s="184">
        <f t="shared" si="0"/>
        <v>0</v>
      </c>
      <c r="I52" s="184">
        <f>SUM(I53+I57)</f>
        <v>0</v>
      </c>
      <c r="J52" s="184">
        <f>SUM(J53+J57)</f>
        <v>0</v>
      </c>
    </row>
    <row r="53" spans="1:10" ht="5.25" hidden="1" customHeight="1">
      <c r="A53" s="185">
        <v>2121</v>
      </c>
      <c r="B53" s="181" t="s">
        <v>251</v>
      </c>
      <c r="C53" s="180">
        <v>2</v>
      </c>
      <c r="D53" s="180">
        <v>1</v>
      </c>
      <c r="E53" s="180"/>
      <c r="F53" s="195" t="s">
        <v>809</v>
      </c>
      <c r="G53" s="188" t="s">
        <v>443</v>
      </c>
      <c r="H53" s="184">
        <f t="shared" si="0"/>
        <v>0</v>
      </c>
      <c r="I53" s="184">
        <f>SUM(I55:I56)</f>
        <v>0</v>
      </c>
      <c r="J53" s="184">
        <f>SUM(J55:J56)</f>
        <v>0</v>
      </c>
    </row>
    <row r="54" spans="1:10" ht="4.5" hidden="1" customHeight="1">
      <c r="A54" s="185"/>
      <c r="B54" s="181"/>
      <c r="C54" s="180"/>
      <c r="D54" s="180"/>
      <c r="E54" s="180"/>
      <c r="F54" s="187" t="s">
        <v>841</v>
      </c>
      <c r="G54" s="188"/>
      <c r="H54" s="184">
        <f t="shared" si="0"/>
        <v>0</v>
      </c>
      <c r="I54" s="184"/>
      <c r="J54" s="184"/>
    </row>
    <row r="55" spans="1:10" ht="3.75" hidden="1" customHeight="1">
      <c r="A55" s="185"/>
      <c r="B55" s="181"/>
      <c r="C55" s="180"/>
      <c r="D55" s="180"/>
      <c r="E55" s="180"/>
      <c r="F55" s="187" t="s">
        <v>847</v>
      </c>
      <c r="G55" s="188"/>
      <c r="H55" s="184">
        <f t="shared" si="0"/>
        <v>0</v>
      </c>
      <c r="I55" s="184"/>
      <c r="J55" s="184"/>
    </row>
    <row r="56" spans="1:10" ht="6" hidden="1" customHeight="1">
      <c r="A56" s="185"/>
      <c r="B56" s="181"/>
      <c r="C56" s="180"/>
      <c r="D56" s="180"/>
      <c r="E56" s="180"/>
      <c r="F56" s="187" t="s">
        <v>847</v>
      </c>
      <c r="G56" s="188"/>
      <c r="H56" s="184">
        <f t="shared" si="0"/>
        <v>0</v>
      </c>
      <c r="I56" s="184"/>
      <c r="J56" s="184"/>
    </row>
    <row r="57" spans="1:10" ht="53.25" customHeight="1">
      <c r="A57" s="185">
        <v>2122</v>
      </c>
      <c r="B57" s="181" t="s">
        <v>251</v>
      </c>
      <c r="C57" s="180">
        <v>2</v>
      </c>
      <c r="D57" s="180">
        <v>2</v>
      </c>
      <c r="E57" s="180"/>
      <c r="F57" s="187" t="s">
        <v>444</v>
      </c>
      <c r="G57" s="188" t="s">
        <v>445</v>
      </c>
      <c r="H57" s="184">
        <f t="shared" si="0"/>
        <v>0</v>
      </c>
      <c r="I57" s="184">
        <v>0</v>
      </c>
      <c r="J57" s="184">
        <v>0</v>
      </c>
    </row>
    <row r="58" spans="1:10" ht="20.25" hidden="1" customHeight="1">
      <c r="A58" s="185"/>
      <c r="B58" s="181"/>
      <c r="C58" s="180"/>
      <c r="D58" s="180"/>
      <c r="E58" s="180"/>
      <c r="F58" s="187" t="s">
        <v>841</v>
      </c>
      <c r="G58" s="188"/>
      <c r="H58" s="184">
        <f t="shared" si="0"/>
        <v>0</v>
      </c>
      <c r="I58" s="184"/>
      <c r="J58" s="184"/>
    </row>
    <row r="59" spans="1:10" ht="24" hidden="1" customHeight="1">
      <c r="A59" s="185"/>
      <c r="B59" s="181"/>
      <c r="C59" s="180"/>
      <c r="D59" s="180"/>
      <c r="E59" s="180"/>
      <c r="F59" s="187" t="s">
        <v>847</v>
      </c>
      <c r="G59" s="188"/>
      <c r="H59" s="184">
        <f t="shared" si="0"/>
        <v>0</v>
      </c>
      <c r="I59" s="184"/>
      <c r="J59" s="184"/>
    </row>
    <row r="60" spans="1:10" ht="24" hidden="1" customHeight="1">
      <c r="A60" s="185"/>
      <c r="B60" s="181"/>
      <c r="C60" s="180"/>
      <c r="D60" s="180"/>
      <c r="E60" s="191"/>
      <c r="F60" s="196"/>
      <c r="G60" s="188"/>
      <c r="H60" s="184">
        <f t="shared" si="0"/>
        <v>0</v>
      </c>
      <c r="I60" s="184"/>
      <c r="J60" s="184"/>
    </row>
    <row r="61" spans="1:10" ht="36" customHeight="1">
      <c r="A61" s="185">
        <v>2130</v>
      </c>
      <c r="B61" s="181" t="s">
        <v>251</v>
      </c>
      <c r="C61" s="180">
        <v>3</v>
      </c>
      <c r="D61" s="180">
        <v>0</v>
      </c>
      <c r="E61" s="182"/>
      <c r="F61" s="187" t="s">
        <v>4</v>
      </c>
      <c r="G61" s="197" t="s">
        <v>446</v>
      </c>
      <c r="H61" s="184">
        <f t="shared" si="0"/>
        <v>0</v>
      </c>
      <c r="I61" s="190">
        <v>0</v>
      </c>
      <c r="J61" s="190">
        <v>0</v>
      </c>
    </row>
    <row r="62" spans="1:10" ht="36" customHeight="1">
      <c r="A62" s="185">
        <v>2133</v>
      </c>
      <c r="B62" s="181" t="s">
        <v>251</v>
      </c>
      <c r="C62" s="180">
        <v>3</v>
      </c>
      <c r="D62" s="180">
        <v>3</v>
      </c>
      <c r="E62" s="180"/>
      <c r="F62" s="187" t="s">
        <v>848</v>
      </c>
      <c r="G62" s="188" t="s">
        <v>448</v>
      </c>
      <c r="H62" s="184">
        <f t="shared" si="0"/>
        <v>0</v>
      </c>
      <c r="I62" s="184">
        <v>0</v>
      </c>
      <c r="J62" s="184">
        <v>0</v>
      </c>
    </row>
    <row r="63" spans="1:10" ht="40.5" customHeight="1">
      <c r="A63" s="185"/>
      <c r="B63" s="181"/>
      <c r="C63" s="180"/>
      <c r="D63" s="180"/>
      <c r="E63" s="180"/>
      <c r="F63" s="187" t="s">
        <v>841</v>
      </c>
      <c r="G63" s="188"/>
      <c r="H63" s="184">
        <f t="shared" si="0"/>
        <v>0</v>
      </c>
      <c r="I63" s="184">
        <v>0</v>
      </c>
      <c r="J63" s="184">
        <v>0</v>
      </c>
    </row>
    <row r="64" spans="1:10" ht="21.75" customHeight="1">
      <c r="A64" s="185"/>
      <c r="B64" s="181"/>
      <c r="C64" s="180"/>
      <c r="D64" s="180"/>
      <c r="E64" s="191">
        <v>4231</v>
      </c>
      <c r="F64" s="187" t="s">
        <v>121</v>
      </c>
      <c r="G64" s="188"/>
      <c r="H64" s="184">
        <f>SUM(I64:J64)</f>
        <v>0</v>
      </c>
      <c r="I64" s="184">
        <v>0</v>
      </c>
      <c r="J64" s="184">
        <v>0</v>
      </c>
    </row>
    <row r="65" spans="1:10" ht="25.5" customHeight="1">
      <c r="A65" s="185"/>
      <c r="B65" s="181"/>
      <c r="C65" s="180"/>
      <c r="D65" s="180"/>
      <c r="E65" s="191">
        <v>4232</v>
      </c>
      <c r="F65" s="187" t="s">
        <v>842</v>
      </c>
      <c r="G65" s="188"/>
      <c r="H65" s="184">
        <f>SUM(I65:J65)</f>
        <v>0</v>
      </c>
      <c r="I65" s="184">
        <v>0</v>
      </c>
      <c r="J65" s="184">
        <v>0</v>
      </c>
    </row>
    <row r="66" spans="1:10" ht="28.5" customHeight="1">
      <c r="A66" s="185"/>
      <c r="B66" s="181"/>
      <c r="C66" s="180"/>
      <c r="D66" s="180"/>
      <c r="E66" s="191">
        <v>4235</v>
      </c>
      <c r="F66" s="187" t="s">
        <v>125</v>
      </c>
      <c r="G66" s="188"/>
      <c r="H66" s="184">
        <f t="shared" si="0"/>
        <v>0</v>
      </c>
      <c r="I66" s="179">
        <v>0</v>
      </c>
      <c r="J66" s="184">
        <v>0</v>
      </c>
    </row>
    <row r="67" spans="1:10" ht="15" hidden="1" customHeight="1">
      <c r="A67" s="185"/>
      <c r="B67" s="181"/>
      <c r="C67" s="180"/>
      <c r="D67" s="180"/>
      <c r="E67" s="191"/>
      <c r="F67" s="187"/>
      <c r="G67" s="188"/>
      <c r="H67" s="184"/>
      <c r="I67" s="184"/>
      <c r="J67" s="184"/>
    </row>
    <row r="68" spans="1:10" ht="15" hidden="1" customHeight="1">
      <c r="A68" s="185"/>
      <c r="B68" s="181"/>
      <c r="C68" s="180"/>
      <c r="D68" s="180"/>
      <c r="E68" s="180"/>
      <c r="F68" s="187"/>
      <c r="G68" s="188"/>
      <c r="H68" s="184"/>
      <c r="I68" s="184"/>
      <c r="J68" s="184"/>
    </row>
    <row r="69" spans="1:10" ht="14.25" hidden="1" customHeight="1">
      <c r="A69" s="185">
        <v>2132</v>
      </c>
      <c r="B69" s="181" t="s">
        <v>251</v>
      </c>
      <c r="C69" s="180">
        <v>3</v>
      </c>
      <c r="D69" s="180">
        <v>2</v>
      </c>
      <c r="E69" s="180"/>
      <c r="F69" s="187" t="s">
        <v>449</v>
      </c>
      <c r="G69" s="188" t="s">
        <v>450</v>
      </c>
      <c r="H69" s="184">
        <f t="shared" si="0"/>
        <v>0</v>
      </c>
      <c r="I69" s="184">
        <f>SUM(I71:I72)</f>
        <v>0</v>
      </c>
      <c r="J69" s="184">
        <f>SUM(J71:J72)</f>
        <v>0</v>
      </c>
    </row>
    <row r="70" spans="1:10" ht="36" hidden="1" customHeight="1">
      <c r="A70" s="185"/>
      <c r="B70" s="181"/>
      <c r="C70" s="180"/>
      <c r="D70" s="180"/>
      <c r="E70" s="180"/>
      <c r="F70" s="187" t="s">
        <v>841</v>
      </c>
      <c r="G70" s="188"/>
      <c r="H70" s="184">
        <f t="shared" si="0"/>
        <v>0</v>
      </c>
      <c r="I70" s="184"/>
      <c r="J70" s="184"/>
    </row>
    <row r="71" spans="1:10" ht="15" hidden="1" customHeight="1">
      <c r="A71" s="185"/>
      <c r="B71" s="181"/>
      <c r="C71" s="180"/>
      <c r="D71" s="180"/>
      <c r="E71" s="180"/>
      <c r="F71" s="187" t="s">
        <v>847</v>
      </c>
      <c r="G71" s="188"/>
      <c r="H71" s="184">
        <f t="shared" si="0"/>
        <v>0</v>
      </c>
      <c r="I71" s="184"/>
      <c r="J71" s="184"/>
    </row>
    <row r="72" spans="1:10" ht="15" hidden="1" customHeight="1">
      <c r="A72" s="185"/>
      <c r="B72" s="181"/>
      <c r="C72" s="180"/>
      <c r="D72" s="180"/>
      <c r="E72" s="180"/>
      <c r="F72" s="187" t="s">
        <v>847</v>
      </c>
      <c r="G72" s="188"/>
      <c r="H72" s="184">
        <f t="shared" si="0"/>
        <v>0</v>
      </c>
      <c r="I72" s="184"/>
      <c r="J72" s="184"/>
    </row>
    <row r="73" spans="1:10" ht="264" hidden="1" customHeight="1">
      <c r="A73" s="185">
        <v>2133</v>
      </c>
      <c r="B73" s="181" t="s">
        <v>251</v>
      </c>
      <c r="C73" s="180">
        <v>3</v>
      </c>
      <c r="D73" s="180">
        <v>3</v>
      </c>
      <c r="E73" s="180"/>
      <c r="F73" s="187" t="s">
        <v>451</v>
      </c>
      <c r="G73" s="188" t="s">
        <v>452</v>
      </c>
      <c r="H73" s="184">
        <f t="shared" si="0"/>
        <v>0</v>
      </c>
      <c r="I73" s="184">
        <f>SUM(I75:I76)</f>
        <v>0</v>
      </c>
      <c r="J73" s="184">
        <f>SUM(J75:J76)</f>
        <v>0</v>
      </c>
    </row>
    <row r="74" spans="1:10" ht="36" hidden="1" customHeight="1">
      <c r="A74" s="185"/>
      <c r="B74" s="181"/>
      <c r="C74" s="180"/>
      <c r="D74" s="180"/>
      <c r="E74" s="180"/>
      <c r="F74" s="187" t="s">
        <v>841</v>
      </c>
      <c r="G74" s="188"/>
      <c r="H74" s="184">
        <f t="shared" si="0"/>
        <v>0</v>
      </c>
      <c r="I74" s="184"/>
      <c r="J74" s="184"/>
    </row>
    <row r="75" spans="1:10" ht="15" hidden="1" customHeight="1">
      <c r="A75" s="185"/>
      <c r="B75" s="181"/>
      <c r="C75" s="180"/>
      <c r="D75" s="180"/>
      <c r="E75" s="180"/>
      <c r="F75" s="187" t="s">
        <v>847</v>
      </c>
      <c r="G75" s="188"/>
      <c r="H75" s="184">
        <f t="shared" si="0"/>
        <v>0</v>
      </c>
      <c r="I75" s="184"/>
      <c r="J75" s="184"/>
    </row>
    <row r="76" spans="1:10" ht="15" hidden="1" customHeight="1">
      <c r="A76" s="185"/>
      <c r="B76" s="181"/>
      <c r="C76" s="180"/>
      <c r="D76" s="180"/>
      <c r="E76" s="180"/>
      <c r="F76" s="187" t="s">
        <v>847</v>
      </c>
      <c r="G76" s="188"/>
      <c r="H76" s="184">
        <f t="shared" si="0"/>
        <v>0</v>
      </c>
      <c r="I76" s="184"/>
      <c r="J76" s="184"/>
    </row>
    <row r="77" spans="1:10" ht="24.75" hidden="1" customHeight="1">
      <c r="A77" s="185">
        <v>2140</v>
      </c>
      <c r="B77" s="193" t="s">
        <v>251</v>
      </c>
      <c r="C77" s="182">
        <v>4</v>
      </c>
      <c r="D77" s="182">
        <v>0</v>
      </c>
      <c r="E77" s="182"/>
      <c r="F77" s="187" t="s">
        <v>5</v>
      </c>
      <c r="G77" s="186" t="s">
        <v>453</v>
      </c>
      <c r="H77" s="184">
        <f t="shared" si="0"/>
        <v>0</v>
      </c>
      <c r="I77" s="184">
        <f>SUM(I78)</f>
        <v>0</v>
      </c>
      <c r="J77" s="184">
        <f>SUM(J78)</f>
        <v>0</v>
      </c>
    </row>
    <row r="78" spans="1:10" ht="168" hidden="1" customHeight="1">
      <c r="A78" s="185">
        <v>2141</v>
      </c>
      <c r="B78" s="181" t="s">
        <v>251</v>
      </c>
      <c r="C78" s="180">
        <v>4</v>
      </c>
      <c r="D78" s="180">
        <v>1</v>
      </c>
      <c r="E78" s="180"/>
      <c r="F78" s="187" t="s">
        <v>454</v>
      </c>
      <c r="G78" s="198" t="s">
        <v>455</v>
      </c>
      <c r="H78" s="184">
        <f t="shared" si="0"/>
        <v>0</v>
      </c>
      <c r="I78" s="184">
        <f>SUM(I80:I81)</f>
        <v>0</v>
      </c>
      <c r="J78" s="184">
        <f>SUM(J80:J81)</f>
        <v>0</v>
      </c>
    </row>
    <row r="79" spans="1:10" ht="36" hidden="1" customHeight="1">
      <c r="A79" s="185"/>
      <c r="B79" s="181"/>
      <c r="C79" s="180"/>
      <c r="D79" s="180"/>
      <c r="E79" s="180"/>
      <c r="F79" s="187" t="s">
        <v>841</v>
      </c>
      <c r="G79" s="188"/>
      <c r="H79" s="184">
        <f t="shared" si="0"/>
        <v>0</v>
      </c>
      <c r="I79" s="184"/>
      <c r="J79" s="184"/>
    </row>
    <row r="80" spans="1:10" ht="15" hidden="1" customHeight="1">
      <c r="A80" s="185"/>
      <c r="B80" s="181"/>
      <c r="C80" s="180"/>
      <c r="D80" s="180"/>
      <c r="E80" s="180"/>
      <c r="F80" s="187" t="s">
        <v>847</v>
      </c>
      <c r="G80" s="188"/>
      <c r="H80" s="184">
        <f t="shared" si="0"/>
        <v>0</v>
      </c>
      <c r="I80" s="184"/>
      <c r="J80" s="184"/>
    </row>
    <row r="81" spans="1:10" ht="15" hidden="1" customHeight="1">
      <c r="A81" s="185"/>
      <c r="B81" s="181"/>
      <c r="C81" s="180"/>
      <c r="D81" s="180"/>
      <c r="E81" s="180"/>
      <c r="F81" s="187" t="s">
        <v>847</v>
      </c>
      <c r="G81" s="188"/>
      <c r="H81" s="184">
        <f t="shared" si="0"/>
        <v>0</v>
      </c>
      <c r="I81" s="184"/>
      <c r="J81" s="184"/>
    </row>
    <row r="82" spans="1:10" ht="324" hidden="1" customHeight="1">
      <c r="A82" s="185">
        <v>2150</v>
      </c>
      <c r="B82" s="193" t="s">
        <v>251</v>
      </c>
      <c r="C82" s="182">
        <v>5</v>
      </c>
      <c r="D82" s="182">
        <v>0</v>
      </c>
      <c r="E82" s="182"/>
      <c r="F82" s="187" t="s">
        <v>6</v>
      </c>
      <c r="G82" s="186" t="s">
        <v>456</v>
      </c>
      <c r="H82" s="184">
        <f t="shared" si="0"/>
        <v>0</v>
      </c>
      <c r="I82" s="184">
        <f>SUM(I83)</f>
        <v>0</v>
      </c>
      <c r="J82" s="184">
        <f>SUM(J83)</f>
        <v>0</v>
      </c>
    </row>
    <row r="83" spans="1:10" ht="25.5" hidden="1" customHeight="1">
      <c r="A83" s="185">
        <v>2151</v>
      </c>
      <c r="B83" s="181" t="s">
        <v>251</v>
      </c>
      <c r="C83" s="180">
        <v>5</v>
      </c>
      <c r="D83" s="180">
        <v>1</v>
      </c>
      <c r="E83" s="180"/>
      <c r="F83" s="187" t="s">
        <v>457</v>
      </c>
      <c r="G83" s="198" t="s">
        <v>458</v>
      </c>
      <c r="H83" s="184">
        <f t="shared" si="0"/>
        <v>0</v>
      </c>
      <c r="I83" s="184">
        <f>SUM(I85:I86)</f>
        <v>0</v>
      </c>
      <c r="J83" s="184">
        <f>SUM(J85:J86)</f>
        <v>0</v>
      </c>
    </row>
    <row r="84" spans="1:10" ht="36" hidden="1" customHeight="1">
      <c r="A84" s="185"/>
      <c r="B84" s="181"/>
      <c r="C84" s="180"/>
      <c r="D84" s="180"/>
      <c r="E84" s="180"/>
      <c r="F84" s="187" t="s">
        <v>841</v>
      </c>
      <c r="G84" s="188"/>
      <c r="H84" s="184">
        <f t="shared" si="0"/>
        <v>0</v>
      </c>
      <c r="I84" s="184"/>
      <c r="J84" s="184"/>
    </row>
    <row r="85" spans="1:10" ht="15" hidden="1" customHeight="1">
      <c r="A85" s="185"/>
      <c r="B85" s="181"/>
      <c r="C85" s="180"/>
      <c r="D85" s="180"/>
      <c r="E85" s="180"/>
      <c r="F85" s="187" t="s">
        <v>847</v>
      </c>
      <c r="G85" s="188"/>
      <c r="H85" s="184">
        <f t="shared" si="0"/>
        <v>0</v>
      </c>
      <c r="I85" s="184"/>
      <c r="J85" s="184"/>
    </row>
    <row r="86" spans="1:10" ht="15" hidden="1" customHeight="1">
      <c r="A86" s="185"/>
      <c r="B86" s="181"/>
      <c r="C86" s="180"/>
      <c r="D86" s="180"/>
      <c r="E86" s="180"/>
      <c r="F86" s="187" t="s">
        <v>847</v>
      </c>
      <c r="G86" s="188"/>
      <c r="H86" s="184">
        <f t="shared" si="0"/>
        <v>0</v>
      </c>
      <c r="I86" s="184"/>
      <c r="J86" s="184"/>
    </row>
    <row r="87" spans="1:10" ht="409.5" hidden="1" customHeight="1">
      <c r="A87" s="185">
        <v>2160</v>
      </c>
      <c r="B87" s="193" t="s">
        <v>251</v>
      </c>
      <c r="C87" s="182">
        <v>6</v>
      </c>
      <c r="D87" s="182">
        <v>0</v>
      </c>
      <c r="E87" s="182"/>
      <c r="F87" s="187" t="s">
        <v>849</v>
      </c>
      <c r="G87" s="186" t="s">
        <v>459</v>
      </c>
      <c r="H87" s="184">
        <f t="shared" si="0"/>
        <v>0</v>
      </c>
      <c r="I87" s="184">
        <f>SUM(I88)</f>
        <v>0</v>
      </c>
      <c r="J87" s="184">
        <f>SUM(J88)</f>
        <v>0</v>
      </c>
    </row>
    <row r="88" spans="1:10" ht="409.5" hidden="1" customHeight="1">
      <c r="A88" s="185">
        <v>2161</v>
      </c>
      <c r="B88" s="181" t="s">
        <v>251</v>
      </c>
      <c r="C88" s="180">
        <v>6</v>
      </c>
      <c r="D88" s="180">
        <v>1</v>
      </c>
      <c r="E88" s="180"/>
      <c r="F88" s="187" t="s">
        <v>460</v>
      </c>
      <c r="G88" s="188" t="s">
        <v>461</v>
      </c>
      <c r="H88" s="184">
        <f t="shared" si="0"/>
        <v>0</v>
      </c>
      <c r="I88" s="184">
        <f>SUM(I90:I91)</f>
        <v>0</v>
      </c>
      <c r="J88" s="184">
        <f>SUM(J90:J91)</f>
        <v>0</v>
      </c>
    </row>
    <row r="89" spans="1:10" ht="36" hidden="1" customHeight="1">
      <c r="A89" s="185"/>
      <c r="B89" s="181"/>
      <c r="C89" s="180"/>
      <c r="D89" s="180"/>
      <c r="E89" s="180"/>
      <c r="F89" s="187" t="s">
        <v>841</v>
      </c>
      <c r="G89" s="188"/>
      <c r="H89" s="184">
        <f t="shared" si="0"/>
        <v>0</v>
      </c>
      <c r="I89" s="184"/>
      <c r="J89" s="184"/>
    </row>
    <row r="90" spans="1:10" ht="15" hidden="1" customHeight="1">
      <c r="A90" s="185"/>
      <c r="B90" s="181"/>
      <c r="C90" s="180"/>
      <c r="D90" s="180"/>
      <c r="E90" s="180"/>
      <c r="F90" s="187" t="s">
        <v>847</v>
      </c>
      <c r="G90" s="188"/>
      <c r="H90" s="184">
        <f t="shared" si="0"/>
        <v>0</v>
      </c>
      <c r="I90" s="184"/>
      <c r="J90" s="184"/>
    </row>
    <row r="91" spans="1:10" ht="15" hidden="1" customHeight="1">
      <c r="A91" s="185"/>
      <c r="B91" s="181"/>
      <c r="C91" s="180"/>
      <c r="D91" s="180"/>
      <c r="E91" s="180"/>
      <c r="F91" s="187" t="s">
        <v>847</v>
      </c>
      <c r="G91" s="188"/>
      <c r="H91" s="184">
        <f t="shared" si="0"/>
        <v>0</v>
      </c>
      <c r="I91" s="184"/>
      <c r="J91" s="184"/>
    </row>
    <row r="92" spans="1:10" ht="24" hidden="1" customHeight="1">
      <c r="A92" s="185">
        <v>2170</v>
      </c>
      <c r="B92" s="193" t="s">
        <v>251</v>
      </c>
      <c r="C92" s="182">
        <v>7</v>
      </c>
      <c r="D92" s="182">
        <v>0</v>
      </c>
      <c r="E92" s="182"/>
      <c r="F92" s="187" t="s">
        <v>8</v>
      </c>
      <c r="G92" s="188"/>
      <c r="H92" s="184">
        <f t="shared" si="0"/>
        <v>0</v>
      </c>
      <c r="I92" s="184">
        <f>SUM(I93)</f>
        <v>0</v>
      </c>
      <c r="J92" s="184">
        <f>SUM(J93)</f>
        <v>0</v>
      </c>
    </row>
    <row r="93" spans="1:10" ht="15" hidden="1" customHeight="1">
      <c r="A93" s="185">
        <v>2171</v>
      </c>
      <c r="B93" s="181" t="s">
        <v>251</v>
      </c>
      <c r="C93" s="180">
        <v>7</v>
      </c>
      <c r="D93" s="180">
        <v>1</v>
      </c>
      <c r="E93" s="180"/>
      <c r="F93" s="187" t="s">
        <v>299</v>
      </c>
      <c r="G93" s="188"/>
      <c r="H93" s="184">
        <f t="shared" si="0"/>
        <v>0</v>
      </c>
      <c r="I93" s="184">
        <f>SUM(I95:I96)</f>
        <v>0</v>
      </c>
      <c r="J93" s="184">
        <f>SUM(J95:J96)</f>
        <v>0</v>
      </c>
    </row>
    <row r="94" spans="1:10" ht="36" hidden="1" customHeight="1">
      <c r="A94" s="185"/>
      <c r="B94" s="181"/>
      <c r="C94" s="180"/>
      <c r="D94" s="180"/>
      <c r="E94" s="180"/>
      <c r="F94" s="187" t="s">
        <v>841</v>
      </c>
      <c r="G94" s="188"/>
      <c r="H94" s="184">
        <f t="shared" si="0"/>
        <v>0</v>
      </c>
      <c r="I94" s="184"/>
      <c r="J94" s="184"/>
    </row>
    <row r="95" spans="1:10" ht="15" hidden="1" customHeight="1">
      <c r="A95" s="185"/>
      <c r="B95" s="181"/>
      <c r="C95" s="180"/>
      <c r="D95" s="180"/>
      <c r="E95" s="180"/>
      <c r="F95" s="187" t="s">
        <v>847</v>
      </c>
      <c r="G95" s="188"/>
      <c r="H95" s="184">
        <f t="shared" si="0"/>
        <v>0</v>
      </c>
      <c r="I95" s="184"/>
      <c r="J95" s="184"/>
    </row>
    <row r="96" spans="1:10" ht="15" hidden="1" customHeight="1">
      <c r="A96" s="185"/>
      <c r="B96" s="181"/>
      <c r="C96" s="180"/>
      <c r="D96" s="180"/>
      <c r="E96" s="180"/>
      <c r="F96" s="187" t="s">
        <v>847</v>
      </c>
      <c r="G96" s="188"/>
      <c r="H96" s="184">
        <f t="shared" si="0"/>
        <v>0</v>
      </c>
      <c r="I96" s="184"/>
      <c r="J96" s="184"/>
    </row>
    <row r="97" spans="1:10" ht="36" hidden="1" customHeight="1">
      <c r="A97" s="185">
        <v>2180</v>
      </c>
      <c r="B97" s="193" t="s">
        <v>251</v>
      </c>
      <c r="C97" s="182">
        <v>8</v>
      </c>
      <c r="D97" s="182">
        <v>0</v>
      </c>
      <c r="E97" s="182"/>
      <c r="F97" s="187" t="s">
        <v>9</v>
      </c>
      <c r="G97" s="186" t="s">
        <v>462</v>
      </c>
      <c r="H97" s="184">
        <f t="shared" ref="H97:H160" si="2">SUM(I97:J97)</f>
        <v>0</v>
      </c>
      <c r="I97" s="184">
        <f>SUM(I98+I101)</f>
        <v>0</v>
      </c>
      <c r="J97" s="184">
        <f>SUM(J98+J101)</f>
        <v>0</v>
      </c>
    </row>
    <row r="98" spans="1:10" ht="409.5" hidden="1" customHeight="1">
      <c r="A98" s="185">
        <v>2181</v>
      </c>
      <c r="B98" s="181" t="s">
        <v>251</v>
      </c>
      <c r="C98" s="180">
        <v>8</v>
      </c>
      <c r="D98" s="180">
        <v>1</v>
      </c>
      <c r="E98" s="180"/>
      <c r="F98" s="187" t="s">
        <v>9</v>
      </c>
      <c r="G98" s="198" t="s">
        <v>463</v>
      </c>
      <c r="H98" s="184">
        <f t="shared" si="2"/>
        <v>0</v>
      </c>
      <c r="I98" s="184">
        <f>SUM(I99:I100)</f>
        <v>0</v>
      </c>
      <c r="J98" s="184">
        <f>SUM(J99:J100)</f>
        <v>0</v>
      </c>
    </row>
    <row r="99" spans="1:10" ht="15" hidden="1" customHeight="1">
      <c r="A99" s="185">
        <v>2182</v>
      </c>
      <c r="B99" s="181" t="s">
        <v>251</v>
      </c>
      <c r="C99" s="180">
        <v>8</v>
      </c>
      <c r="D99" s="180">
        <v>1</v>
      </c>
      <c r="E99" s="180"/>
      <c r="F99" s="187" t="s">
        <v>171</v>
      </c>
      <c r="G99" s="198"/>
      <c r="H99" s="184">
        <f t="shared" si="2"/>
        <v>0</v>
      </c>
      <c r="I99" s="184"/>
      <c r="J99" s="184"/>
    </row>
    <row r="100" spans="1:10" ht="14.25" hidden="1" customHeight="1">
      <c r="A100" s="185">
        <v>2183</v>
      </c>
      <c r="B100" s="181" t="s">
        <v>251</v>
      </c>
      <c r="C100" s="180">
        <v>8</v>
      </c>
      <c r="D100" s="180">
        <v>1</v>
      </c>
      <c r="E100" s="180"/>
      <c r="F100" s="187" t="s">
        <v>172</v>
      </c>
      <c r="G100" s="198"/>
      <c r="H100" s="184">
        <f t="shared" si="2"/>
        <v>0</v>
      </c>
      <c r="I100" s="184"/>
      <c r="J100" s="184"/>
    </row>
    <row r="101" spans="1:10" ht="24" hidden="1" customHeight="1">
      <c r="A101" s="185">
        <v>2184</v>
      </c>
      <c r="B101" s="181" t="s">
        <v>251</v>
      </c>
      <c r="C101" s="180">
        <v>8</v>
      </c>
      <c r="D101" s="180">
        <v>1</v>
      </c>
      <c r="E101" s="180"/>
      <c r="F101" s="187" t="s">
        <v>173</v>
      </c>
      <c r="G101" s="198"/>
      <c r="H101" s="184">
        <f t="shared" si="2"/>
        <v>0</v>
      </c>
      <c r="I101" s="184">
        <f>SUM(I103:I104)</f>
        <v>0</v>
      </c>
      <c r="J101" s="184">
        <f>SUM(J103:J104)</f>
        <v>0</v>
      </c>
    </row>
    <row r="102" spans="1:10" ht="36" hidden="1" customHeight="1">
      <c r="A102" s="185"/>
      <c r="B102" s="181"/>
      <c r="C102" s="180"/>
      <c r="D102" s="180"/>
      <c r="E102" s="180"/>
      <c r="F102" s="187" t="s">
        <v>841</v>
      </c>
      <c r="G102" s="188"/>
      <c r="H102" s="184">
        <f t="shared" si="2"/>
        <v>0</v>
      </c>
      <c r="I102" s="184"/>
      <c r="J102" s="184"/>
    </row>
    <row r="103" spans="1:10" ht="15" hidden="1" customHeight="1">
      <c r="A103" s="185"/>
      <c r="B103" s="181"/>
      <c r="C103" s="180"/>
      <c r="D103" s="180"/>
      <c r="E103" s="180"/>
      <c r="F103" s="187" t="s">
        <v>847</v>
      </c>
      <c r="G103" s="188"/>
      <c r="H103" s="184">
        <f t="shared" si="2"/>
        <v>0</v>
      </c>
      <c r="I103" s="184"/>
      <c r="J103" s="184"/>
    </row>
    <row r="104" spans="1:10" ht="15" hidden="1" customHeight="1">
      <c r="A104" s="185"/>
      <c r="B104" s="181"/>
      <c r="C104" s="180"/>
      <c r="D104" s="180"/>
      <c r="E104" s="180"/>
      <c r="F104" s="187" t="s">
        <v>847</v>
      </c>
      <c r="G104" s="188"/>
      <c r="H104" s="184">
        <f t="shared" si="2"/>
        <v>0</v>
      </c>
      <c r="I104" s="184"/>
      <c r="J104" s="184"/>
    </row>
    <row r="105" spans="1:10" ht="15" hidden="1" customHeight="1">
      <c r="A105" s="185">
        <v>2185</v>
      </c>
      <c r="B105" s="181" t="s">
        <v>263</v>
      </c>
      <c r="C105" s="180">
        <v>8</v>
      </c>
      <c r="D105" s="180">
        <v>1</v>
      </c>
      <c r="E105" s="180"/>
      <c r="F105" s="187"/>
      <c r="G105" s="198"/>
      <c r="H105" s="184">
        <f t="shared" si="2"/>
        <v>0</v>
      </c>
      <c r="I105" s="184"/>
      <c r="J105" s="184"/>
    </row>
    <row r="106" spans="1:10" s="88" customFormat="1" ht="15.75" hidden="1" customHeight="1">
      <c r="A106" s="180">
        <v>2200</v>
      </c>
      <c r="B106" s="193" t="s">
        <v>252</v>
      </c>
      <c r="C106" s="182">
        <v>0</v>
      </c>
      <c r="D106" s="182">
        <v>0</v>
      </c>
      <c r="E106" s="182"/>
      <c r="F106" s="187" t="s">
        <v>850</v>
      </c>
      <c r="G106" s="199" t="s">
        <v>464</v>
      </c>
      <c r="H106" s="184">
        <f t="shared" si="2"/>
        <v>0</v>
      </c>
      <c r="I106" s="184">
        <f>SUM(I107,I112,I117,I122,I124)</f>
        <v>0</v>
      </c>
      <c r="J106" s="184">
        <f>SUM(J107,J112,J117,J122,J124)</f>
        <v>0</v>
      </c>
    </row>
    <row r="107" spans="1:10" ht="192" hidden="1" customHeight="1">
      <c r="A107" s="185">
        <v>2210</v>
      </c>
      <c r="B107" s="193" t="s">
        <v>252</v>
      </c>
      <c r="C107" s="180">
        <v>1</v>
      </c>
      <c r="D107" s="180">
        <v>0</v>
      </c>
      <c r="E107" s="180"/>
      <c r="F107" s="187" t="s">
        <v>10</v>
      </c>
      <c r="G107" s="200" t="s">
        <v>465</v>
      </c>
      <c r="H107" s="184">
        <f t="shared" si="2"/>
        <v>0</v>
      </c>
      <c r="I107" s="184">
        <f>SUM(I108)</f>
        <v>0</v>
      </c>
      <c r="J107" s="184">
        <f>SUM(J108)</f>
        <v>0</v>
      </c>
    </row>
    <row r="108" spans="1:10" ht="192" hidden="1" customHeight="1">
      <c r="A108" s="185">
        <v>2211</v>
      </c>
      <c r="B108" s="181" t="s">
        <v>252</v>
      </c>
      <c r="C108" s="180">
        <v>1</v>
      </c>
      <c r="D108" s="180">
        <v>1</v>
      </c>
      <c r="E108" s="180"/>
      <c r="F108" s="187" t="s">
        <v>466</v>
      </c>
      <c r="G108" s="198" t="s">
        <v>467</v>
      </c>
      <c r="H108" s="184">
        <f t="shared" si="2"/>
        <v>0</v>
      </c>
      <c r="I108" s="184">
        <f>SUM(I110:I111)</f>
        <v>0</v>
      </c>
      <c r="J108" s="184">
        <f>SUM(J110:J111)</f>
        <v>0</v>
      </c>
    </row>
    <row r="109" spans="1:10" ht="36" hidden="1" customHeight="1">
      <c r="A109" s="185"/>
      <c r="B109" s="181"/>
      <c r="C109" s="180"/>
      <c r="D109" s="180"/>
      <c r="E109" s="180"/>
      <c r="F109" s="187" t="s">
        <v>841</v>
      </c>
      <c r="G109" s="188"/>
      <c r="H109" s="184">
        <f t="shared" si="2"/>
        <v>0</v>
      </c>
      <c r="I109" s="184"/>
      <c r="J109" s="184"/>
    </row>
    <row r="110" spans="1:10" ht="15" hidden="1" customHeight="1">
      <c r="A110" s="185"/>
      <c r="B110" s="181"/>
      <c r="C110" s="180"/>
      <c r="D110" s="180"/>
      <c r="E110" s="180"/>
      <c r="F110" s="187" t="s">
        <v>847</v>
      </c>
      <c r="G110" s="188"/>
      <c r="H110" s="184">
        <f t="shared" si="2"/>
        <v>0</v>
      </c>
      <c r="I110" s="184"/>
      <c r="J110" s="184"/>
    </row>
    <row r="111" spans="1:10" ht="15" hidden="1" customHeight="1">
      <c r="A111" s="185"/>
      <c r="B111" s="181"/>
      <c r="C111" s="180"/>
      <c r="D111" s="180"/>
      <c r="E111" s="180"/>
      <c r="F111" s="187" t="s">
        <v>847</v>
      </c>
      <c r="G111" s="188"/>
      <c r="H111" s="184">
        <f t="shared" si="2"/>
        <v>0</v>
      </c>
      <c r="I111" s="184"/>
      <c r="J111" s="184"/>
    </row>
    <row r="112" spans="1:10" ht="156" hidden="1" customHeight="1">
      <c r="A112" s="185">
        <v>2220</v>
      </c>
      <c r="B112" s="193" t="s">
        <v>252</v>
      </c>
      <c r="C112" s="182">
        <v>2</v>
      </c>
      <c r="D112" s="182">
        <v>0</v>
      </c>
      <c r="E112" s="182"/>
      <c r="F112" s="187" t="s">
        <v>11</v>
      </c>
      <c r="G112" s="200" t="s">
        <v>468</v>
      </c>
      <c r="H112" s="184">
        <f t="shared" si="2"/>
        <v>0</v>
      </c>
      <c r="I112" s="184">
        <f>SUM(I113)</f>
        <v>0</v>
      </c>
      <c r="J112" s="184">
        <f>SUM(J113)</f>
        <v>0</v>
      </c>
    </row>
    <row r="113" spans="1:10" ht="156" hidden="1" customHeight="1">
      <c r="A113" s="185">
        <v>2221</v>
      </c>
      <c r="B113" s="181" t="s">
        <v>252</v>
      </c>
      <c r="C113" s="180">
        <v>2</v>
      </c>
      <c r="D113" s="180">
        <v>1</v>
      </c>
      <c r="E113" s="180"/>
      <c r="F113" s="187" t="s">
        <v>469</v>
      </c>
      <c r="G113" s="198" t="s">
        <v>470</v>
      </c>
      <c r="H113" s="184">
        <f t="shared" si="2"/>
        <v>0</v>
      </c>
      <c r="I113" s="184">
        <f>SUM(I115:I116)</f>
        <v>0</v>
      </c>
      <c r="J113" s="184">
        <f>SUM(J115:J116)</f>
        <v>0</v>
      </c>
    </row>
    <row r="114" spans="1:10" ht="36" hidden="1" customHeight="1">
      <c r="A114" s="185"/>
      <c r="B114" s="181"/>
      <c r="C114" s="180"/>
      <c r="D114" s="180"/>
      <c r="E114" s="180"/>
      <c r="F114" s="187" t="s">
        <v>841</v>
      </c>
      <c r="G114" s="188"/>
      <c r="H114" s="184">
        <f t="shared" si="2"/>
        <v>0</v>
      </c>
      <c r="I114" s="184"/>
      <c r="J114" s="184"/>
    </row>
    <row r="115" spans="1:10" ht="15" hidden="1" customHeight="1">
      <c r="A115" s="185"/>
      <c r="B115" s="181"/>
      <c r="C115" s="180"/>
      <c r="D115" s="180"/>
      <c r="E115" s="180"/>
      <c r="F115" s="187" t="s">
        <v>847</v>
      </c>
      <c r="G115" s="188"/>
      <c r="H115" s="184">
        <f t="shared" si="2"/>
        <v>0</v>
      </c>
      <c r="I115" s="184"/>
      <c r="J115" s="184"/>
    </row>
    <row r="116" spans="1:10" ht="15" hidden="1" customHeight="1">
      <c r="A116" s="185"/>
      <c r="B116" s="181"/>
      <c r="C116" s="180"/>
      <c r="D116" s="180"/>
      <c r="E116" s="180"/>
      <c r="F116" s="187" t="s">
        <v>847</v>
      </c>
      <c r="G116" s="188"/>
      <c r="H116" s="184">
        <f t="shared" si="2"/>
        <v>0</v>
      </c>
      <c r="I116" s="184"/>
      <c r="J116" s="184"/>
    </row>
    <row r="117" spans="1:10" ht="240" hidden="1" customHeight="1">
      <c r="A117" s="185">
        <v>2230</v>
      </c>
      <c r="B117" s="193" t="s">
        <v>252</v>
      </c>
      <c r="C117" s="180">
        <v>3</v>
      </c>
      <c r="D117" s="180">
        <v>0</v>
      </c>
      <c r="E117" s="180"/>
      <c r="F117" s="187" t="s">
        <v>12</v>
      </c>
      <c r="G117" s="200" t="s">
        <v>471</v>
      </c>
      <c r="H117" s="184">
        <f t="shared" si="2"/>
        <v>0</v>
      </c>
      <c r="I117" s="184">
        <f>SUM(I118)</f>
        <v>0</v>
      </c>
      <c r="J117" s="184">
        <f>SUM(J118)</f>
        <v>0</v>
      </c>
    </row>
    <row r="118" spans="1:10" ht="240" hidden="1" customHeight="1">
      <c r="A118" s="185">
        <v>2231</v>
      </c>
      <c r="B118" s="181" t="s">
        <v>252</v>
      </c>
      <c r="C118" s="180">
        <v>3</v>
      </c>
      <c r="D118" s="180">
        <v>1</v>
      </c>
      <c r="E118" s="180"/>
      <c r="F118" s="187" t="s">
        <v>472</v>
      </c>
      <c r="G118" s="198" t="s">
        <v>473</v>
      </c>
      <c r="H118" s="184">
        <f t="shared" si="2"/>
        <v>0</v>
      </c>
      <c r="I118" s="184">
        <f>SUM(I120:I121)</f>
        <v>0</v>
      </c>
      <c r="J118" s="184">
        <f>SUM(J120:J121)</f>
        <v>0</v>
      </c>
    </row>
    <row r="119" spans="1:10" ht="36" hidden="1" customHeight="1">
      <c r="A119" s="185"/>
      <c r="B119" s="181"/>
      <c r="C119" s="180"/>
      <c r="D119" s="180"/>
      <c r="E119" s="180"/>
      <c r="F119" s="187" t="s">
        <v>841</v>
      </c>
      <c r="G119" s="188"/>
      <c r="H119" s="184">
        <f t="shared" si="2"/>
        <v>0</v>
      </c>
      <c r="I119" s="184"/>
      <c r="J119" s="184"/>
    </row>
    <row r="120" spans="1:10" ht="15" hidden="1" customHeight="1">
      <c r="A120" s="185"/>
      <c r="B120" s="181"/>
      <c r="C120" s="180"/>
      <c r="D120" s="180"/>
      <c r="E120" s="180"/>
      <c r="F120" s="187" t="s">
        <v>847</v>
      </c>
      <c r="G120" s="188"/>
      <c r="H120" s="184">
        <f t="shared" si="2"/>
        <v>0</v>
      </c>
      <c r="I120" s="184"/>
      <c r="J120" s="184"/>
    </row>
    <row r="121" spans="1:10" ht="15" hidden="1" customHeight="1">
      <c r="A121" s="185"/>
      <c r="B121" s="181"/>
      <c r="C121" s="180"/>
      <c r="D121" s="180"/>
      <c r="E121" s="180"/>
      <c r="F121" s="187" t="s">
        <v>847</v>
      </c>
      <c r="G121" s="188"/>
      <c r="H121" s="184">
        <f t="shared" si="2"/>
        <v>0</v>
      </c>
      <c r="I121" s="184"/>
      <c r="J121" s="184"/>
    </row>
    <row r="122" spans="1:10" ht="26.25" hidden="1" customHeight="1">
      <c r="A122" s="185">
        <v>2240</v>
      </c>
      <c r="B122" s="193" t="s">
        <v>252</v>
      </c>
      <c r="C122" s="182">
        <v>4</v>
      </c>
      <c r="D122" s="182">
        <v>0</v>
      </c>
      <c r="E122" s="182"/>
      <c r="F122" s="187" t="s">
        <v>13</v>
      </c>
      <c r="G122" s="186" t="s">
        <v>474</v>
      </c>
      <c r="H122" s="184">
        <f t="shared" si="2"/>
        <v>0</v>
      </c>
      <c r="I122" s="184">
        <f>SUM(I123)</f>
        <v>0</v>
      </c>
      <c r="J122" s="184">
        <f>SUM(J123)</f>
        <v>0</v>
      </c>
    </row>
    <row r="123" spans="1:10" ht="132" hidden="1" customHeight="1">
      <c r="A123" s="185">
        <v>2241</v>
      </c>
      <c r="B123" s="181" t="s">
        <v>252</v>
      </c>
      <c r="C123" s="180">
        <v>4</v>
      </c>
      <c r="D123" s="180">
        <v>1</v>
      </c>
      <c r="E123" s="180"/>
      <c r="F123" s="187" t="s">
        <v>13</v>
      </c>
      <c r="G123" s="198" t="s">
        <v>474</v>
      </c>
      <c r="H123" s="184">
        <f t="shared" si="2"/>
        <v>0</v>
      </c>
      <c r="I123" s="184"/>
      <c r="J123" s="184"/>
    </row>
    <row r="124" spans="1:10" ht="384" hidden="1" customHeight="1">
      <c r="A124" s="185">
        <v>2250</v>
      </c>
      <c r="B124" s="193" t="s">
        <v>252</v>
      </c>
      <c r="C124" s="182">
        <v>5</v>
      </c>
      <c r="D124" s="182">
        <v>0</v>
      </c>
      <c r="E124" s="182"/>
      <c r="F124" s="187" t="s">
        <v>14</v>
      </c>
      <c r="G124" s="186" t="s">
        <v>476</v>
      </c>
      <c r="H124" s="184">
        <f t="shared" si="2"/>
        <v>0</v>
      </c>
      <c r="I124" s="184">
        <f>SUM(I125)</f>
        <v>0</v>
      </c>
      <c r="J124" s="184">
        <f>SUM(J125)</f>
        <v>0</v>
      </c>
    </row>
    <row r="125" spans="1:10" ht="384" hidden="1" customHeight="1">
      <c r="A125" s="185">
        <v>2251</v>
      </c>
      <c r="B125" s="181" t="s">
        <v>252</v>
      </c>
      <c r="C125" s="180">
        <v>5</v>
      </c>
      <c r="D125" s="180">
        <v>1</v>
      </c>
      <c r="E125" s="180"/>
      <c r="F125" s="187" t="s">
        <v>475</v>
      </c>
      <c r="G125" s="198" t="s">
        <v>477</v>
      </c>
      <c r="H125" s="184">
        <f t="shared" si="2"/>
        <v>0</v>
      </c>
      <c r="I125" s="184">
        <f>SUM(I127:I128)</f>
        <v>0</v>
      </c>
      <c r="J125" s="184">
        <f>SUM(J127:J128)</f>
        <v>0</v>
      </c>
    </row>
    <row r="126" spans="1:10" ht="36" hidden="1" customHeight="1">
      <c r="A126" s="185"/>
      <c r="B126" s="181"/>
      <c r="C126" s="180"/>
      <c r="D126" s="180"/>
      <c r="E126" s="180"/>
      <c r="F126" s="187" t="s">
        <v>841</v>
      </c>
      <c r="G126" s="188"/>
      <c r="H126" s="184">
        <f t="shared" si="2"/>
        <v>0</v>
      </c>
      <c r="I126" s="184"/>
      <c r="J126" s="184"/>
    </row>
    <row r="127" spans="1:10" ht="15" hidden="1" customHeight="1">
      <c r="A127" s="185"/>
      <c r="B127" s="181"/>
      <c r="C127" s="180"/>
      <c r="D127" s="180"/>
      <c r="E127" s="180"/>
      <c r="F127" s="187" t="s">
        <v>847</v>
      </c>
      <c r="G127" s="188"/>
      <c r="H127" s="184">
        <f t="shared" si="2"/>
        <v>0</v>
      </c>
      <c r="I127" s="184"/>
      <c r="J127" s="184"/>
    </row>
    <row r="128" spans="1:10" ht="15" hidden="1" customHeight="1">
      <c r="A128" s="185"/>
      <c r="B128" s="181"/>
      <c r="C128" s="180"/>
      <c r="D128" s="180"/>
      <c r="E128" s="180"/>
      <c r="F128" s="187" t="s">
        <v>847</v>
      </c>
      <c r="G128" s="188"/>
      <c r="H128" s="184">
        <f t="shared" si="2"/>
        <v>0</v>
      </c>
      <c r="I128" s="184"/>
      <c r="J128" s="184"/>
    </row>
    <row r="129" spans="1:10" s="88" customFormat="1" ht="23.25" hidden="1" customHeight="1">
      <c r="A129" s="180">
        <v>2300</v>
      </c>
      <c r="B129" s="193" t="s">
        <v>253</v>
      </c>
      <c r="C129" s="182">
        <v>0</v>
      </c>
      <c r="D129" s="182">
        <v>0</v>
      </c>
      <c r="E129" s="182"/>
      <c r="F129" s="187" t="s">
        <v>851</v>
      </c>
      <c r="G129" s="199" t="s">
        <v>478</v>
      </c>
      <c r="H129" s="184">
        <f t="shared" si="2"/>
        <v>0</v>
      </c>
      <c r="I129" s="184">
        <f>SUM(I130,I143,I148,I157,I162,I167,I172)</f>
        <v>0</v>
      </c>
      <c r="J129" s="184">
        <f>SUM(J130,J143,J148,J157,J162,J167,J172)</f>
        <v>0</v>
      </c>
    </row>
    <row r="130" spans="1:10" ht="180" hidden="1" customHeight="1">
      <c r="A130" s="185">
        <v>2310</v>
      </c>
      <c r="B130" s="193" t="s">
        <v>253</v>
      </c>
      <c r="C130" s="182">
        <v>1</v>
      </c>
      <c r="D130" s="182">
        <v>0</v>
      </c>
      <c r="E130" s="182"/>
      <c r="F130" s="187" t="s">
        <v>15</v>
      </c>
      <c r="G130" s="186" t="s">
        <v>480</v>
      </c>
      <c r="H130" s="184">
        <f t="shared" si="2"/>
        <v>0</v>
      </c>
      <c r="I130" s="184">
        <f>SUM(I131+I135+I139)</f>
        <v>0</v>
      </c>
      <c r="J130" s="184">
        <f>SUM(J131+J135+J139)</f>
        <v>0</v>
      </c>
    </row>
    <row r="131" spans="1:10" ht="180" hidden="1" customHeight="1">
      <c r="A131" s="185">
        <v>2311</v>
      </c>
      <c r="B131" s="181" t="s">
        <v>253</v>
      </c>
      <c r="C131" s="180">
        <v>1</v>
      </c>
      <c r="D131" s="180">
        <v>1</v>
      </c>
      <c r="E131" s="180"/>
      <c r="F131" s="187" t="s">
        <v>479</v>
      </c>
      <c r="G131" s="198" t="s">
        <v>481</v>
      </c>
      <c r="H131" s="184">
        <f t="shared" si="2"/>
        <v>0</v>
      </c>
      <c r="I131" s="184">
        <f>SUM(I133:I134)</f>
        <v>0</v>
      </c>
      <c r="J131" s="184">
        <f>SUM(J133:J134)</f>
        <v>0</v>
      </c>
    </row>
    <row r="132" spans="1:10" ht="36" hidden="1" customHeight="1">
      <c r="A132" s="185"/>
      <c r="B132" s="181"/>
      <c r="C132" s="180"/>
      <c r="D132" s="180"/>
      <c r="E132" s="180"/>
      <c r="F132" s="187" t="s">
        <v>841</v>
      </c>
      <c r="G132" s="188"/>
      <c r="H132" s="184">
        <f t="shared" si="2"/>
        <v>0</v>
      </c>
      <c r="I132" s="184"/>
      <c r="J132" s="184"/>
    </row>
    <row r="133" spans="1:10" ht="15" hidden="1" customHeight="1">
      <c r="A133" s="185"/>
      <c r="B133" s="181"/>
      <c r="C133" s="180"/>
      <c r="D133" s="180"/>
      <c r="E133" s="180"/>
      <c r="F133" s="187" t="s">
        <v>847</v>
      </c>
      <c r="G133" s="188"/>
      <c r="H133" s="184">
        <f t="shared" si="2"/>
        <v>0</v>
      </c>
      <c r="I133" s="184"/>
      <c r="J133" s="184"/>
    </row>
    <row r="134" spans="1:10" ht="15" hidden="1" customHeight="1">
      <c r="A134" s="185"/>
      <c r="B134" s="181"/>
      <c r="C134" s="180"/>
      <c r="D134" s="180"/>
      <c r="E134" s="180"/>
      <c r="F134" s="187" t="s">
        <v>847</v>
      </c>
      <c r="G134" s="188"/>
      <c r="H134" s="184">
        <f t="shared" si="2"/>
        <v>0</v>
      </c>
      <c r="I134" s="184"/>
      <c r="J134" s="184"/>
    </row>
    <row r="135" spans="1:10" ht="15" hidden="1" customHeight="1">
      <c r="A135" s="185">
        <v>2312</v>
      </c>
      <c r="B135" s="181" t="s">
        <v>253</v>
      </c>
      <c r="C135" s="180">
        <v>1</v>
      </c>
      <c r="D135" s="180">
        <v>2</v>
      </c>
      <c r="E135" s="180"/>
      <c r="F135" s="187" t="s">
        <v>97</v>
      </c>
      <c r="G135" s="198"/>
      <c r="H135" s="184">
        <f t="shared" si="2"/>
        <v>0</v>
      </c>
      <c r="I135" s="184">
        <f>SUM(I137:I138)</f>
        <v>0</v>
      </c>
      <c r="J135" s="184">
        <f>SUM(J137:J138)</f>
        <v>0</v>
      </c>
    </row>
    <row r="136" spans="1:10" ht="36" hidden="1" customHeight="1">
      <c r="A136" s="185"/>
      <c r="B136" s="181"/>
      <c r="C136" s="180"/>
      <c r="D136" s="180"/>
      <c r="E136" s="180"/>
      <c r="F136" s="187" t="s">
        <v>841</v>
      </c>
      <c r="G136" s="188"/>
      <c r="H136" s="184">
        <f t="shared" si="2"/>
        <v>0</v>
      </c>
      <c r="I136" s="184"/>
      <c r="J136" s="184"/>
    </row>
    <row r="137" spans="1:10" ht="15" hidden="1" customHeight="1">
      <c r="A137" s="185"/>
      <c r="B137" s="181"/>
      <c r="C137" s="180"/>
      <c r="D137" s="180"/>
      <c r="E137" s="180"/>
      <c r="F137" s="187" t="s">
        <v>847</v>
      </c>
      <c r="G137" s="188"/>
      <c r="H137" s="184">
        <f t="shared" si="2"/>
        <v>0</v>
      </c>
      <c r="I137" s="184"/>
      <c r="J137" s="184"/>
    </row>
    <row r="138" spans="1:10" ht="15" hidden="1" customHeight="1">
      <c r="A138" s="185"/>
      <c r="B138" s="181"/>
      <c r="C138" s="180"/>
      <c r="D138" s="180"/>
      <c r="E138" s="180"/>
      <c r="F138" s="187" t="s">
        <v>847</v>
      </c>
      <c r="G138" s="188"/>
      <c r="H138" s="184">
        <f t="shared" si="2"/>
        <v>0</v>
      </c>
      <c r="I138" s="184"/>
      <c r="J138" s="184"/>
    </row>
    <row r="139" spans="1:10" ht="15" hidden="1" customHeight="1">
      <c r="A139" s="185">
        <v>2313</v>
      </c>
      <c r="B139" s="181" t="s">
        <v>253</v>
      </c>
      <c r="C139" s="180">
        <v>1</v>
      </c>
      <c r="D139" s="180">
        <v>3</v>
      </c>
      <c r="E139" s="180"/>
      <c r="F139" s="187" t="s">
        <v>98</v>
      </c>
      <c r="G139" s="198"/>
      <c r="H139" s="184">
        <f t="shared" si="2"/>
        <v>0</v>
      </c>
      <c r="I139" s="184">
        <f>SUM(I141:I142)</f>
        <v>0</v>
      </c>
      <c r="J139" s="184">
        <f>SUM(J141:J142)</f>
        <v>0</v>
      </c>
    </row>
    <row r="140" spans="1:10" ht="36" hidden="1" customHeight="1">
      <c r="A140" s="185"/>
      <c r="B140" s="181"/>
      <c r="C140" s="180"/>
      <c r="D140" s="180"/>
      <c r="E140" s="180"/>
      <c r="F140" s="187" t="s">
        <v>841</v>
      </c>
      <c r="G140" s="188"/>
      <c r="H140" s="184">
        <f t="shared" si="2"/>
        <v>0</v>
      </c>
      <c r="I140" s="184"/>
      <c r="J140" s="184"/>
    </row>
    <row r="141" spans="1:10" ht="15" hidden="1" customHeight="1">
      <c r="A141" s="185"/>
      <c r="B141" s="181"/>
      <c r="C141" s="180"/>
      <c r="D141" s="180"/>
      <c r="E141" s="180"/>
      <c r="F141" s="187" t="s">
        <v>847</v>
      </c>
      <c r="G141" s="188"/>
      <c r="H141" s="184">
        <f t="shared" si="2"/>
        <v>0</v>
      </c>
      <c r="I141" s="184"/>
      <c r="J141" s="184"/>
    </row>
    <row r="142" spans="1:10" ht="15" hidden="1" customHeight="1">
      <c r="A142" s="185"/>
      <c r="B142" s="181"/>
      <c r="C142" s="180"/>
      <c r="D142" s="180"/>
      <c r="E142" s="180"/>
      <c r="F142" s="187" t="s">
        <v>847</v>
      </c>
      <c r="G142" s="188"/>
      <c r="H142" s="184">
        <f t="shared" si="2"/>
        <v>0</v>
      </c>
      <c r="I142" s="184"/>
      <c r="J142" s="184"/>
    </row>
    <row r="143" spans="1:10" ht="288" hidden="1" customHeight="1">
      <c r="A143" s="185">
        <v>2320</v>
      </c>
      <c r="B143" s="193" t="s">
        <v>253</v>
      </c>
      <c r="C143" s="182">
        <v>2</v>
      </c>
      <c r="D143" s="182">
        <v>0</v>
      </c>
      <c r="E143" s="182"/>
      <c r="F143" s="187" t="s">
        <v>16</v>
      </c>
      <c r="G143" s="186" t="s">
        <v>482</v>
      </c>
      <c r="H143" s="184">
        <f t="shared" si="2"/>
        <v>0</v>
      </c>
      <c r="I143" s="184">
        <f>SUM(I144)</f>
        <v>0</v>
      </c>
      <c r="J143" s="184">
        <f>SUM(J144)</f>
        <v>0</v>
      </c>
    </row>
    <row r="144" spans="1:10" ht="288" hidden="1" customHeight="1">
      <c r="A144" s="185">
        <v>2321</v>
      </c>
      <c r="B144" s="181" t="s">
        <v>253</v>
      </c>
      <c r="C144" s="180">
        <v>2</v>
      </c>
      <c r="D144" s="180">
        <v>1</v>
      </c>
      <c r="E144" s="180"/>
      <c r="F144" s="187" t="s">
        <v>99</v>
      </c>
      <c r="G144" s="198" t="s">
        <v>483</v>
      </c>
      <c r="H144" s="184">
        <f t="shared" si="2"/>
        <v>0</v>
      </c>
      <c r="I144" s="184">
        <f>SUM(I146:I147)</f>
        <v>0</v>
      </c>
      <c r="J144" s="184">
        <f>SUM(J146:J147)</f>
        <v>0</v>
      </c>
    </row>
    <row r="145" spans="1:10" ht="36" hidden="1" customHeight="1">
      <c r="A145" s="185"/>
      <c r="B145" s="181"/>
      <c r="C145" s="180"/>
      <c r="D145" s="180"/>
      <c r="E145" s="180"/>
      <c r="F145" s="187" t="s">
        <v>841</v>
      </c>
      <c r="G145" s="188"/>
      <c r="H145" s="184">
        <f t="shared" si="2"/>
        <v>0</v>
      </c>
      <c r="I145" s="184"/>
      <c r="J145" s="184"/>
    </row>
    <row r="146" spans="1:10" ht="15" hidden="1" customHeight="1">
      <c r="A146" s="185"/>
      <c r="B146" s="181"/>
      <c r="C146" s="180"/>
      <c r="D146" s="180"/>
      <c r="E146" s="180"/>
      <c r="F146" s="187" t="s">
        <v>847</v>
      </c>
      <c r="G146" s="188"/>
      <c r="H146" s="184">
        <f t="shared" si="2"/>
        <v>0</v>
      </c>
      <c r="I146" s="184"/>
      <c r="J146" s="184"/>
    </row>
    <row r="147" spans="1:10" ht="15" hidden="1" customHeight="1">
      <c r="A147" s="185"/>
      <c r="B147" s="181"/>
      <c r="C147" s="180"/>
      <c r="D147" s="180"/>
      <c r="E147" s="180"/>
      <c r="F147" s="187" t="s">
        <v>847</v>
      </c>
      <c r="G147" s="188"/>
      <c r="H147" s="184">
        <f t="shared" si="2"/>
        <v>0</v>
      </c>
      <c r="I147" s="184"/>
      <c r="J147" s="184"/>
    </row>
    <row r="148" spans="1:10" ht="120" hidden="1" customHeight="1">
      <c r="A148" s="185">
        <v>2330</v>
      </c>
      <c r="B148" s="193" t="s">
        <v>253</v>
      </c>
      <c r="C148" s="182">
        <v>3</v>
      </c>
      <c r="D148" s="182">
        <v>0</v>
      </c>
      <c r="E148" s="182"/>
      <c r="F148" s="187" t="s">
        <v>17</v>
      </c>
      <c r="G148" s="186" t="s">
        <v>484</v>
      </c>
      <c r="H148" s="184">
        <f t="shared" si="2"/>
        <v>0</v>
      </c>
      <c r="I148" s="184">
        <f>SUM(I149+I153)</f>
        <v>0</v>
      </c>
      <c r="J148" s="184">
        <f>SUM(J149)</f>
        <v>0</v>
      </c>
    </row>
    <row r="149" spans="1:10" ht="120" hidden="1" customHeight="1">
      <c r="A149" s="185">
        <v>2331</v>
      </c>
      <c r="B149" s="181" t="s">
        <v>253</v>
      </c>
      <c r="C149" s="180">
        <v>3</v>
      </c>
      <c r="D149" s="180">
        <v>1</v>
      </c>
      <c r="E149" s="180"/>
      <c r="F149" s="187" t="s">
        <v>485</v>
      </c>
      <c r="G149" s="198" t="s">
        <v>486</v>
      </c>
      <c r="H149" s="184">
        <f t="shared" si="2"/>
        <v>0</v>
      </c>
      <c r="I149" s="184">
        <f>SUM(I151:I152)</f>
        <v>0</v>
      </c>
      <c r="J149" s="184">
        <f>SUM(J151:J152)</f>
        <v>0</v>
      </c>
    </row>
    <row r="150" spans="1:10" ht="36" hidden="1" customHeight="1">
      <c r="A150" s="185"/>
      <c r="B150" s="181"/>
      <c r="C150" s="180"/>
      <c r="D150" s="180"/>
      <c r="E150" s="180"/>
      <c r="F150" s="187" t="s">
        <v>841</v>
      </c>
      <c r="G150" s="188"/>
      <c r="H150" s="184">
        <f t="shared" si="2"/>
        <v>0</v>
      </c>
      <c r="I150" s="184"/>
      <c r="J150" s="184"/>
    </row>
    <row r="151" spans="1:10" ht="15" hidden="1" customHeight="1">
      <c r="A151" s="185"/>
      <c r="B151" s="181"/>
      <c r="C151" s="180"/>
      <c r="D151" s="180"/>
      <c r="E151" s="180"/>
      <c r="F151" s="187" t="s">
        <v>847</v>
      </c>
      <c r="G151" s="188"/>
      <c r="H151" s="184">
        <f t="shared" si="2"/>
        <v>0</v>
      </c>
      <c r="I151" s="184"/>
      <c r="J151" s="184"/>
    </row>
    <row r="152" spans="1:10" ht="15" hidden="1" customHeight="1">
      <c r="A152" s="185"/>
      <c r="B152" s="181"/>
      <c r="C152" s="180"/>
      <c r="D152" s="180"/>
      <c r="E152" s="180"/>
      <c r="F152" s="187" t="s">
        <v>847</v>
      </c>
      <c r="G152" s="188"/>
      <c r="H152" s="184">
        <f t="shared" si="2"/>
        <v>0</v>
      </c>
      <c r="I152" s="184"/>
      <c r="J152" s="184"/>
    </row>
    <row r="153" spans="1:10" ht="15" hidden="1" customHeight="1">
      <c r="A153" s="185">
        <v>2332</v>
      </c>
      <c r="B153" s="181" t="s">
        <v>253</v>
      </c>
      <c r="C153" s="180">
        <v>3</v>
      </c>
      <c r="D153" s="180">
        <v>2</v>
      </c>
      <c r="E153" s="180"/>
      <c r="F153" s="187" t="s">
        <v>100</v>
      </c>
      <c r="G153" s="198"/>
      <c r="H153" s="184">
        <f t="shared" si="2"/>
        <v>0</v>
      </c>
      <c r="I153" s="184">
        <f>SUM(I155:I156)</f>
        <v>0</v>
      </c>
      <c r="J153" s="184">
        <f>SUM(J155:J156)</f>
        <v>0</v>
      </c>
    </row>
    <row r="154" spans="1:10" ht="36" hidden="1" customHeight="1">
      <c r="A154" s="185"/>
      <c r="B154" s="181"/>
      <c r="C154" s="180"/>
      <c r="D154" s="180"/>
      <c r="E154" s="180"/>
      <c r="F154" s="187" t="s">
        <v>841</v>
      </c>
      <c r="G154" s="188"/>
      <c r="H154" s="184">
        <f t="shared" si="2"/>
        <v>0</v>
      </c>
      <c r="I154" s="184"/>
      <c r="J154" s="184"/>
    </row>
    <row r="155" spans="1:10" ht="15" hidden="1" customHeight="1">
      <c r="A155" s="185"/>
      <c r="B155" s="181"/>
      <c r="C155" s="180"/>
      <c r="D155" s="180"/>
      <c r="E155" s="180"/>
      <c r="F155" s="187" t="s">
        <v>847</v>
      </c>
      <c r="G155" s="188"/>
      <c r="H155" s="184">
        <f t="shared" si="2"/>
        <v>0</v>
      </c>
      <c r="I155" s="184"/>
      <c r="J155" s="184"/>
    </row>
    <row r="156" spans="1:10" ht="15" hidden="1" customHeight="1">
      <c r="A156" s="185"/>
      <c r="B156" s="181"/>
      <c r="C156" s="180"/>
      <c r="D156" s="180"/>
      <c r="E156" s="180"/>
      <c r="F156" s="187" t="s">
        <v>847</v>
      </c>
      <c r="G156" s="188"/>
      <c r="H156" s="184">
        <f t="shared" si="2"/>
        <v>0</v>
      </c>
      <c r="I156" s="184"/>
      <c r="J156" s="184"/>
    </row>
    <row r="157" spans="1:10" ht="15" hidden="1" customHeight="1">
      <c r="A157" s="185">
        <v>2340</v>
      </c>
      <c r="B157" s="193" t="s">
        <v>253</v>
      </c>
      <c r="C157" s="182">
        <v>4</v>
      </c>
      <c r="D157" s="182">
        <v>0</v>
      </c>
      <c r="E157" s="182"/>
      <c r="F157" s="187" t="s">
        <v>18</v>
      </c>
      <c r="G157" s="198"/>
      <c r="H157" s="184">
        <f t="shared" si="2"/>
        <v>0</v>
      </c>
      <c r="I157" s="184">
        <f>SUM(I158)</f>
        <v>0</v>
      </c>
      <c r="J157" s="184">
        <f>SUM(J158)</f>
        <v>0</v>
      </c>
    </row>
    <row r="158" spans="1:10" ht="15" hidden="1" customHeight="1">
      <c r="A158" s="185">
        <v>2341</v>
      </c>
      <c r="B158" s="181" t="s">
        <v>253</v>
      </c>
      <c r="C158" s="180">
        <v>4</v>
      </c>
      <c r="D158" s="180">
        <v>1</v>
      </c>
      <c r="E158" s="180"/>
      <c r="F158" s="187" t="s">
        <v>101</v>
      </c>
      <c r="G158" s="198"/>
      <c r="H158" s="184">
        <f t="shared" si="2"/>
        <v>0</v>
      </c>
      <c r="I158" s="184">
        <f>SUM(I160:I161)</f>
        <v>0</v>
      </c>
      <c r="J158" s="184">
        <f>SUM(J160:J161)</f>
        <v>0</v>
      </c>
    </row>
    <row r="159" spans="1:10" ht="36" hidden="1" customHeight="1">
      <c r="A159" s="185"/>
      <c r="B159" s="181"/>
      <c r="C159" s="180"/>
      <c r="D159" s="180"/>
      <c r="E159" s="180"/>
      <c r="F159" s="187" t="s">
        <v>841</v>
      </c>
      <c r="G159" s="188"/>
      <c r="H159" s="184">
        <f t="shared" si="2"/>
        <v>0</v>
      </c>
      <c r="I159" s="184"/>
      <c r="J159" s="184"/>
    </row>
    <row r="160" spans="1:10" ht="15" hidden="1" customHeight="1">
      <c r="A160" s="185"/>
      <c r="B160" s="181"/>
      <c r="C160" s="180"/>
      <c r="D160" s="180"/>
      <c r="E160" s="180"/>
      <c r="F160" s="187" t="s">
        <v>847</v>
      </c>
      <c r="G160" s="188"/>
      <c r="H160" s="184">
        <f t="shared" si="2"/>
        <v>0</v>
      </c>
      <c r="I160" s="184"/>
      <c r="J160" s="184"/>
    </row>
    <row r="161" spans="1:10" ht="15" hidden="1" customHeight="1">
      <c r="A161" s="185"/>
      <c r="B161" s="181"/>
      <c r="C161" s="180"/>
      <c r="D161" s="180"/>
      <c r="E161" s="180"/>
      <c r="F161" s="187" t="s">
        <v>847</v>
      </c>
      <c r="G161" s="188"/>
      <c r="H161" s="184">
        <f t="shared" ref="H161:H258" si="3">SUM(I161:J161)</f>
        <v>0</v>
      </c>
      <c r="I161" s="184"/>
      <c r="J161" s="184"/>
    </row>
    <row r="162" spans="1:10" ht="84" hidden="1" customHeight="1">
      <c r="A162" s="185">
        <v>2350</v>
      </c>
      <c r="B162" s="193" t="s">
        <v>253</v>
      </c>
      <c r="C162" s="182">
        <v>5</v>
      </c>
      <c r="D162" s="182">
        <v>0</v>
      </c>
      <c r="E162" s="182"/>
      <c r="F162" s="187" t="s">
        <v>19</v>
      </c>
      <c r="G162" s="186" t="s">
        <v>487</v>
      </c>
      <c r="H162" s="184">
        <f t="shared" si="3"/>
        <v>0</v>
      </c>
      <c r="I162" s="184">
        <f>SUM(I163)</f>
        <v>0</v>
      </c>
      <c r="J162" s="184">
        <f>SUM(J163)</f>
        <v>0</v>
      </c>
    </row>
    <row r="163" spans="1:10" ht="84" hidden="1" customHeight="1">
      <c r="A163" s="185">
        <v>2351</v>
      </c>
      <c r="B163" s="181" t="s">
        <v>253</v>
      </c>
      <c r="C163" s="180">
        <v>5</v>
      </c>
      <c r="D163" s="180">
        <v>1</v>
      </c>
      <c r="E163" s="180"/>
      <c r="F163" s="187" t="s">
        <v>488</v>
      </c>
      <c r="G163" s="198" t="s">
        <v>487</v>
      </c>
      <c r="H163" s="184">
        <f t="shared" si="3"/>
        <v>0</v>
      </c>
      <c r="I163" s="184">
        <f>SUM(I165:I166)</f>
        <v>0</v>
      </c>
      <c r="J163" s="184">
        <f>SUM(J165:J166)</f>
        <v>0</v>
      </c>
    </row>
    <row r="164" spans="1:10" ht="36" hidden="1" customHeight="1">
      <c r="A164" s="185"/>
      <c r="B164" s="181"/>
      <c r="C164" s="180"/>
      <c r="D164" s="180"/>
      <c r="E164" s="180"/>
      <c r="F164" s="187" t="s">
        <v>841</v>
      </c>
      <c r="G164" s="188"/>
      <c r="H164" s="184">
        <f t="shared" si="3"/>
        <v>0</v>
      </c>
      <c r="I164" s="184"/>
      <c r="J164" s="184"/>
    </row>
    <row r="165" spans="1:10" ht="15" hidden="1" customHeight="1">
      <c r="A165" s="185"/>
      <c r="B165" s="181"/>
      <c r="C165" s="180"/>
      <c r="D165" s="180"/>
      <c r="E165" s="180"/>
      <c r="F165" s="187" t="s">
        <v>847</v>
      </c>
      <c r="G165" s="188"/>
      <c r="H165" s="184">
        <f t="shared" si="3"/>
        <v>0</v>
      </c>
      <c r="I165" s="184"/>
      <c r="J165" s="184"/>
    </row>
    <row r="166" spans="1:10" ht="15" hidden="1" customHeight="1">
      <c r="A166" s="185"/>
      <c r="B166" s="181"/>
      <c r="C166" s="180"/>
      <c r="D166" s="180"/>
      <c r="E166" s="180"/>
      <c r="F166" s="187" t="s">
        <v>847</v>
      </c>
      <c r="G166" s="188"/>
      <c r="H166" s="184">
        <f t="shared" si="3"/>
        <v>0</v>
      </c>
      <c r="I166" s="184"/>
      <c r="J166" s="184"/>
    </row>
    <row r="167" spans="1:10" ht="324" hidden="1" customHeight="1">
      <c r="A167" s="185">
        <v>2360</v>
      </c>
      <c r="B167" s="193" t="s">
        <v>253</v>
      </c>
      <c r="C167" s="182">
        <v>6</v>
      </c>
      <c r="D167" s="182">
        <v>0</v>
      </c>
      <c r="E167" s="182"/>
      <c r="F167" s="187" t="s">
        <v>22</v>
      </c>
      <c r="G167" s="186" t="s">
        <v>489</v>
      </c>
      <c r="H167" s="184">
        <f t="shared" si="3"/>
        <v>0</v>
      </c>
      <c r="I167" s="184">
        <f>SUM(I168)</f>
        <v>0</v>
      </c>
      <c r="J167" s="184">
        <f>SUM(J168)</f>
        <v>0</v>
      </c>
    </row>
    <row r="168" spans="1:10" ht="25.5" hidden="1" customHeight="1">
      <c r="A168" s="185">
        <v>2361</v>
      </c>
      <c r="B168" s="181" t="s">
        <v>253</v>
      </c>
      <c r="C168" s="180">
        <v>6</v>
      </c>
      <c r="D168" s="180">
        <v>1</v>
      </c>
      <c r="E168" s="180"/>
      <c r="F168" s="187" t="s">
        <v>179</v>
      </c>
      <c r="G168" s="198" t="s">
        <v>490</v>
      </c>
      <c r="H168" s="184">
        <f t="shared" si="3"/>
        <v>0</v>
      </c>
      <c r="I168" s="184">
        <f>SUM(I170:I171)</f>
        <v>0</v>
      </c>
      <c r="J168" s="184">
        <f>SUM(J170:J171)</f>
        <v>0</v>
      </c>
    </row>
    <row r="169" spans="1:10" ht="36" hidden="1" customHeight="1">
      <c r="A169" s="185"/>
      <c r="B169" s="181"/>
      <c r="C169" s="180"/>
      <c r="D169" s="180"/>
      <c r="E169" s="180"/>
      <c r="F169" s="187" t="s">
        <v>841</v>
      </c>
      <c r="G169" s="188"/>
      <c r="H169" s="184">
        <f t="shared" si="3"/>
        <v>0</v>
      </c>
      <c r="I169" s="184"/>
      <c r="J169" s="184"/>
    </row>
    <row r="170" spans="1:10" ht="15" hidden="1" customHeight="1">
      <c r="A170" s="185"/>
      <c r="B170" s="181"/>
      <c r="C170" s="180"/>
      <c r="D170" s="180"/>
      <c r="E170" s="180"/>
      <c r="F170" s="187" t="s">
        <v>847</v>
      </c>
      <c r="G170" s="188"/>
      <c r="H170" s="184">
        <f t="shared" si="3"/>
        <v>0</v>
      </c>
      <c r="I170" s="184"/>
      <c r="J170" s="184"/>
    </row>
    <row r="171" spans="1:10" ht="15" hidden="1" customHeight="1">
      <c r="A171" s="185"/>
      <c r="B171" s="181"/>
      <c r="C171" s="180"/>
      <c r="D171" s="180"/>
      <c r="E171" s="180"/>
      <c r="F171" s="187" t="s">
        <v>847</v>
      </c>
      <c r="G171" s="188"/>
      <c r="H171" s="184">
        <f t="shared" si="3"/>
        <v>0</v>
      </c>
      <c r="I171" s="184"/>
      <c r="J171" s="184"/>
    </row>
    <row r="172" spans="1:10" ht="25.5" hidden="1" customHeight="1">
      <c r="A172" s="185">
        <v>2370</v>
      </c>
      <c r="B172" s="193" t="s">
        <v>253</v>
      </c>
      <c r="C172" s="182">
        <v>7</v>
      </c>
      <c r="D172" s="182">
        <v>0</v>
      </c>
      <c r="E172" s="182"/>
      <c r="F172" s="187" t="s">
        <v>852</v>
      </c>
      <c r="G172" s="186" t="s">
        <v>491</v>
      </c>
      <c r="H172" s="184">
        <f t="shared" si="3"/>
        <v>0</v>
      </c>
      <c r="I172" s="184">
        <f>SUM(I173)</f>
        <v>0</v>
      </c>
      <c r="J172" s="184">
        <f>SUM(J173)</f>
        <v>0</v>
      </c>
    </row>
    <row r="173" spans="1:10" ht="409.5" hidden="1" customHeight="1">
      <c r="A173" s="185">
        <v>2371</v>
      </c>
      <c r="B173" s="181" t="s">
        <v>253</v>
      </c>
      <c r="C173" s="180">
        <v>7</v>
      </c>
      <c r="D173" s="180">
        <v>1</v>
      </c>
      <c r="E173" s="180"/>
      <c r="F173" s="187" t="s">
        <v>180</v>
      </c>
      <c r="G173" s="198" t="s">
        <v>492</v>
      </c>
      <c r="H173" s="184">
        <f t="shared" si="3"/>
        <v>0</v>
      </c>
      <c r="I173" s="184">
        <f>SUM(I175:I176)</f>
        <v>0</v>
      </c>
      <c r="J173" s="184">
        <f>SUM(J175:J176)</f>
        <v>0</v>
      </c>
    </row>
    <row r="174" spans="1:10" ht="20.25" hidden="1" customHeight="1">
      <c r="A174" s="185"/>
      <c r="B174" s="181"/>
      <c r="C174" s="180"/>
      <c r="D174" s="180"/>
      <c r="E174" s="180"/>
      <c r="F174" s="187" t="s">
        <v>841</v>
      </c>
      <c r="G174" s="188"/>
      <c r="H174" s="184">
        <f t="shared" si="3"/>
        <v>0</v>
      </c>
      <c r="I174" s="184"/>
      <c r="J174" s="184"/>
    </row>
    <row r="175" spans="1:10" ht="1.5" hidden="1" customHeight="1">
      <c r="A175" s="185"/>
      <c r="B175" s="181"/>
      <c r="C175" s="180"/>
      <c r="D175" s="180"/>
      <c r="E175" s="180"/>
      <c r="F175" s="187" t="s">
        <v>847</v>
      </c>
      <c r="G175" s="188"/>
      <c r="H175" s="184">
        <f t="shared" si="3"/>
        <v>0</v>
      </c>
      <c r="I175" s="184"/>
      <c r="J175" s="184"/>
    </row>
    <row r="176" spans="1:10" ht="20.25" hidden="1" customHeight="1">
      <c r="A176" s="185"/>
      <c r="B176" s="181"/>
      <c r="C176" s="180"/>
      <c r="D176" s="180"/>
      <c r="E176" s="180"/>
      <c r="F176" s="187" t="s">
        <v>847</v>
      </c>
      <c r="G176" s="188"/>
      <c r="H176" s="184">
        <f t="shared" si="3"/>
        <v>0</v>
      </c>
      <c r="I176" s="184"/>
      <c r="J176" s="184"/>
    </row>
    <row r="177" spans="1:10" ht="39" customHeight="1">
      <c r="A177" s="173">
        <v>2150</v>
      </c>
      <c r="B177" s="176" t="s">
        <v>251</v>
      </c>
      <c r="C177" s="176">
        <v>5</v>
      </c>
      <c r="D177" s="176">
        <v>0</v>
      </c>
      <c r="E177" s="180"/>
      <c r="F177" s="187" t="s">
        <v>6</v>
      </c>
      <c r="G177" s="188"/>
      <c r="H177" s="179">
        <f>SUM(I177:J177)</f>
        <v>0</v>
      </c>
      <c r="I177" s="179">
        <f>SUM(I178)</f>
        <v>0</v>
      </c>
      <c r="J177" s="179">
        <v>0</v>
      </c>
    </row>
    <row r="178" spans="1:10" ht="17.25" hidden="1" customHeight="1">
      <c r="A178" s="173"/>
      <c r="B178" s="176"/>
      <c r="C178" s="176"/>
      <c r="D178" s="176"/>
      <c r="E178" s="180"/>
      <c r="F178" s="187"/>
      <c r="G178" s="188"/>
      <c r="H178" s="179">
        <f>SUM(I178:J178)</f>
        <v>0</v>
      </c>
      <c r="I178" s="179">
        <v>0</v>
      </c>
      <c r="J178" s="179">
        <v>0</v>
      </c>
    </row>
    <row r="179" spans="1:10" ht="64.5" customHeight="1">
      <c r="A179" s="193"/>
      <c r="B179" s="181" t="s">
        <v>251</v>
      </c>
      <c r="C179" s="180">
        <v>6</v>
      </c>
      <c r="D179" s="180">
        <v>0</v>
      </c>
      <c r="E179" s="180"/>
      <c r="F179" s="201" t="s">
        <v>853</v>
      </c>
      <c r="G179" s="188"/>
      <c r="H179" s="184">
        <f t="shared" si="3"/>
        <v>705721.47499999998</v>
      </c>
      <c r="I179" s="184">
        <f>SUM(I180)</f>
        <v>48500</v>
      </c>
      <c r="J179" s="184">
        <f>J180</f>
        <v>657221.47499999998</v>
      </c>
    </row>
    <row r="180" spans="1:10" ht="38.25" customHeight="1">
      <c r="A180" s="181"/>
      <c r="B180" s="181" t="s">
        <v>251</v>
      </c>
      <c r="C180" s="180">
        <v>6</v>
      </c>
      <c r="D180" s="180">
        <v>1</v>
      </c>
      <c r="E180" s="180"/>
      <c r="F180" s="187" t="s">
        <v>854</v>
      </c>
      <c r="G180" s="188"/>
      <c r="H180" s="184">
        <f t="shared" si="3"/>
        <v>705721.47499999998</v>
      </c>
      <c r="I180" s="184">
        <f>I184+I185+I186+I187+I188+I191+I189+I190</f>
        <v>48500</v>
      </c>
      <c r="J180" s="184">
        <f>J192+J193+J194</f>
        <v>657221.47499999998</v>
      </c>
    </row>
    <row r="181" spans="1:10" ht="60" customHeight="1">
      <c r="A181" s="181"/>
      <c r="B181" s="180"/>
      <c r="C181" s="180"/>
      <c r="D181" s="180"/>
      <c r="E181" s="180"/>
      <c r="F181" s="187" t="s">
        <v>841</v>
      </c>
      <c r="G181" s="188"/>
      <c r="H181" s="184">
        <f t="shared" si="3"/>
        <v>0</v>
      </c>
      <c r="I181" s="184">
        <v>0</v>
      </c>
      <c r="J181" s="184">
        <v>0</v>
      </c>
    </row>
    <row r="182" spans="1:10" ht="29.25" customHeight="1">
      <c r="A182" s="181"/>
      <c r="B182" s="180"/>
      <c r="C182" s="180"/>
      <c r="D182" s="180"/>
      <c r="E182" s="180">
        <v>4212</v>
      </c>
      <c r="F182" s="189" t="s">
        <v>981</v>
      </c>
      <c r="G182" s="188"/>
      <c r="H182" s="184">
        <f t="shared" si="3"/>
        <v>0</v>
      </c>
      <c r="I182" s="184">
        <v>0</v>
      </c>
      <c r="J182" s="184">
        <v>0</v>
      </c>
    </row>
    <row r="183" spans="1:10" ht="21" customHeight="1">
      <c r="A183" s="181"/>
      <c r="B183" s="180"/>
      <c r="C183" s="180"/>
      <c r="D183" s="180"/>
      <c r="E183" s="180">
        <v>4213</v>
      </c>
      <c r="F183" s="187" t="s">
        <v>113</v>
      </c>
      <c r="G183" s="188"/>
      <c r="H183" s="184">
        <f t="shared" si="3"/>
        <v>0</v>
      </c>
      <c r="I183" s="184">
        <v>0</v>
      </c>
      <c r="J183" s="184">
        <v>0</v>
      </c>
    </row>
    <row r="184" spans="1:10" ht="22.5" customHeight="1">
      <c r="A184" s="185"/>
      <c r="B184" s="181"/>
      <c r="C184" s="180"/>
      <c r="D184" s="180"/>
      <c r="E184" s="180">
        <v>4115</v>
      </c>
      <c r="F184" s="189" t="s">
        <v>111</v>
      </c>
      <c r="G184" s="188"/>
      <c r="H184" s="184">
        <f t="shared" si="3"/>
        <v>7000</v>
      </c>
      <c r="I184" s="184">
        <v>7000</v>
      </c>
      <c r="J184" s="190">
        <v>0</v>
      </c>
    </row>
    <row r="185" spans="1:10" ht="22.5" customHeight="1">
      <c r="A185" s="185"/>
      <c r="B185" s="181"/>
      <c r="C185" s="180"/>
      <c r="D185" s="180"/>
      <c r="E185" s="191">
        <v>4221</v>
      </c>
      <c r="F185" s="189" t="s">
        <v>118</v>
      </c>
      <c r="G185" s="188"/>
      <c r="H185" s="184">
        <f t="shared" si="3"/>
        <v>1000</v>
      </c>
      <c r="I185" s="184">
        <v>1000</v>
      </c>
      <c r="J185" s="190"/>
    </row>
    <row r="186" spans="1:10" ht="36" customHeight="1">
      <c r="A186" s="181"/>
      <c r="B186" s="180"/>
      <c r="C186" s="180"/>
      <c r="D186" s="180"/>
      <c r="E186" s="180">
        <v>4239</v>
      </c>
      <c r="F186" s="187" t="s">
        <v>844</v>
      </c>
      <c r="G186" s="188"/>
      <c r="H186" s="184">
        <f t="shared" si="3"/>
        <v>15000</v>
      </c>
      <c r="I186" s="184">
        <v>15000</v>
      </c>
      <c r="J186" s="184">
        <v>0</v>
      </c>
    </row>
    <row r="187" spans="1:10" ht="22.5" customHeight="1">
      <c r="A187" s="185"/>
      <c r="B187" s="181"/>
      <c r="C187" s="180"/>
      <c r="D187" s="180"/>
      <c r="E187" s="191">
        <v>4269</v>
      </c>
      <c r="F187" s="189" t="s">
        <v>845</v>
      </c>
      <c r="G187" s="188"/>
      <c r="H187" s="184">
        <f t="shared" si="3"/>
        <v>3000</v>
      </c>
      <c r="I187" s="184">
        <v>3000</v>
      </c>
      <c r="J187" s="190">
        <v>0</v>
      </c>
    </row>
    <row r="188" spans="1:10" ht="40.5" customHeight="1">
      <c r="A188" s="185"/>
      <c r="B188" s="181"/>
      <c r="C188" s="180"/>
      <c r="D188" s="180"/>
      <c r="E188" s="180">
        <v>4637</v>
      </c>
      <c r="F188" s="198" t="s">
        <v>182</v>
      </c>
      <c r="G188" s="188"/>
      <c r="H188" s="184">
        <f t="shared" si="3"/>
        <v>7000</v>
      </c>
      <c r="I188" s="184">
        <v>7000</v>
      </c>
      <c r="J188" s="184">
        <v>0</v>
      </c>
    </row>
    <row r="189" spans="1:10" ht="40.5" customHeight="1">
      <c r="A189" s="185"/>
      <c r="B189" s="181"/>
      <c r="C189" s="180"/>
      <c r="D189" s="180"/>
      <c r="E189" s="180">
        <v>4657</v>
      </c>
      <c r="F189" s="198" t="s">
        <v>899</v>
      </c>
      <c r="G189" s="188"/>
      <c r="H189" s="184">
        <f t="shared" si="3"/>
        <v>0</v>
      </c>
      <c r="I189" s="184">
        <v>0</v>
      </c>
      <c r="J189" s="184">
        <v>0</v>
      </c>
    </row>
    <row r="190" spans="1:10" ht="67.5" customHeight="1">
      <c r="A190" s="185"/>
      <c r="B190" s="181"/>
      <c r="C190" s="180"/>
      <c r="D190" s="180"/>
      <c r="E190" s="180">
        <v>4819</v>
      </c>
      <c r="F190" s="187" t="s">
        <v>900</v>
      </c>
      <c r="G190" s="188"/>
      <c r="H190" s="184">
        <f>SUM(I190:J190)</f>
        <v>500</v>
      </c>
      <c r="I190" s="184">
        <v>500</v>
      </c>
      <c r="J190" s="184">
        <v>0</v>
      </c>
    </row>
    <row r="191" spans="1:10" ht="24" customHeight="1">
      <c r="A191" s="185"/>
      <c r="B191" s="180"/>
      <c r="C191" s="180"/>
      <c r="D191" s="180"/>
      <c r="E191" s="180">
        <v>4823</v>
      </c>
      <c r="F191" s="187" t="s">
        <v>350</v>
      </c>
      <c r="G191" s="188"/>
      <c r="H191" s="184">
        <f t="shared" si="3"/>
        <v>15000</v>
      </c>
      <c r="I191" s="184">
        <v>15000</v>
      </c>
      <c r="J191" s="184">
        <v>0</v>
      </c>
    </row>
    <row r="192" spans="1:10" ht="41.25" customHeight="1">
      <c r="A192" s="185"/>
      <c r="B192" s="181"/>
      <c r="C192" s="180"/>
      <c r="D192" s="180"/>
      <c r="E192" s="191">
        <v>5113</v>
      </c>
      <c r="F192" s="187" t="s">
        <v>192</v>
      </c>
      <c r="G192" s="188"/>
      <c r="H192" s="179">
        <f>SUM(I192:J192)</f>
        <v>607000</v>
      </c>
      <c r="I192" s="179">
        <v>0</v>
      </c>
      <c r="J192" s="184">
        <v>607000</v>
      </c>
    </row>
    <row r="193" spans="1:10" ht="24" customHeight="1">
      <c r="A193" s="185"/>
      <c r="B193" s="180"/>
      <c r="C193" s="180"/>
      <c r="D193" s="180"/>
      <c r="E193" s="180">
        <v>5134</v>
      </c>
      <c r="F193" s="187" t="s">
        <v>186</v>
      </c>
      <c r="G193" s="188"/>
      <c r="H193" s="184">
        <f t="shared" si="3"/>
        <v>30000</v>
      </c>
      <c r="I193" s="184">
        <v>0</v>
      </c>
      <c r="J193" s="184">
        <v>30000</v>
      </c>
    </row>
    <row r="194" spans="1:10" ht="24" customHeight="1">
      <c r="A194" s="185"/>
      <c r="B194" s="180"/>
      <c r="C194" s="180"/>
      <c r="D194" s="180"/>
      <c r="E194" s="180">
        <v>5122</v>
      </c>
      <c r="F194" s="187" t="s">
        <v>188</v>
      </c>
      <c r="G194" s="188"/>
      <c r="H194" s="184">
        <f t="shared" si="3"/>
        <v>20221.474999999999</v>
      </c>
      <c r="I194" s="184">
        <v>0</v>
      </c>
      <c r="J194" s="184">
        <v>20221.474999999999</v>
      </c>
    </row>
    <row r="195" spans="1:10" ht="24.75" customHeight="1">
      <c r="A195" s="185">
        <v>2200</v>
      </c>
      <c r="B195" s="202" t="s">
        <v>252</v>
      </c>
      <c r="C195" s="180">
        <v>0</v>
      </c>
      <c r="D195" s="180">
        <v>0</v>
      </c>
      <c r="E195" s="180"/>
      <c r="F195" s="201" t="s">
        <v>855</v>
      </c>
      <c r="G195" s="188"/>
      <c r="H195" s="184">
        <f t="shared" si="3"/>
        <v>10000</v>
      </c>
      <c r="I195" s="184">
        <f>I196</f>
        <v>10000</v>
      </c>
      <c r="J195" s="184">
        <v>0</v>
      </c>
    </row>
    <row r="196" spans="1:10" ht="38.25" customHeight="1">
      <c r="A196" s="185"/>
      <c r="B196" s="202" t="s">
        <v>252</v>
      </c>
      <c r="C196" s="180">
        <v>2</v>
      </c>
      <c r="D196" s="180">
        <v>0</v>
      </c>
      <c r="E196" s="180"/>
      <c r="F196" s="187" t="s">
        <v>11</v>
      </c>
      <c r="G196" s="188"/>
      <c r="H196" s="184">
        <f t="shared" si="3"/>
        <v>10000</v>
      </c>
      <c r="I196" s="184">
        <f>I198</f>
        <v>10000</v>
      </c>
      <c r="J196" s="184">
        <v>0</v>
      </c>
    </row>
    <row r="197" spans="1:10" ht="25.5" customHeight="1">
      <c r="A197" s="185"/>
      <c r="B197" s="202" t="s">
        <v>252</v>
      </c>
      <c r="C197" s="180">
        <v>2</v>
      </c>
      <c r="D197" s="180">
        <v>1</v>
      </c>
      <c r="E197" s="180">
        <v>4241</v>
      </c>
      <c r="F197" s="187" t="s">
        <v>129</v>
      </c>
      <c r="G197" s="188"/>
      <c r="H197" s="184">
        <f>SUM(I197:J197)</f>
        <v>0</v>
      </c>
      <c r="I197" s="184">
        <v>0</v>
      </c>
      <c r="J197" s="184">
        <v>0</v>
      </c>
    </row>
    <row r="198" spans="1:10" ht="24.75" customHeight="1">
      <c r="A198" s="185"/>
      <c r="B198" s="202" t="s">
        <v>252</v>
      </c>
      <c r="C198" s="180">
        <v>2</v>
      </c>
      <c r="D198" s="180">
        <v>1</v>
      </c>
      <c r="E198" s="180">
        <v>4269</v>
      </c>
      <c r="F198" s="187" t="s">
        <v>845</v>
      </c>
      <c r="G198" s="188"/>
      <c r="H198" s="184">
        <f>SUM(I198)</f>
        <v>10000</v>
      </c>
      <c r="I198" s="184">
        <v>10000</v>
      </c>
      <c r="J198" s="184">
        <v>0</v>
      </c>
    </row>
    <row r="199" spans="1:10" ht="61.5" customHeight="1">
      <c r="A199" s="185">
        <v>2300</v>
      </c>
      <c r="B199" s="176" t="s">
        <v>253</v>
      </c>
      <c r="C199" s="176">
        <v>0</v>
      </c>
      <c r="D199" s="176">
        <v>0</v>
      </c>
      <c r="E199" s="180"/>
      <c r="F199" s="201" t="s">
        <v>856</v>
      </c>
      <c r="G199" s="188"/>
      <c r="H199" s="184">
        <f>SUM(I199)</f>
        <v>11000</v>
      </c>
      <c r="I199" s="184">
        <f>I200+I208</f>
        <v>11000</v>
      </c>
      <c r="J199" s="184">
        <v>0</v>
      </c>
    </row>
    <row r="200" spans="1:10" ht="28.5" customHeight="1">
      <c r="A200" s="185"/>
      <c r="B200" s="176" t="s">
        <v>253</v>
      </c>
      <c r="C200" s="176">
        <v>2</v>
      </c>
      <c r="D200" s="176">
        <v>0</v>
      </c>
      <c r="E200" s="180"/>
      <c r="F200" s="187" t="s">
        <v>16</v>
      </c>
      <c r="G200" s="188"/>
      <c r="H200" s="184">
        <f>SUM(I200)</f>
        <v>10000</v>
      </c>
      <c r="I200" s="184">
        <f>I201</f>
        <v>10000</v>
      </c>
      <c r="J200" s="184">
        <v>0</v>
      </c>
    </row>
    <row r="201" spans="1:10" ht="56.25" customHeight="1">
      <c r="A201" s="185"/>
      <c r="B201" s="203" t="s">
        <v>253</v>
      </c>
      <c r="C201" s="180">
        <v>2</v>
      </c>
      <c r="D201" s="180">
        <v>1</v>
      </c>
      <c r="E201" s="180">
        <v>4841</v>
      </c>
      <c r="F201" s="187" t="s">
        <v>889</v>
      </c>
      <c r="G201" s="188"/>
      <c r="H201" s="184">
        <f>SUM(I201)</f>
        <v>10000</v>
      </c>
      <c r="I201" s="184">
        <v>10000</v>
      </c>
      <c r="J201" s="184">
        <v>0</v>
      </c>
    </row>
    <row r="202" spans="1:10" ht="15" hidden="1" customHeight="1">
      <c r="A202" s="185"/>
      <c r="B202" s="181"/>
      <c r="C202" s="180"/>
      <c r="D202" s="180"/>
      <c r="E202" s="180"/>
      <c r="F202" s="187"/>
      <c r="G202" s="188"/>
      <c r="H202" s="184">
        <f t="shared" ref="H202:H208" si="4">SUM(I202)</f>
        <v>10000</v>
      </c>
      <c r="I202" s="184">
        <v>10000</v>
      </c>
      <c r="J202" s="184">
        <v>0</v>
      </c>
    </row>
    <row r="203" spans="1:10" ht="15" hidden="1" customHeight="1">
      <c r="A203" s="185"/>
      <c r="B203" s="181"/>
      <c r="C203" s="180"/>
      <c r="D203" s="180"/>
      <c r="E203" s="180"/>
      <c r="F203" s="187"/>
      <c r="G203" s="188"/>
      <c r="H203" s="184">
        <f t="shared" si="4"/>
        <v>10000</v>
      </c>
      <c r="I203" s="184">
        <v>10000</v>
      </c>
      <c r="J203" s="184">
        <v>0</v>
      </c>
    </row>
    <row r="204" spans="1:10" ht="15" hidden="1" customHeight="1">
      <c r="A204" s="185"/>
      <c r="B204" s="181"/>
      <c r="C204" s="180"/>
      <c r="D204" s="180"/>
      <c r="E204" s="180"/>
      <c r="F204" s="187"/>
      <c r="G204" s="188"/>
      <c r="H204" s="184">
        <f t="shared" si="4"/>
        <v>10000</v>
      </c>
      <c r="I204" s="184">
        <v>10000</v>
      </c>
      <c r="J204" s="184">
        <v>0</v>
      </c>
    </row>
    <row r="205" spans="1:10" ht="15" hidden="1" customHeight="1">
      <c r="A205" s="185"/>
      <c r="B205" s="181"/>
      <c r="C205" s="180"/>
      <c r="D205" s="180"/>
      <c r="E205" s="180"/>
      <c r="F205" s="187"/>
      <c r="G205" s="188"/>
      <c r="H205" s="184">
        <f t="shared" si="4"/>
        <v>10000</v>
      </c>
      <c r="I205" s="184">
        <v>10000</v>
      </c>
      <c r="J205" s="184">
        <v>0</v>
      </c>
    </row>
    <row r="206" spans="1:10" ht="0.75" hidden="1" customHeight="1">
      <c r="A206" s="185"/>
      <c r="B206" s="181"/>
      <c r="C206" s="180"/>
      <c r="D206" s="180"/>
      <c r="E206" s="180"/>
      <c r="F206" s="187"/>
      <c r="G206" s="188"/>
      <c r="H206" s="184">
        <f t="shared" si="4"/>
        <v>10000</v>
      </c>
      <c r="I206" s="184">
        <v>10000</v>
      </c>
      <c r="J206" s="184">
        <v>0</v>
      </c>
    </row>
    <row r="207" spans="1:10" ht="18.75" hidden="1" customHeight="1">
      <c r="A207" s="185"/>
      <c r="B207" s="181"/>
      <c r="C207" s="180"/>
      <c r="D207" s="180"/>
      <c r="E207" s="180"/>
      <c r="F207" s="187"/>
      <c r="G207" s="188"/>
      <c r="H207" s="184">
        <f t="shared" si="4"/>
        <v>10000</v>
      </c>
      <c r="I207" s="184">
        <v>10000</v>
      </c>
      <c r="J207" s="184">
        <v>0</v>
      </c>
    </row>
    <row r="208" spans="1:10" ht="18.75" customHeight="1">
      <c r="A208" s="185"/>
      <c r="B208" s="203" t="s">
        <v>253</v>
      </c>
      <c r="C208" s="180">
        <v>3</v>
      </c>
      <c r="D208" s="180">
        <v>1</v>
      </c>
      <c r="E208" s="180">
        <v>4239</v>
      </c>
      <c r="F208" s="187" t="s">
        <v>890</v>
      </c>
      <c r="G208" s="188"/>
      <c r="H208" s="184">
        <f t="shared" si="4"/>
        <v>1000</v>
      </c>
      <c r="I208" s="184">
        <v>1000</v>
      </c>
      <c r="J208" s="184">
        <v>0</v>
      </c>
    </row>
    <row r="209" spans="1:10" ht="99" customHeight="1">
      <c r="A209" s="180">
        <v>2400</v>
      </c>
      <c r="B209" s="181" t="s">
        <v>260</v>
      </c>
      <c r="C209" s="180">
        <v>0</v>
      </c>
      <c r="D209" s="180">
        <v>0</v>
      </c>
      <c r="E209" s="182"/>
      <c r="F209" s="187" t="s">
        <v>982</v>
      </c>
      <c r="G209" s="199" t="s">
        <v>493</v>
      </c>
      <c r="H209" s="184">
        <f t="shared" si="3"/>
        <v>-1085089.1950000003</v>
      </c>
      <c r="I209" s="184">
        <f>I235</f>
        <v>27814.025000000001</v>
      </c>
      <c r="J209" s="184">
        <f>J210+J281+J346</f>
        <v>-1112903.2200000002</v>
      </c>
    </row>
    <row r="210" spans="1:10" s="88" customFormat="1" ht="73.5" customHeight="1">
      <c r="A210" s="185">
        <v>2410</v>
      </c>
      <c r="B210" s="181" t="s">
        <v>260</v>
      </c>
      <c r="C210" s="180">
        <v>0</v>
      </c>
      <c r="D210" s="180">
        <v>0</v>
      </c>
      <c r="E210" s="182"/>
      <c r="F210" s="187" t="s">
        <v>982</v>
      </c>
      <c r="G210" s="186" t="s">
        <v>495</v>
      </c>
      <c r="H210" s="184">
        <f t="shared" si="3"/>
        <v>195814.02499999999</v>
      </c>
      <c r="I210" s="184">
        <f>I234</f>
        <v>27814.025000000001</v>
      </c>
      <c r="J210" s="184">
        <f>J240</f>
        <v>168000</v>
      </c>
    </row>
    <row r="211" spans="1:10" ht="18" hidden="1" customHeight="1">
      <c r="A211" s="185">
        <v>2411</v>
      </c>
      <c r="B211" s="181" t="s">
        <v>260</v>
      </c>
      <c r="C211" s="180">
        <v>1</v>
      </c>
      <c r="D211" s="180">
        <v>1</v>
      </c>
      <c r="E211" s="180"/>
      <c r="F211" s="187" t="s">
        <v>496</v>
      </c>
      <c r="G211" s="188" t="s">
        <v>497</v>
      </c>
      <c r="H211" s="184">
        <f t="shared" si="3"/>
        <v>0</v>
      </c>
      <c r="I211" s="184"/>
      <c r="J211" s="184">
        <f>SUM(J213:J214)</f>
        <v>0</v>
      </c>
    </row>
    <row r="212" spans="1:10" ht="19.5" hidden="1" customHeight="1">
      <c r="A212" s="185"/>
      <c r="B212" s="181"/>
      <c r="C212" s="180"/>
      <c r="D212" s="180"/>
      <c r="E212" s="180"/>
      <c r="F212" s="187" t="s">
        <v>841</v>
      </c>
      <c r="G212" s="188"/>
      <c r="H212" s="184">
        <f t="shared" si="3"/>
        <v>0</v>
      </c>
      <c r="I212" s="184"/>
      <c r="J212" s="184"/>
    </row>
    <row r="213" spans="1:10" ht="24.75" hidden="1" customHeight="1">
      <c r="A213" s="185"/>
      <c r="B213" s="181"/>
      <c r="C213" s="180"/>
      <c r="D213" s="180"/>
      <c r="E213" s="180"/>
      <c r="F213" s="187" t="s">
        <v>847</v>
      </c>
      <c r="G213" s="188"/>
      <c r="H213" s="184">
        <f t="shared" si="3"/>
        <v>0</v>
      </c>
      <c r="I213" s="184"/>
      <c r="J213" s="184"/>
    </row>
    <row r="214" spans="1:10" ht="19.5" hidden="1" customHeight="1">
      <c r="A214" s="185"/>
      <c r="B214" s="181"/>
      <c r="C214" s="180"/>
      <c r="D214" s="180"/>
      <c r="E214" s="180"/>
      <c r="F214" s="187" t="s">
        <v>847</v>
      </c>
      <c r="G214" s="188"/>
      <c r="H214" s="184">
        <f t="shared" si="3"/>
        <v>0</v>
      </c>
      <c r="I214" s="184"/>
      <c r="J214" s="184"/>
    </row>
    <row r="215" spans="1:10" ht="21.75" hidden="1" customHeight="1">
      <c r="A215" s="185">
        <v>2412</v>
      </c>
      <c r="B215" s="181" t="s">
        <v>260</v>
      </c>
      <c r="C215" s="180">
        <v>1</v>
      </c>
      <c r="D215" s="180">
        <v>2</v>
      </c>
      <c r="E215" s="180"/>
      <c r="F215" s="187" t="s">
        <v>498</v>
      </c>
      <c r="G215" s="198" t="s">
        <v>499</v>
      </c>
      <c r="H215" s="184">
        <f t="shared" si="3"/>
        <v>0</v>
      </c>
      <c r="I215" s="184"/>
      <c r="J215" s="184">
        <f>SUM(J217:J218)</f>
        <v>0</v>
      </c>
    </row>
    <row r="216" spans="1:10" ht="23.25" hidden="1" customHeight="1">
      <c r="A216" s="185"/>
      <c r="B216" s="181"/>
      <c r="C216" s="180"/>
      <c r="D216" s="180"/>
      <c r="E216" s="180"/>
      <c r="F216" s="187" t="s">
        <v>841</v>
      </c>
      <c r="G216" s="188"/>
      <c r="H216" s="184">
        <f t="shared" si="3"/>
        <v>0</v>
      </c>
      <c r="I216" s="184"/>
      <c r="J216" s="184"/>
    </row>
    <row r="217" spans="1:10" ht="11.25" hidden="1" customHeight="1">
      <c r="A217" s="185"/>
      <c r="B217" s="181"/>
      <c r="C217" s="180"/>
      <c r="D217" s="180"/>
      <c r="E217" s="180"/>
      <c r="F217" s="187" t="s">
        <v>847</v>
      </c>
      <c r="G217" s="188"/>
      <c r="H217" s="184">
        <f t="shared" si="3"/>
        <v>0</v>
      </c>
      <c r="I217" s="184"/>
      <c r="J217" s="184"/>
    </row>
    <row r="218" spans="1:10" ht="9" hidden="1" customHeight="1">
      <c r="A218" s="185"/>
      <c r="B218" s="181"/>
      <c r="C218" s="180"/>
      <c r="D218" s="180"/>
      <c r="E218" s="180"/>
      <c r="F218" s="187" t="s">
        <v>847</v>
      </c>
      <c r="G218" s="188"/>
      <c r="H218" s="184">
        <f t="shared" si="3"/>
        <v>0</v>
      </c>
      <c r="I218" s="184"/>
      <c r="J218" s="184"/>
    </row>
    <row r="219" spans="1:10" ht="9" hidden="1" customHeight="1">
      <c r="A219" s="185">
        <v>2420</v>
      </c>
      <c r="B219" s="193" t="s">
        <v>260</v>
      </c>
      <c r="C219" s="182">
        <v>2</v>
      </c>
      <c r="D219" s="182">
        <v>0</v>
      </c>
      <c r="E219" s="182"/>
      <c r="F219" s="187" t="s">
        <v>25</v>
      </c>
      <c r="G219" s="186" t="s">
        <v>500</v>
      </c>
      <c r="H219" s="184">
        <f t="shared" si="3"/>
        <v>0</v>
      </c>
      <c r="I219" s="184"/>
      <c r="J219" s="184">
        <f>SUM(J220)</f>
        <v>0</v>
      </c>
    </row>
    <row r="220" spans="1:10" ht="9.75" hidden="1" customHeight="1">
      <c r="A220" s="185">
        <v>2421</v>
      </c>
      <c r="B220" s="181" t="s">
        <v>260</v>
      </c>
      <c r="C220" s="180">
        <v>2</v>
      </c>
      <c r="D220" s="180">
        <v>1</v>
      </c>
      <c r="E220" s="180"/>
      <c r="F220" s="187" t="s">
        <v>501</v>
      </c>
      <c r="G220" s="198" t="s">
        <v>502</v>
      </c>
      <c r="H220" s="184">
        <f t="shared" si="3"/>
        <v>0</v>
      </c>
      <c r="I220" s="184"/>
      <c r="J220" s="184">
        <f>SUM(J222:J224)</f>
        <v>0</v>
      </c>
    </row>
    <row r="221" spans="1:10" ht="11.25" hidden="1" customHeight="1">
      <c r="A221" s="185"/>
      <c r="B221" s="181"/>
      <c r="C221" s="180"/>
      <c r="D221" s="180"/>
      <c r="E221" s="180"/>
      <c r="F221" s="187" t="s">
        <v>841</v>
      </c>
      <c r="G221" s="188"/>
      <c r="H221" s="184">
        <f t="shared" si="3"/>
        <v>0</v>
      </c>
      <c r="I221" s="184"/>
      <c r="J221" s="184"/>
    </row>
    <row r="222" spans="1:10" ht="9.75" hidden="1" customHeight="1">
      <c r="A222" s="185"/>
      <c r="B222" s="181"/>
      <c r="C222" s="180"/>
      <c r="D222" s="180"/>
      <c r="E222" s="185"/>
      <c r="F222" s="187"/>
      <c r="G222" s="188"/>
      <c r="H222" s="184"/>
      <c r="I222" s="184"/>
      <c r="J222" s="184"/>
    </row>
    <row r="223" spans="1:10" ht="12" hidden="1" customHeight="1">
      <c r="A223" s="185"/>
      <c r="B223" s="181"/>
      <c r="C223" s="180"/>
      <c r="D223" s="180"/>
      <c r="E223" s="185"/>
      <c r="F223" s="187"/>
      <c r="G223" s="188"/>
      <c r="H223" s="184"/>
      <c r="I223" s="184"/>
      <c r="J223" s="184"/>
    </row>
    <row r="224" spans="1:10" ht="12.75" hidden="1" customHeight="1">
      <c r="A224" s="185"/>
      <c r="B224" s="181"/>
      <c r="C224" s="180"/>
      <c r="D224" s="180"/>
      <c r="E224" s="185"/>
      <c r="F224" s="187"/>
      <c r="G224" s="188"/>
      <c r="H224" s="184"/>
      <c r="I224" s="184"/>
      <c r="J224" s="184"/>
    </row>
    <row r="225" spans="1:10" ht="8.25" hidden="1" customHeight="1">
      <c r="A225" s="185"/>
      <c r="B225" s="181"/>
      <c r="C225" s="180"/>
      <c r="D225" s="180"/>
      <c r="E225" s="185"/>
      <c r="F225" s="187"/>
      <c r="G225" s="188"/>
      <c r="H225" s="184"/>
      <c r="I225" s="184"/>
      <c r="J225" s="184"/>
    </row>
    <row r="226" spans="1:10" ht="13.5" hidden="1" customHeight="1">
      <c r="A226" s="185">
        <v>2422</v>
      </c>
      <c r="B226" s="181" t="s">
        <v>260</v>
      </c>
      <c r="C226" s="180">
        <v>2</v>
      </c>
      <c r="D226" s="180">
        <v>2</v>
      </c>
      <c r="E226" s="180"/>
      <c r="F226" s="187" t="s">
        <v>503</v>
      </c>
      <c r="G226" s="198" t="s">
        <v>504</v>
      </c>
      <c r="H226" s="184">
        <f t="shared" si="3"/>
        <v>0</v>
      </c>
      <c r="I226" s="184"/>
      <c r="J226" s="184">
        <f>SUM(J228:J229)</f>
        <v>0</v>
      </c>
    </row>
    <row r="227" spans="1:10" ht="12" hidden="1" customHeight="1">
      <c r="A227" s="185"/>
      <c r="B227" s="181"/>
      <c r="C227" s="180"/>
      <c r="D227" s="180"/>
      <c r="E227" s="180"/>
      <c r="F227" s="187" t="s">
        <v>841</v>
      </c>
      <c r="G227" s="188"/>
      <c r="H227" s="184">
        <f t="shared" si="3"/>
        <v>0</v>
      </c>
      <c r="I227" s="184"/>
      <c r="J227" s="184"/>
    </row>
    <row r="228" spans="1:10" ht="18" hidden="1" customHeight="1">
      <c r="A228" s="185"/>
      <c r="B228" s="181"/>
      <c r="C228" s="180"/>
      <c r="D228" s="180"/>
      <c r="E228" s="180"/>
      <c r="F228" s="187" t="s">
        <v>847</v>
      </c>
      <c r="G228" s="188"/>
      <c r="H228" s="184">
        <f t="shared" si="3"/>
        <v>0</v>
      </c>
      <c r="I228" s="184"/>
      <c r="J228" s="184"/>
    </row>
    <row r="229" spans="1:10" ht="18" hidden="1" customHeight="1">
      <c r="A229" s="185"/>
      <c r="B229" s="181"/>
      <c r="C229" s="180"/>
      <c r="D229" s="180"/>
      <c r="E229" s="180"/>
      <c r="F229" s="187" t="s">
        <v>847</v>
      </c>
      <c r="G229" s="188"/>
      <c r="H229" s="184">
        <f t="shared" si="3"/>
        <v>0</v>
      </c>
      <c r="I229" s="184"/>
      <c r="J229" s="184"/>
    </row>
    <row r="230" spans="1:10" ht="18.75" hidden="1" customHeight="1">
      <c r="A230" s="185">
        <v>2423</v>
      </c>
      <c r="B230" s="181" t="s">
        <v>260</v>
      </c>
      <c r="C230" s="180">
        <v>2</v>
      </c>
      <c r="D230" s="180">
        <v>3</v>
      </c>
      <c r="E230" s="180"/>
      <c r="F230" s="187" t="s">
        <v>505</v>
      </c>
      <c r="G230" s="198" t="s">
        <v>506</v>
      </c>
      <c r="H230" s="184">
        <f t="shared" si="3"/>
        <v>0</v>
      </c>
      <c r="I230" s="184"/>
      <c r="J230" s="184">
        <f>SUM(J232:J233)</f>
        <v>0</v>
      </c>
    </row>
    <row r="231" spans="1:10" ht="14.25" hidden="1" customHeight="1">
      <c r="A231" s="185"/>
      <c r="B231" s="181"/>
      <c r="C231" s="180"/>
      <c r="D231" s="180"/>
      <c r="E231" s="180"/>
      <c r="F231" s="187" t="s">
        <v>841</v>
      </c>
      <c r="G231" s="188"/>
      <c r="H231" s="184">
        <f t="shared" si="3"/>
        <v>0</v>
      </c>
      <c r="I231" s="184"/>
      <c r="J231" s="184"/>
    </row>
    <row r="232" spans="1:10" ht="14.25" hidden="1" customHeight="1">
      <c r="A232" s="185"/>
      <c r="B232" s="181"/>
      <c r="C232" s="180"/>
      <c r="D232" s="180"/>
      <c r="E232" s="180"/>
      <c r="F232" s="187" t="s">
        <v>847</v>
      </c>
      <c r="G232" s="188"/>
      <c r="H232" s="184">
        <f t="shared" si="3"/>
        <v>0</v>
      </c>
      <c r="I232" s="184"/>
      <c r="J232" s="184"/>
    </row>
    <row r="233" spans="1:10" ht="19.5" hidden="1" customHeight="1">
      <c r="A233" s="185"/>
      <c r="B233" s="181"/>
      <c r="C233" s="180"/>
      <c r="D233" s="180"/>
      <c r="E233" s="180"/>
      <c r="F233" s="187" t="s">
        <v>847</v>
      </c>
      <c r="G233" s="188"/>
      <c r="H233" s="184">
        <f t="shared" si="3"/>
        <v>0</v>
      </c>
      <c r="I233" s="184"/>
      <c r="J233" s="184"/>
    </row>
    <row r="234" spans="1:10" ht="60" customHeight="1">
      <c r="A234" s="185"/>
      <c r="B234" s="181" t="s">
        <v>260</v>
      </c>
      <c r="C234" s="180">
        <v>2</v>
      </c>
      <c r="D234" s="180">
        <v>0</v>
      </c>
      <c r="E234" s="180"/>
      <c r="F234" s="187" t="s">
        <v>896</v>
      </c>
      <c r="G234" s="188"/>
      <c r="H234" s="184">
        <f>I234</f>
        <v>27814.025000000001</v>
      </c>
      <c r="I234" s="184">
        <f>I235</f>
        <v>27814.025000000001</v>
      </c>
      <c r="J234" s="184">
        <v>0</v>
      </c>
    </row>
    <row r="235" spans="1:10" ht="19.5" customHeight="1">
      <c r="A235" s="185"/>
      <c r="B235" s="181" t="s">
        <v>260</v>
      </c>
      <c r="C235" s="180">
        <v>2</v>
      </c>
      <c r="D235" s="180">
        <v>1</v>
      </c>
      <c r="E235" s="180"/>
      <c r="F235" s="187" t="s">
        <v>894</v>
      </c>
      <c r="G235" s="188"/>
      <c r="H235" s="184">
        <f>I235</f>
        <v>27814.025000000001</v>
      </c>
      <c r="I235" s="184">
        <f>I238+I239+I237</f>
        <v>27814.025000000001</v>
      </c>
      <c r="J235" s="184"/>
    </row>
    <row r="236" spans="1:10" ht="37.5" customHeight="1">
      <c r="A236" s="185"/>
      <c r="B236" s="181"/>
      <c r="C236" s="180"/>
      <c r="D236" s="180"/>
      <c r="E236" s="180"/>
      <c r="F236" s="187" t="s">
        <v>841</v>
      </c>
      <c r="G236" s="188"/>
      <c r="H236" s="184">
        <f>SUM(I236:J236)</f>
        <v>0</v>
      </c>
      <c r="I236" s="184">
        <v>0</v>
      </c>
      <c r="J236" s="184">
        <v>0</v>
      </c>
    </row>
    <row r="237" spans="1:10" ht="37.5" customHeight="1">
      <c r="A237" s="185"/>
      <c r="B237" s="181"/>
      <c r="C237" s="180"/>
      <c r="D237" s="180"/>
      <c r="E237" s="191">
        <v>4112</v>
      </c>
      <c r="F237" s="189" t="s">
        <v>110</v>
      </c>
      <c r="G237" s="192" t="s">
        <v>287</v>
      </c>
      <c r="H237" s="184">
        <f>SUM(I237:J237)</f>
        <v>0</v>
      </c>
      <c r="I237" s="184">
        <v>0</v>
      </c>
      <c r="J237" s="190">
        <v>0</v>
      </c>
    </row>
    <row r="238" spans="1:10" ht="37.5" customHeight="1">
      <c r="A238" s="185"/>
      <c r="B238" s="181"/>
      <c r="C238" s="180"/>
      <c r="D238" s="180"/>
      <c r="E238" s="180">
        <v>4511</v>
      </c>
      <c r="F238" s="210" t="s">
        <v>146</v>
      </c>
      <c r="G238" s="198" t="s">
        <v>182</v>
      </c>
      <c r="H238" s="204">
        <f>I238</f>
        <v>2000</v>
      </c>
      <c r="I238" s="184">
        <v>2000</v>
      </c>
      <c r="J238" s="184">
        <v>0</v>
      </c>
    </row>
    <row r="239" spans="1:10" ht="37.5" customHeight="1">
      <c r="A239" s="185"/>
      <c r="B239" s="181"/>
      <c r="C239" s="180"/>
      <c r="D239" s="180"/>
      <c r="E239" s="180">
        <v>4729</v>
      </c>
      <c r="F239" s="210" t="s">
        <v>327</v>
      </c>
      <c r="G239" s="188"/>
      <c r="H239" s="184">
        <f>I239+J239</f>
        <v>25814.025000000001</v>
      </c>
      <c r="I239" s="184">
        <v>25814.025000000001</v>
      </c>
      <c r="J239" s="184">
        <v>0</v>
      </c>
    </row>
    <row r="240" spans="1:10" ht="21.75" customHeight="1">
      <c r="A240" s="185">
        <v>2424</v>
      </c>
      <c r="B240" s="181" t="s">
        <v>260</v>
      </c>
      <c r="C240" s="180">
        <v>2</v>
      </c>
      <c r="D240" s="180">
        <v>4</v>
      </c>
      <c r="E240" s="180"/>
      <c r="F240" s="187" t="s">
        <v>261</v>
      </c>
      <c r="G240" s="198"/>
      <c r="H240" s="184">
        <f t="shared" si="3"/>
        <v>168000</v>
      </c>
      <c r="I240" s="184">
        <v>0</v>
      </c>
      <c r="J240" s="184">
        <f>J242+J244+J245</f>
        <v>168000</v>
      </c>
    </row>
    <row r="241" spans="1:10" ht="36.75" customHeight="1">
      <c r="A241" s="185"/>
      <c r="B241" s="181"/>
      <c r="C241" s="180"/>
      <c r="D241" s="180"/>
      <c r="E241" s="180"/>
      <c r="F241" s="187" t="s">
        <v>841</v>
      </c>
      <c r="G241" s="188"/>
      <c r="H241" s="184">
        <f t="shared" si="3"/>
        <v>0</v>
      </c>
      <c r="I241" s="184">
        <v>0</v>
      </c>
      <c r="J241" s="184">
        <v>0</v>
      </c>
    </row>
    <row r="242" spans="1:10" ht="39" customHeight="1">
      <c r="A242" s="185"/>
      <c r="B242" s="181"/>
      <c r="C242" s="180"/>
      <c r="D242" s="180"/>
      <c r="E242" s="180">
        <v>5112</v>
      </c>
      <c r="F242" s="187" t="s">
        <v>191</v>
      </c>
      <c r="G242" s="188"/>
      <c r="H242" s="184">
        <f t="shared" si="3"/>
        <v>165000</v>
      </c>
      <c r="I242" s="184">
        <v>0</v>
      </c>
      <c r="J242" s="184">
        <v>165000</v>
      </c>
    </row>
    <row r="243" spans="1:10" ht="12.75" hidden="1" customHeight="1">
      <c r="A243" s="185"/>
      <c r="B243" s="181"/>
      <c r="C243" s="180"/>
      <c r="D243" s="180"/>
      <c r="E243" s="180"/>
      <c r="F243" s="187" t="s">
        <v>847</v>
      </c>
      <c r="G243" s="188"/>
      <c r="H243" s="184">
        <f t="shared" si="3"/>
        <v>0</v>
      </c>
      <c r="I243" s="184">
        <v>0</v>
      </c>
      <c r="J243" s="184"/>
    </row>
    <row r="244" spans="1:10" ht="39" customHeight="1">
      <c r="A244" s="185"/>
      <c r="B244" s="181"/>
      <c r="C244" s="180"/>
      <c r="D244" s="180"/>
      <c r="E244" s="180">
        <v>5113</v>
      </c>
      <c r="F244" s="187" t="s">
        <v>192</v>
      </c>
      <c r="G244" s="188"/>
      <c r="H244" s="184">
        <f t="shared" si="3"/>
        <v>0</v>
      </c>
      <c r="I244" s="184">
        <v>0</v>
      </c>
      <c r="J244" s="184">
        <v>0</v>
      </c>
    </row>
    <row r="245" spans="1:10" ht="39" customHeight="1">
      <c r="A245" s="185"/>
      <c r="B245" s="181"/>
      <c r="C245" s="180"/>
      <c r="D245" s="180"/>
      <c r="E245" s="180">
        <v>5129</v>
      </c>
      <c r="F245" s="187" t="s">
        <v>891</v>
      </c>
      <c r="G245" s="188"/>
      <c r="H245" s="184">
        <f>SUM(I245:J245)</f>
        <v>3000</v>
      </c>
      <c r="I245" s="184">
        <v>0</v>
      </c>
      <c r="J245" s="184">
        <v>3000</v>
      </c>
    </row>
    <row r="246" spans="1:10" ht="18" customHeight="1">
      <c r="A246" s="185">
        <v>2430</v>
      </c>
      <c r="B246" s="193" t="s">
        <v>260</v>
      </c>
      <c r="C246" s="182">
        <v>3</v>
      </c>
      <c r="D246" s="182">
        <v>0</v>
      </c>
      <c r="E246" s="182"/>
      <c r="F246" s="187" t="s">
        <v>26</v>
      </c>
      <c r="G246" s="186" t="s">
        <v>507</v>
      </c>
      <c r="H246" s="184">
        <f t="shared" si="3"/>
        <v>0</v>
      </c>
      <c r="I246" s="184">
        <v>0</v>
      </c>
      <c r="J246" s="184">
        <v>0</v>
      </c>
    </row>
    <row r="247" spans="1:10" ht="39.75" customHeight="1">
      <c r="A247" s="185">
        <v>2431</v>
      </c>
      <c r="B247" s="181" t="s">
        <v>260</v>
      </c>
      <c r="C247" s="180">
        <v>3</v>
      </c>
      <c r="D247" s="180">
        <v>1</v>
      </c>
      <c r="E247" s="180"/>
      <c r="F247" s="187" t="s">
        <v>508</v>
      </c>
      <c r="G247" s="198" t="s">
        <v>509</v>
      </c>
      <c r="H247" s="184">
        <f t="shared" si="3"/>
        <v>0</v>
      </c>
      <c r="I247" s="184">
        <v>0</v>
      </c>
      <c r="J247" s="184">
        <v>0</v>
      </c>
    </row>
    <row r="248" spans="1:10" ht="38.25" customHeight="1">
      <c r="A248" s="185"/>
      <c r="B248" s="181"/>
      <c r="C248" s="180"/>
      <c r="D248" s="180"/>
      <c r="E248" s="180"/>
      <c r="F248" s="187" t="s">
        <v>841</v>
      </c>
      <c r="G248" s="188"/>
      <c r="H248" s="184">
        <f t="shared" si="3"/>
        <v>0</v>
      </c>
      <c r="I248" s="184">
        <v>0</v>
      </c>
      <c r="J248" s="184">
        <v>0</v>
      </c>
    </row>
    <row r="249" spans="1:10" ht="22.5" customHeight="1">
      <c r="A249" s="185"/>
      <c r="B249" s="181"/>
      <c r="C249" s="180"/>
      <c r="D249" s="180"/>
      <c r="E249" s="180">
        <v>5112</v>
      </c>
      <c r="F249" s="187" t="s">
        <v>191</v>
      </c>
      <c r="G249" s="188"/>
      <c r="H249" s="184">
        <f t="shared" si="3"/>
        <v>0</v>
      </c>
      <c r="I249" s="184">
        <v>0</v>
      </c>
      <c r="J249" s="184">
        <v>0</v>
      </c>
    </row>
    <row r="250" spans="1:10" ht="23.25" customHeight="1">
      <c r="A250" s="185"/>
      <c r="B250" s="181"/>
      <c r="C250" s="180"/>
      <c r="D250" s="180"/>
      <c r="E250" s="180">
        <v>5134</v>
      </c>
      <c r="F250" s="187" t="s">
        <v>186</v>
      </c>
      <c r="G250" s="188"/>
      <c r="H250" s="184">
        <f t="shared" si="3"/>
        <v>0</v>
      </c>
      <c r="I250" s="184">
        <v>0</v>
      </c>
      <c r="J250" s="184">
        <v>0</v>
      </c>
    </row>
    <row r="251" spans="1:10" ht="28.5" customHeight="1">
      <c r="A251" s="185">
        <v>2432</v>
      </c>
      <c r="B251" s="181" t="s">
        <v>260</v>
      </c>
      <c r="C251" s="180">
        <v>3</v>
      </c>
      <c r="D251" s="180">
        <v>2</v>
      </c>
      <c r="E251" s="180"/>
      <c r="F251" s="187" t="s">
        <v>510</v>
      </c>
      <c r="G251" s="198" t="s">
        <v>511</v>
      </c>
      <c r="H251" s="184">
        <f t="shared" si="3"/>
        <v>0</v>
      </c>
      <c r="I251" s="184">
        <v>0</v>
      </c>
      <c r="J251" s="184">
        <v>0</v>
      </c>
    </row>
    <row r="252" spans="1:10" ht="39" customHeight="1">
      <c r="A252" s="185"/>
      <c r="B252" s="181"/>
      <c r="C252" s="180"/>
      <c r="D252" s="180"/>
      <c r="E252" s="180"/>
      <c r="F252" s="187" t="s">
        <v>841</v>
      </c>
      <c r="G252" s="188"/>
      <c r="H252" s="184">
        <f t="shared" si="3"/>
        <v>0</v>
      </c>
      <c r="I252" s="184">
        <v>0</v>
      </c>
      <c r="J252" s="184">
        <v>0</v>
      </c>
    </row>
    <row r="253" spans="1:10" ht="39" customHeight="1">
      <c r="A253" s="185"/>
      <c r="B253" s="181"/>
      <c r="C253" s="180"/>
      <c r="D253" s="180"/>
      <c r="E253" s="191">
        <v>5112</v>
      </c>
      <c r="F253" s="187" t="s">
        <v>191</v>
      </c>
      <c r="G253" s="188"/>
      <c r="H253" s="184">
        <f t="shared" si="3"/>
        <v>0</v>
      </c>
      <c r="I253" s="184">
        <v>0</v>
      </c>
      <c r="J253" s="184">
        <v>0</v>
      </c>
    </row>
    <row r="254" spans="1:10" ht="32.25" customHeight="1">
      <c r="A254" s="185"/>
      <c r="B254" s="181"/>
      <c r="C254" s="180"/>
      <c r="D254" s="180"/>
      <c r="E254" s="180">
        <v>5134</v>
      </c>
      <c r="F254" s="189" t="s">
        <v>186</v>
      </c>
      <c r="G254" s="188"/>
      <c r="H254" s="184">
        <f t="shared" si="3"/>
        <v>0</v>
      </c>
      <c r="I254" s="184">
        <v>0</v>
      </c>
      <c r="J254" s="184">
        <v>0</v>
      </c>
    </row>
    <row r="255" spans="1:10" ht="0.75" customHeight="1">
      <c r="A255" s="185">
        <v>2433</v>
      </c>
      <c r="B255" s="181" t="s">
        <v>260</v>
      </c>
      <c r="C255" s="180">
        <v>3</v>
      </c>
      <c r="D255" s="180">
        <v>3</v>
      </c>
      <c r="E255" s="180"/>
      <c r="F255" s="187" t="s">
        <v>512</v>
      </c>
      <c r="G255" s="198" t="s">
        <v>513</v>
      </c>
      <c r="H255" s="184">
        <f t="shared" si="3"/>
        <v>0</v>
      </c>
      <c r="I255" s="184"/>
      <c r="J255" s="184">
        <f>SUM(J257:J258)</f>
        <v>0</v>
      </c>
    </row>
    <row r="256" spans="1:10" ht="19.5" hidden="1" customHeight="1">
      <c r="A256" s="185"/>
      <c r="B256" s="181"/>
      <c r="C256" s="180"/>
      <c r="D256" s="180"/>
      <c r="E256" s="180"/>
      <c r="F256" s="187" t="s">
        <v>841</v>
      </c>
      <c r="G256" s="188"/>
      <c r="H256" s="184">
        <f t="shared" si="3"/>
        <v>0</v>
      </c>
      <c r="I256" s="184"/>
      <c r="J256" s="184"/>
    </row>
    <row r="257" spans="1:10" ht="21" hidden="1" customHeight="1">
      <c r="A257" s="185"/>
      <c r="B257" s="181"/>
      <c r="C257" s="180"/>
      <c r="D257" s="180"/>
      <c r="E257" s="180"/>
      <c r="F257" s="187" t="s">
        <v>847</v>
      </c>
      <c r="G257" s="188"/>
      <c r="H257" s="184">
        <f t="shared" si="3"/>
        <v>0</v>
      </c>
      <c r="I257" s="184"/>
      <c r="J257" s="184"/>
    </row>
    <row r="258" spans="1:10" ht="20.25" hidden="1" customHeight="1">
      <c r="A258" s="185"/>
      <c r="B258" s="181"/>
      <c r="C258" s="180"/>
      <c r="D258" s="180"/>
      <c r="E258" s="180"/>
      <c r="F258" s="187" t="s">
        <v>847</v>
      </c>
      <c r="G258" s="188"/>
      <c r="H258" s="184">
        <f t="shared" si="3"/>
        <v>0</v>
      </c>
      <c r="I258" s="184"/>
      <c r="J258" s="184"/>
    </row>
    <row r="259" spans="1:10" ht="18.75" hidden="1" customHeight="1">
      <c r="A259" s="185">
        <v>2435</v>
      </c>
      <c r="B259" s="193"/>
      <c r="C259" s="182"/>
      <c r="D259" s="182"/>
      <c r="E259" s="182"/>
      <c r="F259" s="187" t="s">
        <v>516</v>
      </c>
      <c r="G259" s="186"/>
      <c r="H259" s="184"/>
      <c r="I259" s="184"/>
      <c r="J259" s="184">
        <f>SUM(J261:J262)</f>
        <v>0</v>
      </c>
    </row>
    <row r="260" spans="1:10" ht="18" hidden="1" customHeight="1">
      <c r="A260" s="185"/>
      <c r="B260" s="193"/>
      <c r="C260" s="182"/>
      <c r="D260" s="182"/>
      <c r="E260" s="182"/>
      <c r="F260" s="187" t="s">
        <v>841</v>
      </c>
      <c r="G260" s="186"/>
      <c r="H260" s="184"/>
      <c r="I260" s="184"/>
      <c r="J260" s="184"/>
    </row>
    <row r="261" spans="1:10" ht="21" hidden="1" customHeight="1">
      <c r="A261" s="185"/>
      <c r="B261" s="193"/>
      <c r="C261" s="182"/>
      <c r="D261" s="182"/>
      <c r="E261" s="185">
        <v>5112</v>
      </c>
      <c r="F261" s="187" t="s">
        <v>191</v>
      </c>
      <c r="G261" s="186"/>
      <c r="H261" s="184"/>
      <c r="I261" s="184"/>
      <c r="J261" s="184"/>
    </row>
    <row r="262" spans="1:10" ht="24.75" hidden="1" customHeight="1">
      <c r="A262" s="185"/>
      <c r="B262" s="193"/>
      <c r="C262" s="182"/>
      <c r="D262" s="182"/>
      <c r="E262" s="185">
        <v>5134</v>
      </c>
      <c r="F262" s="187" t="s">
        <v>186</v>
      </c>
      <c r="G262" s="188"/>
      <c r="H262" s="184">
        <f>SUM(I262:J262)</f>
        <v>0</v>
      </c>
      <c r="I262" s="184"/>
      <c r="J262" s="184"/>
    </row>
    <row r="263" spans="1:10" ht="23.25" hidden="1" customHeight="1">
      <c r="A263" s="185">
        <v>2440</v>
      </c>
      <c r="B263" s="193" t="s">
        <v>260</v>
      </c>
      <c r="C263" s="182">
        <v>4</v>
      </c>
      <c r="D263" s="182">
        <v>0</v>
      </c>
      <c r="E263" s="182"/>
      <c r="F263" s="187" t="s">
        <v>27</v>
      </c>
      <c r="G263" s="186" t="s">
        <v>520</v>
      </c>
      <c r="H263" s="184">
        <f t="shared" ref="H263:H283" si="5">SUM(I263:J263)</f>
        <v>0</v>
      </c>
      <c r="I263" s="184"/>
      <c r="J263" s="184">
        <f>SUM(J264)</f>
        <v>0</v>
      </c>
    </row>
    <row r="264" spans="1:10" ht="22.5" hidden="1" customHeight="1">
      <c r="A264" s="185">
        <v>2441</v>
      </c>
      <c r="B264" s="181" t="s">
        <v>260</v>
      </c>
      <c r="C264" s="180">
        <v>4</v>
      </c>
      <c r="D264" s="180">
        <v>1</v>
      </c>
      <c r="E264" s="180"/>
      <c r="F264" s="187" t="s">
        <v>521</v>
      </c>
      <c r="G264" s="198" t="s">
        <v>522</v>
      </c>
      <c r="H264" s="184">
        <f t="shared" si="5"/>
        <v>0</v>
      </c>
      <c r="I264" s="184"/>
      <c r="J264" s="184">
        <f>SUM(J266:J267)</f>
        <v>0</v>
      </c>
    </row>
    <row r="265" spans="1:10" ht="21" hidden="1" customHeight="1">
      <c r="A265" s="185"/>
      <c r="B265" s="181"/>
      <c r="C265" s="180"/>
      <c r="D265" s="180"/>
      <c r="E265" s="180"/>
      <c r="F265" s="187" t="s">
        <v>841</v>
      </c>
      <c r="G265" s="188"/>
      <c r="H265" s="184">
        <f t="shared" si="5"/>
        <v>0</v>
      </c>
      <c r="I265" s="184"/>
      <c r="J265" s="184"/>
    </row>
    <row r="266" spans="1:10" ht="21" hidden="1" customHeight="1">
      <c r="A266" s="185"/>
      <c r="B266" s="181"/>
      <c r="C266" s="180"/>
      <c r="D266" s="180"/>
      <c r="E266" s="180"/>
      <c r="F266" s="187" t="s">
        <v>847</v>
      </c>
      <c r="G266" s="188"/>
      <c r="H266" s="184">
        <f t="shared" si="5"/>
        <v>0</v>
      </c>
      <c r="I266" s="184"/>
      <c r="J266" s="184"/>
    </row>
    <row r="267" spans="1:10" ht="22.5" hidden="1" customHeight="1">
      <c r="A267" s="185"/>
      <c r="B267" s="181"/>
      <c r="C267" s="180"/>
      <c r="D267" s="180"/>
      <c r="E267" s="180"/>
      <c r="F267" s="187" t="s">
        <v>847</v>
      </c>
      <c r="G267" s="188"/>
      <c r="H267" s="184">
        <f t="shared" si="5"/>
        <v>0</v>
      </c>
      <c r="I267" s="184"/>
      <c r="J267" s="184"/>
    </row>
    <row r="268" spans="1:10" ht="22.5" hidden="1" customHeight="1">
      <c r="A268" s="185">
        <v>2442</v>
      </c>
      <c r="B268" s="181" t="s">
        <v>260</v>
      </c>
      <c r="C268" s="180">
        <v>4</v>
      </c>
      <c r="D268" s="180">
        <v>2</v>
      </c>
      <c r="E268" s="180"/>
      <c r="F268" s="187" t="s">
        <v>523</v>
      </c>
      <c r="G268" s="198" t="s">
        <v>524</v>
      </c>
      <c r="H268" s="184">
        <f t="shared" si="5"/>
        <v>0</v>
      </c>
      <c r="I268" s="184"/>
      <c r="J268" s="184">
        <f>SUM(J270:J271)</f>
        <v>0</v>
      </c>
    </row>
    <row r="269" spans="1:10" ht="24" hidden="1" customHeight="1">
      <c r="A269" s="185"/>
      <c r="B269" s="181"/>
      <c r="C269" s="180"/>
      <c r="D269" s="180"/>
      <c r="E269" s="180"/>
      <c r="F269" s="187" t="s">
        <v>841</v>
      </c>
      <c r="G269" s="188"/>
      <c r="H269" s="184">
        <f t="shared" si="5"/>
        <v>0</v>
      </c>
      <c r="I269" s="184"/>
      <c r="J269" s="184"/>
    </row>
    <row r="270" spans="1:10" ht="21" hidden="1" customHeight="1">
      <c r="A270" s="185"/>
      <c r="B270" s="181"/>
      <c r="C270" s="180"/>
      <c r="D270" s="180"/>
      <c r="E270" s="180"/>
      <c r="F270" s="187" t="s">
        <v>847</v>
      </c>
      <c r="G270" s="188"/>
      <c r="H270" s="184">
        <f t="shared" si="5"/>
        <v>0</v>
      </c>
      <c r="I270" s="184"/>
      <c r="J270" s="184"/>
    </row>
    <row r="271" spans="1:10" ht="16.5" hidden="1" customHeight="1">
      <c r="A271" s="185"/>
      <c r="B271" s="181"/>
      <c r="C271" s="180"/>
      <c r="D271" s="180"/>
      <c r="E271" s="180"/>
      <c r="F271" s="187" t="s">
        <v>847</v>
      </c>
      <c r="G271" s="188"/>
      <c r="H271" s="184">
        <f t="shared" si="5"/>
        <v>0</v>
      </c>
      <c r="I271" s="184"/>
      <c r="J271" s="184"/>
    </row>
    <row r="272" spans="1:10" ht="21" hidden="1" customHeight="1">
      <c r="A272" s="185">
        <v>2443</v>
      </c>
      <c r="B272" s="181" t="s">
        <v>260</v>
      </c>
      <c r="C272" s="180">
        <v>4</v>
      </c>
      <c r="D272" s="180">
        <v>3</v>
      </c>
      <c r="E272" s="180"/>
      <c r="F272" s="187" t="s">
        <v>525</v>
      </c>
      <c r="G272" s="198" t="s">
        <v>526</v>
      </c>
      <c r="H272" s="184">
        <f t="shared" si="5"/>
        <v>0</v>
      </c>
      <c r="I272" s="184"/>
      <c r="J272" s="184">
        <f>SUM(J274:J275)</f>
        <v>0</v>
      </c>
    </row>
    <row r="273" spans="1:10" ht="29.25" hidden="1" customHeight="1">
      <c r="A273" s="185"/>
      <c r="B273" s="181"/>
      <c r="C273" s="180"/>
      <c r="D273" s="180"/>
      <c r="E273" s="180"/>
      <c r="F273" s="187" t="s">
        <v>841</v>
      </c>
      <c r="G273" s="188"/>
      <c r="H273" s="184">
        <f t="shared" si="5"/>
        <v>0</v>
      </c>
      <c r="I273" s="184"/>
      <c r="J273" s="184"/>
    </row>
    <row r="274" spans="1:10" ht="17.25" hidden="1" customHeight="1">
      <c r="A274" s="185"/>
      <c r="B274" s="181"/>
      <c r="C274" s="180"/>
      <c r="D274" s="180"/>
      <c r="E274" s="180"/>
      <c r="F274" s="187" t="s">
        <v>847</v>
      </c>
      <c r="G274" s="188"/>
      <c r="H274" s="184">
        <f t="shared" si="5"/>
        <v>0</v>
      </c>
      <c r="I274" s="184">
        <v>0</v>
      </c>
      <c r="J274" s="184"/>
    </row>
    <row r="275" spans="1:10" ht="18" hidden="1" customHeight="1">
      <c r="A275" s="185"/>
      <c r="B275" s="181"/>
      <c r="C275" s="180"/>
      <c r="D275" s="180"/>
      <c r="E275" s="180"/>
      <c r="F275" s="187" t="s">
        <v>847</v>
      </c>
      <c r="G275" s="188"/>
      <c r="H275" s="184">
        <f t="shared" si="5"/>
        <v>0</v>
      </c>
      <c r="I275" s="184"/>
      <c r="J275" s="184"/>
    </row>
    <row r="276" spans="1:10" ht="20.25" hidden="1" customHeight="1">
      <c r="A276" s="185">
        <v>2420</v>
      </c>
      <c r="B276" s="205" t="s">
        <v>857</v>
      </c>
      <c r="C276" s="205" t="s">
        <v>196</v>
      </c>
      <c r="D276" s="205" t="s">
        <v>194</v>
      </c>
      <c r="E276" s="180"/>
      <c r="F276" s="187" t="s">
        <v>858</v>
      </c>
      <c r="G276" s="188"/>
      <c r="H276" s="184">
        <v>0</v>
      </c>
      <c r="I276" s="184">
        <v>0</v>
      </c>
      <c r="J276" s="184">
        <v>0</v>
      </c>
    </row>
    <row r="277" spans="1:10" ht="25.5" hidden="1" customHeight="1">
      <c r="A277" s="185">
        <v>2421</v>
      </c>
      <c r="B277" s="181" t="s">
        <v>857</v>
      </c>
      <c r="C277" s="180">
        <v>2</v>
      </c>
      <c r="D277" s="180">
        <v>1</v>
      </c>
      <c r="E277" s="180"/>
      <c r="F277" s="187" t="s">
        <v>859</v>
      </c>
      <c r="G277" s="188"/>
      <c r="H277" s="184">
        <v>0</v>
      </c>
      <c r="I277" s="184">
        <v>0</v>
      </c>
      <c r="J277" s="184">
        <v>0</v>
      </c>
    </row>
    <row r="278" spans="1:10" ht="27" hidden="1" customHeight="1">
      <c r="A278" s="185"/>
      <c r="B278" s="181"/>
      <c r="C278" s="180"/>
      <c r="D278" s="180"/>
      <c r="E278" s="180"/>
      <c r="F278" s="187" t="s">
        <v>841</v>
      </c>
      <c r="G278" s="188"/>
      <c r="H278" s="184"/>
      <c r="I278" s="184"/>
      <c r="J278" s="184"/>
    </row>
    <row r="279" spans="1:10" ht="23.25" hidden="1" customHeight="1">
      <c r="A279" s="185"/>
      <c r="B279" s="181"/>
      <c r="C279" s="180"/>
      <c r="D279" s="180"/>
      <c r="E279" s="206">
        <v>4239</v>
      </c>
      <c r="F279" s="187" t="s">
        <v>844</v>
      </c>
      <c r="G279" s="188"/>
      <c r="H279" s="184">
        <v>0</v>
      </c>
      <c r="I279" s="184">
        <v>0</v>
      </c>
      <c r="J279" s="184">
        <v>0</v>
      </c>
    </row>
    <row r="280" spans="1:10" ht="20.25" hidden="1" customHeight="1">
      <c r="A280" s="185"/>
      <c r="B280" s="181"/>
      <c r="C280" s="180"/>
      <c r="D280" s="180"/>
      <c r="E280" s="205">
        <v>5121</v>
      </c>
      <c r="F280" s="187" t="s">
        <v>860</v>
      </c>
      <c r="G280" s="188"/>
      <c r="H280" s="184">
        <v>0</v>
      </c>
      <c r="I280" s="184">
        <v>0</v>
      </c>
      <c r="J280" s="184">
        <v>0</v>
      </c>
    </row>
    <row r="281" spans="1:10" ht="26.25" customHeight="1">
      <c r="A281" s="185">
        <v>2450</v>
      </c>
      <c r="B281" s="181" t="s">
        <v>260</v>
      </c>
      <c r="C281" s="180">
        <v>5</v>
      </c>
      <c r="D281" s="180">
        <v>0</v>
      </c>
      <c r="E281" s="182"/>
      <c r="F281" s="187" t="s">
        <v>28</v>
      </c>
      <c r="G281" s="200" t="s">
        <v>527</v>
      </c>
      <c r="H281" s="184">
        <f t="shared" si="5"/>
        <v>2171096.7799999998</v>
      </c>
      <c r="I281" s="184">
        <v>0</v>
      </c>
      <c r="J281" s="184">
        <f>J282+J344</f>
        <v>2171096.7799999998</v>
      </c>
    </row>
    <row r="282" spans="1:10" ht="24" customHeight="1">
      <c r="A282" s="185">
        <v>2451</v>
      </c>
      <c r="B282" s="181" t="s">
        <v>260</v>
      </c>
      <c r="C282" s="180">
        <v>5</v>
      </c>
      <c r="D282" s="180">
        <v>1</v>
      </c>
      <c r="E282" s="180"/>
      <c r="F282" s="187" t="s">
        <v>528</v>
      </c>
      <c r="G282" s="198" t="s">
        <v>529</v>
      </c>
      <c r="H282" s="184">
        <f>SUM(I282:J282)</f>
        <v>2042000</v>
      </c>
      <c r="I282" s="184">
        <v>0</v>
      </c>
      <c r="J282" s="184">
        <f>J284+J285+J343</f>
        <v>2042000</v>
      </c>
    </row>
    <row r="283" spans="1:10" ht="37.5" customHeight="1">
      <c r="A283" s="185"/>
      <c r="B283" s="181"/>
      <c r="C283" s="180"/>
      <c r="D283" s="180"/>
      <c r="E283" s="180"/>
      <c r="F283" s="187" t="s">
        <v>841</v>
      </c>
      <c r="G283" s="188"/>
      <c r="H283" s="184">
        <f t="shared" si="5"/>
        <v>0</v>
      </c>
      <c r="I283" s="184">
        <v>0</v>
      </c>
      <c r="J283" s="184">
        <v>0</v>
      </c>
    </row>
    <row r="284" spans="1:10" ht="37.5" customHeight="1">
      <c r="A284" s="185"/>
      <c r="B284" s="181"/>
      <c r="C284" s="180"/>
      <c r="D284" s="180"/>
      <c r="E284" s="180">
        <v>5112</v>
      </c>
      <c r="F284" s="187" t="s">
        <v>901</v>
      </c>
      <c r="G284" s="188"/>
      <c r="H284" s="179">
        <f>SUM(I284:J284)</f>
        <v>0</v>
      </c>
      <c r="I284" s="179">
        <v>0</v>
      </c>
      <c r="J284" s="184"/>
    </row>
    <row r="285" spans="1:10" ht="41.25" customHeight="1">
      <c r="A285" s="185"/>
      <c r="B285" s="181"/>
      <c r="C285" s="180"/>
      <c r="D285" s="180"/>
      <c r="E285" s="191">
        <v>5113</v>
      </c>
      <c r="F285" s="187" t="s">
        <v>192</v>
      </c>
      <c r="G285" s="188"/>
      <c r="H285" s="179">
        <f>SUM(I285:J285)</f>
        <v>2042000</v>
      </c>
      <c r="I285" s="179">
        <v>0</v>
      </c>
      <c r="J285" s="184">
        <v>2042000</v>
      </c>
    </row>
    <row r="286" spans="1:10" ht="1.5" hidden="1" customHeight="1">
      <c r="A286" s="185"/>
      <c r="B286" s="181"/>
      <c r="C286" s="180"/>
      <c r="D286" s="180"/>
      <c r="E286" s="180">
        <v>5129</v>
      </c>
      <c r="F286" s="187" t="s">
        <v>189</v>
      </c>
      <c r="G286" s="188"/>
      <c r="H286" s="179">
        <f t="shared" ref="H286:H345" si="6">SUM(I286:J286)</f>
        <v>993500</v>
      </c>
      <c r="I286" s="179">
        <v>0</v>
      </c>
      <c r="J286" s="184">
        <v>993500</v>
      </c>
    </row>
    <row r="287" spans="1:10" ht="0.75" hidden="1" customHeight="1">
      <c r="A287" s="185"/>
      <c r="B287" s="181"/>
      <c r="C287" s="180"/>
      <c r="D287" s="180"/>
      <c r="E287" s="180"/>
      <c r="F287" s="187" t="s">
        <v>847</v>
      </c>
      <c r="G287" s="188"/>
      <c r="H287" s="179">
        <f t="shared" si="6"/>
        <v>993500</v>
      </c>
      <c r="I287" s="179">
        <v>0</v>
      </c>
      <c r="J287" s="184">
        <v>993500</v>
      </c>
    </row>
    <row r="288" spans="1:10" ht="180" hidden="1" customHeight="1">
      <c r="A288" s="185">
        <v>2452</v>
      </c>
      <c r="B288" s="181" t="s">
        <v>260</v>
      </c>
      <c r="C288" s="180">
        <v>5</v>
      </c>
      <c r="D288" s="180">
        <v>2</v>
      </c>
      <c r="E288" s="180"/>
      <c r="F288" s="187" t="s">
        <v>530</v>
      </c>
      <c r="G288" s="198" t="s">
        <v>531</v>
      </c>
      <c r="H288" s="179">
        <f t="shared" si="6"/>
        <v>993500</v>
      </c>
      <c r="I288" s="179">
        <v>0</v>
      </c>
      <c r="J288" s="184">
        <v>993500</v>
      </c>
    </row>
    <row r="289" spans="1:10" ht="36" hidden="1" customHeight="1">
      <c r="A289" s="185"/>
      <c r="B289" s="181"/>
      <c r="C289" s="180"/>
      <c r="D289" s="180"/>
      <c r="E289" s="180"/>
      <c r="F289" s="187" t="s">
        <v>841</v>
      </c>
      <c r="G289" s="188"/>
      <c r="H289" s="179">
        <f t="shared" si="6"/>
        <v>993500</v>
      </c>
      <c r="I289" s="179">
        <v>0</v>
      </c>
      <c r="J289" s="184">
        <v>993500</v>
      </c>
    </row>
    <row r="290" spans="1:10" ht="15" hidden="1" customHeight="1">
      <c r="A290" s="185"/>
      <c r="B290" s="181"/>
      <c r="C290" s="180"/>
      <c r="D290" s="180"/>
      <c r="E290" s="180"/>
      <c r="F290" s="187" t="s">
        <v>847</v>
      </c>
      <c r="G290" s="188"/>
      <c r="H290" s="179">
        <f t="shared" si="6"/>
        <v>993500</v>
      </c>
      <c r="I290" s="179">
        <v>0</v>
      </c>
      <c r="J290" s="184">
        <v>993500</v>
      </c>
    </row>
    <row r="291" spans="1:10" ht="15" hidden="1" customHeight="1">
      <c r="A291" s="185"/>
      <c r="B291" s="181"/>
      <c r="C291" s="180"/>
      <c r="D291" s="180"/>
      <c r="E291" s="180"/>
      <c r="F291" s="187" t="s">
        <v>847</v>
      </c>
      <c r="G291" s="188"/>
      <c r="H291" s="179">
        <f t="shared" si="6"/>
        <v>993500</v>
      </c>
      <c r="I291" s="179">
        <v>0</v>
      </c>
      <c r="J291" s="184">
        <v>993500</v>
      </c>
    </row>
    <row r="292" spans="1:10" ht="204" hidden="1" customHeight="1">
      <c r="A292" s="185">
        <v>2453</v>
      </c>
      <c r="B292" s="181" t="s">
        <v>260</v>
      </c>
      <c r="C292" s="180">
        <v>5</v>
      </c>
      <c r="D292" s="180">
        <v>3</v>
      </c>
      <c r="E292" s="180"/>
      <c r="F292" s="187" t="s">
        <v>532</v>
      </c>
      <c r="G292" s="198" t="s">
        <v>533</v>
      </c>
      <c r="H292" s="179">
        <f t="shared" si="6"/>
        <v>993500</v>
      </c>
      <c r="I292" s="179">
        <v>0</v>
      </c>
      <c r="J292" s="184">
        <v>993500</v>
      </c>
    </row>
    <row r="293" spans="1:10" ht="36" hidden="1" customHeight="1">
      <c r="A293" s="185"/>
      <c r="B293" s="181"/>
      <c r="C293" s="180"/>
      <c r="D293" s="180"/>
      <c r="E293" s="180"/>
      <c r="F293" s="187" t="s">
        <v>841</v>
      </c>
      <c r="G293" s="188"/>
      <c r="H293" s="179">
        <f t="shared" si="6"/>
        <v>993500</v>
      </c>
      <c r="I293" s="179">
        <v>0</v>
      </c>
      <c r="J293" s="184">
        <v>993500</v>
      </c>
    </row>
    <row r="294" spans="1:10" ht="15" hidden="1" customHeight="1">
      <c r="A294" s="185"/>
      <c r="B294" s="181"/>
      <c r="C294" s="180"/>
      <c r="D294" s="180"/>
      <c r="E294" s="180"/>
      <c r="F294" s="187" t="s">
        <v>847</v>
      </c>
      <c r="G294" s="188"/>
      <c r="H294" s="179">
        <f t="shared" si="6"/>
        <v>993500</v>
      </c>
      <c r="I294" s="179">
        <v>0</v>
      </c>
      <c r="J294" s="184">
        <v>993500</v>
      </c>
    </row>
    <row r="295" spans="1:10" ht="15" hidden="1" customHeight="1">
      <c r="A295" s="185"/>
      <c r="B295" s="181"/>
      <c r="C295" s="180"/>
      <c r="D295" s="180"/>
      <c r="E295" s="180"/>
      <c r="F295" s="187" t="s">
        <v>847</v>
      </c>
      <c r="G295" s="188"/>
      <c r="H295" s="179">
        <f t="shared" si="6"/>
        <v>993500</v>
      </c>
      <c r="I295" s="179">
        <v>0</v>
      </c>
      <c r="J295" s="184">
        <v>993500</v>
      </c>
    </row>
    <row r="296" spans="1:10" ht="156" hidden="1" customHeight="1">
      <c r="A296" s="185">
        <v>2454</v>
      </c>
      <c r="B296" s="181" t="s">
        <v>260</v>
      </c>
      <c r="C296" s="180">
        <v>5</v>
      </c>
      <c r="D296" s="180">
        <v>4</v>
      </c>
      <c r="E296" s="180"/>
      <c r="F296" s="187" t="s">
        <v>534</v>
      </c>
      <c r="G296" s="198" t="s">
        <v>535</v>
      </c>
      <c r="H296" s="179">
        <f t="shared" si="6"/>
        <v>993500</v>
      </c>
      <c r="I296" s="179">
        <v>0</v>
      </c>
      <c r="J296" s="184">
        <v>993500</v>
      </c>
    </row>
    <row r="297" spans="1:10" ht="36" hidden="1" customHeight="1">
      <c r="A297" s="185"/>
      <c r="B297" s="181"/>
      <c r="C297" s="180"/>
      <c r="D297" s="180"/>
      <c r="E297" s="180"/>
      <c r="F297" s="187" t="s">
        <v>841</v>
      </c>
      <c r="G297" s="188"/>
      <c r="H297" s="179">
        <f t="shared" si="6"/>
        <v>993500</v>
      </c>
      <c r="I297" s="179">
        <v>0</v>
      </c>
      <c r="J297" s="184">
        <v>993500</v>
      </c>
    </row>
    <row r="298" spans="1:10" ht="15" hidden="1" customHeight="1">
      <c r="A298" s="185"/>
      <c r="B298" s="181"/>
      <c r="C298" s="180"/>
      <c r="D298" s="180"/>
      <c r="E298" s="180"/>
      <c r="F298" s="187" t="s">
        <v>847</v>
      </c>
      <c r="G298" s="188"/>
      <c r="H298" s="179">
        <f t="shared" si="6"/>
        <v>993500</v>
      </c>
      <c r="I298" s="179">
        <v>0</v>
      </c>
      <c r="J298" s="184">
        <v>993500</v>
      </c>
    </row>
    <row r="299" spans="1:10" ht="15" hidden="1" customHeight="1">
      <c r="A299" s="185"/>
      <c r="B299" s="181"/>
      <c r="C299" s="180"/>
      <c r="D299" s="180"/>
      <c r="E299" s="180"/>
      <c r="F299" s="187" t="s">
        <v>847</v>
      </c>
      <c r="G299" s="188"/>
      <c r="H299" s="179">
        <f t="shared" si="6"/>
        <v>993500</v>
      </c>
      <c r="I299" s="179">
        <v>0</v>
      </c>
      <c r="J299" s="184">
        <v>993500</v>
      </c>
    </row>
    <row r="300" spans="1:10" ht="336" hidden="1" customHeight="1">
      <c r="A300" s="185">
        <v>2455</v>
      </c>
      <c r="B300" s="181" t="s">
        <v>260</v>
      </c>
      <c r="C300" s="180">
        <v>5</v>
      </c>
      <c r="D300" s="180">
        <v>5</v>
      </c>
      <c r="E300" s="180"/>
      <c r="F300" s="187" t="s">
        <v>536</v>
      </c>
      <c r="G300" s="198" t="s">
        <v>537</v>
      </c>
      <c r="H300" s="179">
        <f t="shared" si="6"/>
        <v>993500</v>
      </c>
      <c r="I300" s="179">
        <v>0</v>
      </c>
      <c r="J300" s="184">
        <v>993500</v>
      </c>
    </row>
    <row r="301" spans="1:10" ht="36" hidden="1" customHeight="1">
      <c r="A301" s="185"/>
      <c r="B301" s="181"/>
      <c r="C301" s="180"/>
      <c r="D301" s="180"/>
      <c r="E301" s="180"/>
      <c r="F301" s="187" t="s">
        <v>841</v>
      </c>
      <c r="G301" s="188"/>
      <c r="H301" s="179">
        <f t="shared" si="6"/>
        <v>993500</v>
      </c>
      <c r="I301" s="179">
        <v>0</v>
      </c>
      <c r="J301" s="184">
        <v>993500</v>
      </c>
    </row>
    <row r="302" spans="1:10" ht="15" hidden="1" customHeight="1">
      <c r="A302" s="185"/>
      <c r="B302" s="181"/>
      <c r="C302" s="180"/>
      <c r="D302" s="180"/>
      <c r="E302" s="180"/>
      <c r="F302" s="187" t="s">
        <v>847</v>
      </c>
      <c r="G302" s="188"/>
      <c r="H302" s="179">
        <f t="shared" si="6"/>
        <v>993500</v>
      </c>
      <c r="I302" s="179">
        <v>0</v>
      </c>
      <c r="J302" s="184">
        <v>993500</v>
      </c>
    </row>
    <row r="303" spans="1:10" ht="15" hidden="1" customHeight="1">
      <c r="A303" s="185"/>
      <c r="B303" s="181"/>
      <c r="C303" s="180"/>
      <c r="D303" s="180"/>
      <c r="E303" s="180"/>
      <c r="F303" s="187" t="s">
        <v>847</v>
      </c>
      <c r="G303" s="188"/>
      <c r="H303" s="179">
        <f t="shared" si="6"/>
        <v>993500</v>
      </c>
      <c r="I303" s="179">
        <v>0</v>
      </c>
      <c r="J303" s="184">
        <v>993500</v>
      </c>
    </row>
    <row r="304" spans="1:10" ht="156" hidden="1" customHeight="1">
      <c r="A304" s="185">
        <v>2460</v>
      </c>
      <c r="B304" s="193" t="s">
        <v>260</v>
      </c>
      <c r="C304" s="182">
        <v>6</v>
      </c>
      <c r="D304" s="182">
        <v>0</v>
      </c>
      <c r="E304" s="182"/>
      <c r="F304" s="187" t="s">
        <v>29</v>
      </c>
      <c r="G304" s="186" t="s">
        <v>538</v>
      </c>
      <c r="H304" s="179">
        <f t="shared" si="6"/>
        <v>993500</v>
      </c>
      <c r="I304" s="179">
        <v>0</v>
      </c>
      <c r="J304" s="184">
        <v>993500</v>
      </c>
    </row>
    <row r="305" spans="1:10" ht="156" hidden="1" customHeight="1">
      <c r="A305" s="185">
        <v>2461</v>
      </c>
      <c r="B305" s="181" t="s">
        <v>260</v>
      </c>
      <c r="C305" s="180">
        <v>6</v>
      </c>
      <c r="D305" s="180">
        <v>1</v>
      </c>
      <c r="E305" s="180"/>
      <c r="F305" s="187" t="s">
        <v>539</v>
      </c>
      <c r="G305" s="198" t="s">
        <v>538</v>
      </c>
      <c r="H305" s="179">
        <f t="shared" si="6"/>
        <v>993500</v>
      </c>
      <c r="I305" s="179">
        <v>0</v>
      </c>
      <c r="J305" s="184">
        <v>993500</v>
      </c>
    </row>
    <row r="306" spans="1:10" ht="36" hidden="1" customHeight="1">
      <c r="A306" s="185"/>
      <c r="B306" s="181"/>
      <c r="C306" s="180"/>
      <c r="D306" s="180"/>
      <c r="E306" s="180"/>
      <c r="F306" s="187" t="s">
        <v>841</v>
      </c>
      <c r="G306" s="188"/>
      <c r="H306" s="179">
        <f t="shared" si="6"/>
        <v>993500</v>
      </c>
      <c r="I306" s="179">
        <v>0</v>
      </c>
      <c r="J306" s="184">
        <v>993500</v>
      </c>
    </row>
    <row r="307" spans="1:10" ht="15" hidden="1" customHeight="1">
      <c r="A307" s="185"/>
      <c r="B307" s="181"/>
      <c r="C307" s="180"/>
      <c r="D307" s="180"/>
      <c r="E307" s="180"/>
      <c r="F307" s="187" t="s">
        <v>847</v>
      </c>
      <c r="G307" s="188"/>
      <c r="H307" s="179">
        <f t="shared" si="6"/>
        <v>993500</v>
      </c>
      <c r="I307" s="179">
        <v>0</v>
      </c>
      <c r="J307" s="184">
        <v>993500</v>
      </c>
    </row>
    <row r="308" spans="1:10" ht="15" hidden="1" customHeight="1">
      <c r="A308" s="185"/>
      <c r="B308" s="181"/>
      <c r="C308" s="180"/>
      <c r="D308" s="180"/>
      <c r="E308" s="180"/>
      <c r="F308" s="187" t="s">
        <v>847</v>
      </c>
      <c r="G308" s="188"/>
      <c r="H308" s="179">
        <f t="shared" si="6"/>
        <v>993500</v>
      </c>
      <c r="I308" s="179">
        <v>0</v>
      </c>
      <c r="J308" s="184">
        <v>993500</v>
      </c>
    </row>
    <row r="309" spans="1:10" ht="192" hidden="1" customHeight="1">
      <c r="A309" s="185">
        <v>2470</v>
      </c>
      <c r="B309" s="193" t="s">
        <v>260</v>
      </c>
      <c r="C309" s="182">
        <v>7</v>
      </c>
      <c r="D309" s="182">
        <v>0</v>
      </c>
      <c r="E309" s="182"/>
      <c r="F309" s="186" t="s">
        <v>30</v>
      </c>
      <c r="G309" s="200" t="s">
        <v>540</v>
      </c>
      <c r="H309" s="179">
        <f t="shared" si="6"/>
        <v>993500</v>
      </c>
      <c r="I309" s="179">
        <v>0</v>
      </c>
      <c r="J309" s="184">
        <v>993500</v>
      </c>
    </row>
    <row r="310" spans="1:10" ht="409.5" hidden="1" customHeight="1">
      <c r="A310" s="185">
        <v>2471</v>
      </c>
      <c r="B310" s="181" t="s">
        <v>260</v>
      </c>
      <c r="C310" s="180">
        <v>7</v>
      </c>
      <c r="D310" s="180">
        <v>1</v>
      </c>
      <c r="E310" s="180"/>
      <c r="F310" s="187" t="s">
        <v>541</v>
      </c>
      <c r="G310" s="198" t="s">
        <v>542</v>
      </c>
      <c r="H310" s="179">
        <f t="shared" si="6"/>
        <v>993500</v>
      </c>
      <c r="I310" s="179">
        <v>0</v>
      </c>
      <c r="J310" s="184">
        <v>993500</v>
      </c>
    </row>
    <row r="311" spans="1:10" ht="36" hidden="1" customHeight="1">
      <c r="A311" s="185"/>
      <c r="B311" s="181"/>
      <c r="C311" s="180"/>
      <c r="D311" s="180"/>
      <c r="E311" s="180"/>
      <c r="F311" s="187" t="s">
        <v>841</v>
      </c>
      <c r="G311" s="188"/>
      <c r="H311" s="179">
        <f t="shared" si="6"/>
        <v>993500</v>
      </c>
      <c r="I311" s="179">
        <v>0</v>
      </c>
      <c r="J311" s="184">
        <v>993500</v>
      </c>
    </row>
    <row r="312" spans="1:10" ht="15" hidden="1" customHeight="1">
      <c r="A312" s="185"/>
      <c r="B312" s="181"/>
      <c r="C312" s="180"/>
      <c r="D312" s="180"/>
      <c r="E312" s="180"/>
      <c r="F312" s="187" t="s">
        <v>847</v>
      </c>
      <c r="G312" s="188"/>
      <c r="H312" s="179">
        <f t="shared" si="6"/>
        <v>993500</v>
      </c>
      <c r="I312" s="179">
        <v>0</v>
      </c>
      <c r="J312" s="184">
        <v>993500</v>
      </c>
    </row>
    <row r="313" spans="1:10" ht="15" hidden="1" customHeight="1">
      <c r="A313" s="185"/>
      <c r="B313" s="181"/>
      <c r="C313" s="180"/>
      <c r="D313" s="180"/>
      <c r="E313" s="180"/>
      <c r="F313" s="187" t="s">
        <v>847</v>
      </c>
      <c r="G313" s="188"/>
      <c r="H313" s="179">
        <f t="shared" si="6"/>
        <v>993500</v>
      </c>
      <c r="I313" s="179">
        <v>0</v>
      </c>
      <c r="J313" s="184">
        <v>993500</v>
      </c>
    </row>
    <row r="314" spans="1:10" ht="264" hidden="1" customHeight="1">
      <c r="A314" s="185">
        <v>2472</v>
      </c>
      <c r="B314" s="181" t="s">
        <v>260</v>
      </c>
      <c r="C314" s="180">
        <v>7</v>
      </c>
      <c r="D314" s="180">
        <v>2</v>
      </c>
      <c r="E314" s="180"/>
      <c r="F314" s="187" t="s">
        <v>543</v>
      </c>
      <c r="G314" s="207" t="s">
        <v>544</v>
      </c>
      <c r="H314" s="179">
        <f t="shared" si="6"/>
        <v>993500</v>
      </c>
      <c r="I314" s="179">
        <v>0</v>
      </c>
      <c r="J314" s="184">
        <v>993500</v>
      </c>
    </row>
    <row r="315" spans="1:10" ht="17.25" hidden="1" customHeight="1">
      <c r="A315" s="185"/>
      <c r="B315" s="181"/>
      <c r="C315" s="180"/>
      <c r="D315" s="180"/>
      <c r="E315" s="180"/>
      <c r="F315" s="187" t="s">
        <v>841</v>
      </c>
      <c r="G315" s="188"/>
      <c r="H315" s="179">
        <f t="shared" si="6"/>
        <v>993500</v>
      </c>
      <c r="I315" s="179">
        <v>0</v>
      </c>
      <c r="J315" s="184">
        <v>993500</v>
      </c>
    </row>
    <row r="316" spans="1:10" ht="15" hidden="1" customHeight="1">
      <c r="A316" s="185"/>
      <c r="B316" s="181"/>
      <c r="C316" s="180"/>
      <c r="D316" s="180"/>
      <c r="E316" s="180"/>
      <c r="F316" s="187" t="s">
        <v>847</v>
      </c>
      <c r="G316" s="188"/>
      <c r="H316" s="179">
        <f t="shared" si="6"/>
        <v>993500</v>
      </c>
      <c r="I316" s="179">
        <v>0</v>
      </c>
      <c r="J316" s="184">
        <v>993500</v>
      </c>
    </row>
    <row r="317" spans="1:10" ht="15" hidden="1" customHeight="1">
      <c r="A317" s="185"/>
      <c r="B317" s="181"/>
      <c r="C317" s="180"/>
      <c r="D317" s="180"/>
      <c r="E317" s="180"/>
      <c r="F317" s="187" t="s">
        <v>847</v>
      </c>
      <c r="G317" s="188"/>
      <c r="H317" s="179">
        <f t="shared" si="6"/>
        <v>993500</v>
      </c>
      <c r="I317" s="179">
        <v>0</v>
      </c>
      <c r="J317" s="184">
        <v>993500</v>
      </c>
    </row>
    <row r="318" spans="1:10" ht="84" hidden="1" customHeight="1">
      <c r="A318" s="185">
        <v>2473</v>
      </c>
      <c r="B318" s="181" t="s">
        <v>260</v>
      </c>
      <c r="C318" s="180">
        <v>7</v>
      </c>
      <c r="D318" s="180">
        <v>3</v>
      </c>
      <c r="E318" s="180"/>
      <c r="F318" s="187" t="s">
        <v>545</v>
      </c>
      <c r="G318" s="198" t="s">
        <v>546</v>
      </c>
      <c r="H318" s="179">
        <f t="shared" si="6"/>
        <v>993500</v>
      </c>
      <c r="I318" s="179">
        <v>0</v>
      </c>
      <c r="J318" s="184">
        <v>993500</v>
      </c>
    </row>
    <row r="319" spans="1:10" ht="36" hidden="1" customHeight="1">
      <c r="A319" s="185"/>
      <c r="B319" s="181"/>
      <c r="C319" s="180"/>
      <c r="D319" s="180"/>
      <c r="E319" s="180"/>
      <c r="F319" s="187" t="s">
        <v>841</v>
      </c>
      <c r="G319" s="188"/>
      <c r="H319" s="179">
        <f t="shared" si="6"/>
        <v>993500</v>
      </c>
      <c r="I319" s="179">
        <v>0</v>
      </c>
      <c r="J319" s="184">
        <v>993500</v>
      </c>
    </row>
    <row r="320" spans="1:10" ht="15" hidden="1" customHeight="1">
      <c r="A320" s="185"/>
      <c r="B320" s="181"/>
      <c r="C320" s="180"/>
      <c r="D320" s="180"/>
      <c r="E320" s="180"/>
      <c r="F320" s="187" t="s">
        <v>847</v>
      </c>
      <c r="G320" s="188"/>
      <c r="H320" s="179">
        <f t="shared" si="6"/>
        <v>993500</v>
      </c>
      <c r="I320" s="179">
        <v>0</v>
      </c>
      <c r="J320" s="184">
        <v>993500</v>
      </c>
    </row>
    <row r="321" spans="1:10" ht="15" hidden="1" customHeight="1">
      <c r="A321" s="185"/>
      <c r="B321" s="181"/>
      <c r="C321" s="180"/>
      <c r="D321" s="180"/>
      <c r="E321" s="180"/>
      <c r="F321" s="187" t="s">
        <v>847</v>
      </c>
      <c r="G321" s="188"/>
      <c r="H321" s="179">
        <f t="shared" si="6"/>
        <v>993500</v>
      </c>
      <c r="I321" s="179">
        <v>0</v>
      </c>
      <c r="J321" s="184">
        <v>993500</v>
      </c>
    </row>
    <row r="322" spans="1:10" ht="396" hidden="1" customHeight="1">
      <c r="A322" s="185">
        <v>2474</v>
      </c>
      <c r="B322" s="181" t="s">
        <v>260</v>
      </c>
      <c r="C322" s="180">
        <v>7</v>
      </c>
      <c r="D322" s="180">
        <v>4</v>
      </c>
      <c r="E322" s="180"/>
      <c r="F322" s="187" t="s">
        <v>547</v>
      </c>
      <c r="G322" s="188" t="s">
        <v>548</v>
      </c>
      <c r="H322" s="179">
        <f t="shared" si="6"/>
        <v>993500</v>
      </c>
      <c r="I322" s="179">
        <v>0</v>
      </c>
      <c r="J322" s="184">
        <v>993500</v>
      </c>
    </row>
    <row r="323" spans="1:10" ht="36" hidden="1" customHeight="1">
      <c r="A323" s="185"/>
      <c r="B323" s="181"/>
      <c r="C323" s="180"/>
      <c r="D323" s="180"/>
      <c r="E323" s="180"/>
      <c r="F323" s="187" t="s">
        <v>841</v>
      </c>
      <c r="G323" s="188"/>
      <c r="H323" s="179">
        <f t="shared" si="6"/>
        <v>993500</v>
      </c>
      <c r="I323" s="179">
        <v>0</v>
      </c>
      <c r="J323" s="184">
        <v>993500</v>
      </c>
    </row>
    <row r="324" spans="1:10" ht="15" hidden="1" customHeight="1">
      <c r="A324" s="185"/>
      <c r="B324" s="181"/>
      <c r="C324" s="180"/>
      <c r="D324" s="180"/>
      <c r="E324" s="180"/>
      <c r="F324" s="187" t="s">
        <v>847</v>
      </c>
      <c r="G324" s="188"/>
      <c r="H324" s="179">
        <f t="shared" si="6"/>
        <v>993500</v>
      </c>
      <c r="I324" s="179">
        <v>0</v>
      </c>
      <c r="J324" s="184">
        <v>993500</v>
      </c>
    </row>
    <row r="325" spans="1:10" ht="15" hidden="1" customHeight="1">
      <c r="A325" s="185"/>
      <c r="B325" s="181"/>
      <c r="C325" s="180"/>
      <c r="D325" s="180"/>
      <c r="E325" s="180"/>
      <c r="F325" s="187" t="s">
        <v>847</v>
      </c>
      <c r="G325" s="188"/>
      <c r="H325" s="179">
        <f t="shared" si="6"/>
        <v>993500</v>
      </c>
      <c r="I325" s="179">
        <v>0</v>
      </c>
      <c r="J325" s="184">
        <v>993500</v>
      </c>
    </row>
    <row r="326" spans="1:10" ht="240" hidden="1" customHeight="1">
      <c r="A326" s="185">
        <v>2480</v>
      </c>
      <c r="B326" s="193" t="s">
        <v>260</v>
      </c>
      <c r="C326" s="182">
        <v>8</v>
      </c>
      <c r="D326" s="182">
        <v>0</v>
      </c>
      <c r="E326" s="182"/>
      <c r="F326" s="186" t="s">
        <v>31</v>
      </c>
      <c r="G326" s="186" t="s">
        <v>549</v>
      </c>
      <c r="H326" s="179">
        <f t="shared" si="6"/>
        <v>993500</v>
      </c>
      <c r="I326" s="179">
        <v>0</v>
      </c>
      <c r="J326" s="184">
        <v>993500</v>
      </c>
    </row>
    <row r="327" spans="1:10" ht="36.75" hidden="1" customHeight="1">
      <c r="A327" s="185">
        <v>2481</v>
      </c>
      <c r="B327" s="181" t="s">
        <v>260</v>
      </c>
      <c r="C327" s="180">
        <v>8</v>
      </c>
      <c r="D327" s="180">
        <v>1</v>
      </c>
      <c r="E327" s="180"/>
      <c r="F327" s="187" t="s">
        <v>550</v>
      </c>
      <c r="G327" s="198" t="s">
        <v>551</v>
      </c>
      <c r="H327" s="179">
        <f t="shared" si="6"/>
        <v>993500</v>
      </c>
      <c r="I327" s="179">
        <v>0</v>
      </c>
      <c r="J327" s="184">
        <v>993500</v>
      </c>
    </row>
    <row r="328" spans="1:10" ht="36" hidden="1" customHeight="1">
      <c r="A328" s="185"/>
      <c r="B328" s="181"/>
      <c r="C328" s="180"/>
      <c r="D328" s="180"/>
      <c r="E328" s="180"/>
      <c r="F328" s="187" t="s">
        <v>841</v>
      </c>
      <c r="G328" s="188"/>
      <c r="H328" s="179">
        <f t="shared" si="6"/>
        <v>993500</v>
      </c>
      <c r="I328" s="179">
        <v>0</v>
      </c>
      <c r="J328" s="184">
        <v>993500</v>
      </c>
    </row>
    <row r="329" spans="1:10" ht="15" hidden="1" customHeight="1">
      <c r="A329" s="185"/>
      <c r="B329" s="181"/>
      <c r="C329" s="180"/>
      <c r="D329" s="180"/>
      <c r="E329" s="180"/>
      <c r="F329" s="187" t="s">
        <v>847</v>
      </c>
      <c r="G329" s="188"/>
      <c r="H329" s="179">
        <f t="shared" si="6"/>
        <v>993500</v>
      </c>
      <c r="I329" s="179">
        <v>0</v>
      </c>
      <c r="J329" s="184">
        <v>993500</v>
      </c>
    </row>
    <row r="330" spans="1:10" ht="15" hidden="1" customHeight="1">
      <c r="A330" s="185"/>
      <c r="B330" s="181"/>
      <c r="C330" s="180"/>
      <c r="D330" s="180"/>
      <c r="E330" s="180"/>
      <c r="F330" s="187" t="s">
        <v>847</v>
      </c>
      <c r="G330" s="188"/>
      <c r="H330" s="179">
        <f t="shared" si="6"/>
        <v>993500</v>
      </c>
      <c r="I330" s="179">
        <v>0</v>
      </c>
      <c r="J330" s="184">
        <v>993500</v>
      </c>
    </row>
    <row r="331" spans="1:10" ht="409.5" hidden="1" customHeight="1">
      <c r="A331" s="185">
        <v>2482</v>
      </c>
      <c r="B331" s="181" t="s">
        <v>260</v>
      </c>
      <c r="C331" s="180">
        <v>8</v>
      </c>
      <c r="D331" s="180">
        <v>2</v>
      </c>
      <c r="E331" s="180"/>
      <c r="F331" s="187" t="s">
        <v>552</v>
      </c>
      <c r="G331" s="198" t="s">
        <v>553</v>
      </c>
      <c r="H331" s="179">
        <f t="shared" si="6"/>
        <v>993500</v>
      </c>
      <c r="I331" s="179">
        <v>0</v>
      </c>
      <c r="J331" s="184">
        <v>993500</v>
      </c>
    </row>
    <row r="332" spans="1:10" ht="36" hidden="1" customHeight="1">
      <c r="A332" s="185"/>
      <c r="B332" s="181"/>
      <c r="C332" s="180"/>
      <c r="D332" s="180"/>
      <c r="E332" s="180"/>
      <c r="F332" s="187" t="s">
        <v>841</v>
      </c>
      <c r="G332" s="188"/>
      <c r="H332" s="179">
        <f t="shared" si="6"/>
        <v>993500</v>
      </c>
      <c r="I332" s="179">
        <v>0</v>
      </c>
      <c r="J332" s="184">
        <v>993500</v>
      </c>
    </row>
    <row r="333" spans="1:10" ht="15" hidden="1" customHeight="1">
      <c r="A333" s="185"/>
      <c r="B333" s="181"/>
      <c r="C333" s="180"/>
      <c r="D333" s="180"/>
      <c r="E333" s="180"/>
      <c r="F333" s="187" t="s">
        <v>847</v>
      </c>
      <c r="G333" s="188"/>
      <c r="H333" s="179">
        <f t="shared" si="6"/>
        <v>993500</v>
      </c>
      <c r="I333" s="179">
        <v>0</v>
      </c>
      <c r="J333" s="184">
        <v>993500</v>
      </c>
    </row>
    <row r="334" spans="1:10" ht="15" hidden="1" customHeight="1">
      <c r="A334" s="185"/>
      <c r="B334" s="181"/>
      <c r="C334" s="180"/>
      <c r="D334" s="180"/>
      <c r="E334" s="180"/>
      <c r="F334" s="187" t="s">
        <v>847</v>
      </c>
      <c r="G334" s="188"/>
      <c r="H334" s="179">
        <f t="shared" si="6"/>
        <v>993500</v>
      </c>
      <c r="I334" s="179">
        <v>0</v>
      </c>
      <c r="J334" s="184">
        <v>993500</v>
      </c>
    </row>
    <row r="335" spans="1:10" ht="228" hidden="1" customHeight="1">
      <c r="A335" s="185">
        <v>2483</v>
      </c>
      <c r="B335" s="181" t="s">
        <v>260</v>
      </c>
      <c r="C335" s="180">
        <v>8</v>
      </c>
      <c r="D335" s="180">
        <v>3</v>
      </c>
      <c r="E335" s="180"/>
      <c r="F335" s="187" t="s">
        <v>554</v>
      </c>
      <c r="G335" s="198" t="s">
        <v>555</v>
      </c>
      <c r="H335" s="179">
        <f t="shared" si="6"/>
        <v>993500</v>
      </c>
      <c r="I335" s="179">
        <v>0</v>
      </c>
      <c r="J335" s="184">
        <v>993500</v>
      </c>
    </row>
    <row r="336" spans="1:10" ht="36" hidden="1" customHeight="1">
      <c r="A336" s="185"/>
      <c r="B336" s="181"/>
      <c r="C336" s="180"/>
      <c r="D336" s="180"/>
      <c r="E336" s="180"/>
      <c r="F336" s="187" t="s">
        <v>841</v>
      </c>
      <c r="G336" s="188"/>
      <c r="H336" s="179">
        <f t="shared" si="6"/>
        <v>993500</v>
      </c>
      <c r="I336" s="179">
        <v>0</v>
      </c>
      <c r="J336" s="184">
        <v>993500</v>
      </c>
    </row>
    <row r="337" spans="1:10" ht="15" hidden="1" customHeight="1">
      <c r="A337" s="185"/>
      <c r="B337" s="181"/>
      <c r="C337" s="180"/>
      <c r="D337" s="180"/>
      <c r="E337" s="180"/>
      <c r="F337" s="187" t="s">
        <v>847</v>
      </c>
      <c r="G337" s="188"/>
      <c r="H337" s="179">
        <f t="shared" si="6"/>
        <v>993500</v>
      </c>
      <c r="I337" s="179">
        <v>0</v>
      </c>
      <c r="J337" s="184">
        <v>993500</v>
      </c>
    </row>
    <row r="338" spans="1:10" ht="15" hidden="1" customHeight="1">
      <c r="A338" s="185"/>
      <c r="B338" s="181"/>
      <c r="C338" s="180"/>
      <c r="D338" s="180"/>
      <c r="E338" s="180"/>
      <c r="F338" s="187" t="s">
        <v>847</v>
      </c>
      <c r="G338" s="188"/>
      <c r="H338" s="179">
        <f t="shared" si="6"/>
        <v>993500</v>
      </c>
      <c r="I338" s="179">
        <v>0</v>
      </c>
      <c r="J338" s="184">
        <v>993500</v>
      </c>
    </row>
    <row r="339" spans="1:10" ht="409.5" hidden="1" customHeight="1">
      <c r="A339" s="185">
        <v>2484</v>
      </c>
      <c r="B339" s="181" t="s">
        <v>260</v>
      </c>
      <c r="C339" s="180">
        <v>8</v>
      </c>
      <c r="D339" s="180">
        <v>4</v>
      </c>
      <c r="E339" s="180"/>
      <c r="F339" s="187" t="s">
        <v>556</v>
      </c>
      <c r="G339" s="198" t="s">
        <v>557</v>
      </c>
      <c r="H339" s="179">
        <f t="shared" si="6"/>
        <v>993500</v>
      </c>
      <c r="I339" s="179">
        <v>0</v>
      </c>
      <c r="J339" s="184">
        <v>993500</v>
      </c>
    </row>
    <row r="340" spans="1:10" ht="37.5" hidden="1" customHeight="1">
      <c r="A340" s="185"/>
      <c r="B340" s="181"/>
      <c r="C340" s="180"/>
      <c r="D340" s="180"/>
      <c r="E340" s="180"/>
      <c r="F340" s="187" t="s">
        <v>841</v>
      </c>
      <c r="G340" s="188"/>
      <c r="H340" s="179">
        <f t="shared" si="6"/>
        <v>993500</v>
      </c>
      <c r="I340" s="179">
        <v>0</v>
      </c>
      <c r="J340" s="184">
        <v>993500</v>
      </c>
    </row>
    <row r="341" spans="1:10" ht="15" hidden="1" customHeight="1">
      <c r="A341" s="185"/>
      <c r="B341" s="181"/>
      <c r="C341" s="180"/>
      <c r="D341" s="180"/>
      <c r="E341" s="180"/>
      <c r="F341" s="187" t="s">
        <v>847</v>
      </c>
      <c r="G341" s="188"/>
      <c r="H341" s="179">
        <f t="shared" si="6"/>
        <v>993500</v>
      </c>
      <c r="I341" s="179">
        <v>0</v>
      </c>
      <c r="J341" s="184">
        <v>993500</v>
      </c>
    </row>
    <row r="342" spans="1:10" ht="6" hidden="1" customHeight="1">
      <c r="A342" s="185"/>
      <c r="B342" s="181"/>
      <c r="C342" s="180"/>
      <c r="D342" s="180"/>
      <c r="E342" s="180"/>
      <c r="F342" s="187" t="s">
        <v>847</v>
      </c>
      <c r="G342" s="188"/>
      <c r="H342" s="179">
        <f t="shared" si="6"/>
        <v>993500</v>
      </c>
      <c r="I342" s="179">
        <v>0</v>
      </c>
      <c r="J342" s="184">
        <v>993500</v>
      </c>
    </row>
    <row r="343" spans="1:10" ht="31.5" customHeight="1">
      <c r="A343" s="185"/>
      <c r="B343" s="181"/>
      <c r="C343" s="180"/>
      <c r="D343" s="180"/>
      <c r="E343" s="191">
        <v>5221</v>
      </c>
      <c r="F343" s="187" t="s">
        <v>902</v>
      </c>
      <c r="G343" s="188"/>
      <c r="H343" s="179">
        <f>SUM(I343:J343)</f>
        <v>0</v>
      </c>
      <c r="I343" s="179">
        <v>0</v>
      </c>
      <c r="J343" s="184">
        <v>0</v>
      </c>
    </row>
    <row r="344" spans="1:10" ht="49.5" customHeight="1">
      <c r="A344" s="185"/>
      <c r="B344" s="181" t="s">
        <v>260</v>
      </c>
      <c r="C344" s="180">
        <v>5</v>
      </c>
      <c r="D344" s="180">
        <v>5</v>
      </c>
      <c r="E344" s="180">
        <v>5112</v>
      </c>
      <c r="F344" s="187" t="s">
        <v>892</v>
      </c>
      <c r="G344" s="188"/>
      <c r="H344" s="179">
        <f t="shared" si="6"/>
        <v>129096.78</v>
      </c>
      <c r="I344" s="179">
        <v>0</v>
      </c>
      <c r="J344" s="184">
        <v>129096.78</v>
      </c>
    </row>
    <row r="345" spans="1:10" ht="49.5" customHeight="1">
      <c r="A345" s="185"/>
      <c r="B345" s="181"/>
      <c r="C345" s="180"/>
      <c r="D345" s="180"/>
      <c r="E345" s="180">
        <v>5113</v>
      </c>
      <c r="F345" s="187" t="s">
        <v>192</v>
      </c>
      <c r="G345" s="188"/>
      <c r="H345" s="179">
        <f t="shared" si="6"/>
        <v>0</v>
      </c>
      <c r="I345" s="179">
        <v>0</v>
      </c>
      <c r="J345" s="184">
        <v>0</v>
      </c>
    </row>
    <row r="346" spans="1:10" ht="49.5" customHeight="1">
      <c r="A346" s="185">
        <v>2490</v>
      </c>
      <c r="B346" s="181" t="s">
        <v>260</v>
      </c>
      <c r="C346" s="180">
        <v>9</v>
      </c>
      <c r="D346" s="180">
        <v>0</v>
      </c>
      <c r="E346" s="182"/>
      <c r="F346" s="187" t="s">
        <v>32</v>
      </c>
      <c r="G346" s="186" t="s">
        <v>565</v>
      </c>
      <c r="H346" s="184">
        <f>SUM(J346)</f>
        <v>-3452000</v>
      </c>
      <c r="I346" s="184">
        <v>0</v>
      </c>
      <c r="J346" s="184">
        <f>SUM(J347)</f>
        <v>-3452000</v>
      </c>
    </row>
    <row r="347" spans="1:10" ht="37.5" customHeight="1">
      <c r="A347" s="185">
        <v>2491</v>
      </c>
      <c r="B347" s="181" t="s">
        <v>260</v>
      </c>
      <c r="C347" s="180">
        <v>9</v>
      </c>
      <c r="D347" s="180">
        <v>1</v>
      </c>
      <c r="E347" s="180"/>
      <c r="F347" s="187" t="s">
        <v>564</v>
      </c>
      <c r="G347" s="198" t="s">
        <v>566</v>
      </c>
      <c r="H347" s="184">
        <f>SUM(I347:J347)</f>
        <v>-3452000</v>
      </c>
      <c r="I347" s="184">
        <v>0</v>
      </c>
      <c r="J347" s="184">
        <f>J353</f>
        <v>-3452000</v>
      </c>
    </row>
    <row r="348" spans="1:10" ht="39" customHeight="1">
      <c r="A348" s="185"/>
      <c r="B348" s="181"/>
      <c r="C348" s="180"/>
      <c r="D348" s="180"/>
      <c r="E348" s="180"/>
      <c r="F348" s="187" t="s">
        <v>841</v>
      </c>
      <c r="G348" s="188"/>
      <c r="H348" s="184">
        <f t="shared" ref="H348:H411" si="7">SUM(I348:J348)</f>
        <v>0</v>
      </c>
      <c r="I348" s="184">
        <v>0</v>
      </c>
      <c r="J348" s="184">
        <v>0</v>
      </c>
    </row>
    <row r="349" spans="1:10" ht="38.25" customHeight="1">
      <c r="A349" s="185"/>
      <c r="B349" s="181"/>
      <c r="C349" s="180"/>
      <c r="D349" s="180"/>
      <c r="E349" s="185"/>
      <c r="F349" s="189" t="s">
        <v>862</v>
      </c>
      <c r="G349" s="188"/>
      <c r="H349" s="208">
        <v>0</v>
      </c>
      <c r="I349" s="208">
        <v>0</v>
      </c>
      <c r="J349" s="208">
        <v>0</v>
      </c>
    </row>
    <row r="350" spans="1:10" ht="25.5" customHeight="1">
      <c r="A350" s="185"/>
      <c r="B350" s="181"/>
      <c r="C350" s="180"/>
      <c r="D350" s="180"/>
      <c r="E350" s="185">
        <v>8111</v>
      </c>
      <c r="F350" s="189" t="s">
        <v>863</v>
      </c>
      <c r="G350" s="188"/>
      <c r="H350" s="208">
        <v>0</v>
      </c>
      <c r="I350" s="208">
        <v>0</v>
      </c>
      <c r="J350" s="208">
        <v>0</v>
      </c>
    </row>
    <row r="351" spans="1:10" ht="37.5" customHeight="1">
      <c r="A351" s="185"/>
      <c r="B351" s="181"/>
      <c r="C351" s="180"/>
      <c r="D351" s="180"/>
      <c r="E351" s="185">
        <v>8121</v>
      </c>
      <c r="F351" s="189" t="s">
        <v>864</v>
      </c>
      <c r="G351" s="188"/>
      <c r="H351" s="208">
        <v>0</v>
      </c>
      <c r="I351" s="208">
        <v>0</v>
      </c>
      <c r="J351" s="208">
        <v>0</v>
      </c>
    </row>
    <row r="352" spans="1:10" ht="39" customHeight="1">
      <c r="A352" s="185"/>
      <c r="B352" s="181"/>
      <c r="C352" s="180"/>
      <c r="D352" s="180"/>
      <c r="E352" s="185"/>
      <c r="F352" s="189" t="s">
        <v>865</v>
      </c>
      <c r="G352" s="188"/>
      <c r="H352" s="208">
        <f t="shared" si="7"/>
        <v>0</v>
      </c>
      <c r="I352" s="208">
        <v>0</v>
      </c>
      <c r="J352" s="208">
        <v>0</v>
      </c>
    </row>
    <row r="353" spans="1:10" ht="25.5" customHeight="1">
      <c r="A353" s="185"/>
      <c r="B353" s="181"/>
      <c r="C353" s="180"/>
      <c r="D353" s="180"/>
      <c r="E353" s="185">
        <v>8411</v>
      </c>
      <c r="F353" s="189" t="s">
        <v>866</v>
      </c>
      <c r="G353" s="188"/>
      <c r="H353" s="208">
        <f t="shared" si="7"/>
        <v>-3452000</v>
      </c>
      <c r="I353" s="208"/>
      <c r="J353" s="208">
        <v>-3452000</v>
      </c>
    </row>
    <row r="354" spans="1:10" ht="103.5" customHeight="1">
      <c r="A354" s="180">
        <v>2500</v>
      </c>
      <c r="B354" s="181" t="s">
        <v>262</v>
      </c>
      <c r="C354" s="180">
        <v>0</v>
      </c>
      <c r="D354" s="180">
        <v>0</v>
      </c>
      <c r="E354" s="182"/>
      <c r="F354" s="209" t="s">
        <v>867</v>
      </c>
      <c r="G354" s="199" t="s">
        <v>567</v>
      </c>
      <c r="H354" s="184">
        <f>SUM(I354:J354)</f>
        <v>528989.6</v>
      </c>
      <c r="I354" s="184">
        <f>I355</f>
        <v>233989.6</v>
      </c>
      <c r="J354" s="184">
        <f>J355+J360</f>
        <v>295000</v>
      </c>
    </row>
    <row r="355" spans="1:10" s="88" customFormat="1" ht="24" customHeight="1">
      <c r="A355" s="185">
        <v>2510</v>
      </c>
      <c r="B355" s="181" t="s">
        <v>262</v>
      </c>
      <c r="C355" s="180">
        <v>1</v>
      </c>
      <c r="D355" s="180">
        <v>0</v>
      </c>
      <c r="E355" s="182"/>
      <c r="F355" s="186" t="s">
        <v>33</v>
      </c>
      <c r="G355" s="186" t="s">
        <v>569</v>
      </c>
      <c r="H355" s="184">
        <f>SUM(I355:J355)</f>
        <v>233989.6</v>
      </c>
      <c r="I355" s="184">
        <f>I356</f>
        <v>233989.6</v>
      </c>
      <c r="J355" s="184">
        <f>J356</f>
        <v>0</v>
      </c>
    </row>
    <row r="356" spans="1:10" ht="23.25" customHeight="1">
      <c r="A356" s="185">
        <v>2511</v>
      </c>
      <c r="B356" s="181" t="s">
        <v>262</v>
      </c>
      <c r="C356" s="180">
        <v>1</v>
      </c>
      <c r="D356" s="180">
        <v>1</v>
      </c>
      <c r="E356" s="180"/>
      <c r="F356" s="187" t="s">
        <v>568</v>
      </c>
      <c r="G356" s="198" t="s">
        <v>570</v>
      </c>
      <c r="H356" s="184">
        <f t="shared" si="7"/>
        <v>233989.6</v>
      </c>
      <c r="I356" s="184">
        <f>I358</f>
        <v>233989.6</v>
      </c>
      <c r="J356" s="184">
        <f>J359</f>
        <v>0</v>
      </c>
    </row>
    <row r="357" spans="1:10" ht="42" customHeight="1">
      <c r="A357" s="185"/>
      <c r="B357" s="181"/>
      <c r="C357" s="180"/>
      <c r="D357" s="180"/>
      <c r="E357" s="180"/>
      <c r="F357" s="187" t="s">
        <v>841</v>
      </c>
      <c r="G357" s="188"/>
      <c r="H357" s="184">
        <f t="shared" si="7"/>
        <v>0</v>
      </c>
      <c r="I357" s="184">
        <v>0</v>
      </c>
      <c r="J357" s="184">
        <v>0</v>
      </c>
    </row>
    <row r="358" spans="1:10" ht="47.25" customHeight="1">
      <c r="A358" s="185"/>
      <c r="B358" s="181"/>
      <c r="C358" s="180"/>
      <c r="D358" s="180"/>
      <c r="E358" s="180">
        <v>4511</v>
      </c>
      <c r="F358" s="210" t="s">
        <v>146</v>
      </c>
      <c r="G358" s="188"/>
      <c r="H358" s="184">
        <f t="shared" si="7"/>
        <v>233989.6</v>
      </c>
      <c r="I358" s="184">
        <v>233989.6</v>
      </c>
      <c r="J358" s="184">
        <v>0</v>
      </c>
    </row>
    <row r="359" spans="1:10" ht="24.75" customHeight="1">
      <c r="A359" s="185"/>
      <c r="B359" s="181"/>
      <c r="C359" s="180"/>
      <c r="D359" s="180"/>
      <c r="E359" s="191">
        <v>5129</v>
      </c>
      <c r="F359" s="187" t="s">
        <v>891</v>
      </c>
      <c r="G359" s="188"/>
      <c r="H359" s="184">
        <f t="shared" si="7"/>
        <v>0</v>
      </c>
      <c r="I359" s="184">
        <v>0</v>
      </c>
      <c r="J359" s="184">
        <v>0</v>
      </c>
    </row>
    <row r="360" spans="1:10" ht="24.75" customHeight="1">
      <c r="A360" s="185"/>
      <c r="B360" s="181" t="s">
        <v>262</v>
      </c>
      <c r="C360" s="180">
        <v>2</v>
      </c>
      <c r="D360" s="180">
        <v>0</v>
      </c>
      <c r="E360" s="191"/>
      <c r="F360" s="211" t="s">
        <v>897</v>
      </c>
      <c r="G360" s="188"/>
      <c r="H360" s="184">
        <f>J360</f>
        <v>295000</v>
      </c>
      <c r="I360" s="184">
        <f>I363+I364</f>
        <v>0</v>
      </c>
      <c r="J360" s="184">
        <f>J363+J364</f>
        <v>295000</v>
      </c>
    </row>
    <row r="361" spans="1:10" ht="24.75" customHeight="1">
      <c r="A361" s="185"/>
      <c r="B361" s="181" t="s">
        <v>262</v>
      </c>
      <c r="C361" s="180">
        <v>2</v>
      </c>
      <c r="D361" s="180">
        <v>1</v>
      </c>
      <c r="E361" s="191"/>
      <c r="F361" s="212" t="s">
        <v>898</v>
      </c>
      <c r="G361" s="188"/>
      <c r="H361" s="184"/>
      <c r="I361" s="184"/>
      <c r="J361" s="184"/>
    </row>
    <row r="362" spans="1:10" ht="49.5" customHeight="1">
      <c r="A362" s="185"/>
      <c r="B362" s="181"/>
      <c r="C362" s="180"/>
      <c r="D362" s="180"/>
      <c r="E362" s="191"/>
      <c r="F362" s="187" t="s">
        <v>841</v>
      </c>
      <c r="G362" s="188"/>
      <c r="H362" s="184">
        <f>SUM(I362:J362)</f>
        <v>0</v>
      </c>
      <c r="I362" s="184">
        <v>0</v>
      </c>
      <c r="J362" s="184">
        <v>0</v>
      </c>
    </row>
    <row r="363" spans="1:10" ht="49.5" customHeight="1">
      <c r="A363" s="185"/>
      <c r="B363" s="181"/>
      <c r="C363" s="180"/>
      <c r="D363" s="180"/>
      <c r="E363" s="191">
        <v>5112</v>
      </c>
      <c r="F363" s="213" t="s">
        <v>861</v>
      </c>
      <c r="G363" s="188"/>
      <c r="H363" s="184">
        <f>J363</f>
        <v>295000</v>
      </c>
      <c r="I363" s="184">
        <v>0</v>
      </c>
      <c r="J363" s="184">
        <v>295000</v>
      </c>
    </row>
    <row r="364" spans="1:10" ht="49.5" customHeight="1">
      <c r="A364" s="185"/>
      <c r="B364" s="181"/>
      <c r="C364" s="180"/>
      <c r="D364" s="180"/>
      <c r="E364" s="191">
        <v>5129</v>
      </c>
      <c r="F364" s="189" t="s">
        <v>891</v>
      </c>
      <c r="G364" s="188"/>
      <c r="H364" s="184">
        <f>J364</f>
        <v>0</v>
      </c>
      <c r="I364" s="184">
        <v>0</v>
      </c>
      <c r="J364" s="184">
        <v>0</v>
      </c>
    </row>
    <row r="365" spans="1:10" ht="45.75" customHeight="1">
      <c r="A365" s="185">
        <v>2560</v>
      </c>
      <c r="B365" s="181" t="s">
        <v>262</v>
      </c>
      <c r="C365" s="180">
        <v>6</v>
      </c>
      <c r="D365" s="180">
        <v>0</v>
      </c>
      <c r="E365" s="191"/>
      <c r="F365" s="214" t="s">
        <v>868</v>
      </c>
      <c r="G365" s="188"/>
      <c r="H365" s="184">
        <v>0</v>
      </c>
      <c r="I365" s="184">
        <v>0</v>
      </c>
      <c r="J365" s="184">
        <v>0</v>
      </c>
    </row>
    <row r="366" spans="1:10" ht="31.5" customHeight="1">
      <c r="A366" s="185"/>
      <c r="B366" s="181"/>
      <c r="C366" s="180"/>
      <c r="D366" s="180"/>
      <c r="E366" s="206">
        <v>5121</v>
      </c>
      <c r="F366" s="215" t="s">
        <v>869</v>
      </c>
      <c r="G366" s="188"/>
      <c r="H366" s="184">
        <v>0</v>
      </c>
      <c r="I366" s="184">
        <v>0</v>
      </c>
      <c r="J366" s="184">
        <v>0</v>
      </c>
    </row>
    <row r="367" spans="1:10" ht="37.5" customHeight="1">
      <c r="A367" s="185">
        <v>2561</v>
      </c>
      <c r="B367" s="181" t="s">
        <v>262</v>
      </c>
      <c r="C367" s="180">
        <v>6</v>
      </c>
      <c r="D367" s="180">
        <v>1</v>
      </c>
      <c r="E367" s="206"/>
      <c r="F367" s="214" t="s">
        <v>870</v>
      </c>
      <c r="G367" s="188"/>
      <c r="H367" s="184">
        <v>0</v>
      </c>
      <c r="I367" s="184">
        <v>0</v>
      </c>
      <c r="J367" s="184">
        <v>0</v>
      </c>
    </row>
    <row r="368" spans="1:10" ht="50.25" customHeight="1">
      <c r="A368" s="185"/>
      <c r="B368" s="181"/>
      <c r="C368" s="180"/>
      <c r="D368" s="180"/>
      <c r="E368" s="206"/>
      <c r="F368" s="187" t="s">
        <v>841</v>
      </c>
      <c r="G368" s="188"/>
      <c r="H368" s="184"/>
      <c r="I368" s="184"/>
      <c r="J368" s="184"/>
    </row>
    <row r="369" spans="1:10" ht="20.25" customHeight="1">
      <c r="A369" s="185"/>
      <c r="B369" s="181"/>
      <c r="C369" s="180"/>
      <c r="D369" s="180"/>
      <c r="E369" s="206">
        <v>4269</v>
      </c>
      <c r="F369" s="213" t="s">
        <v>845</v>
      </c>
      <c r="G369" s="188"/>
      <c r="H369" s="184">
        <v>0</v>
      </c>
      <c r="I369" s="184">
        <v>0</v>
      </c>
      <c r="J369" s="184">
        <v>0</v>
      </c>
    </row>
    <row r="370" spans="1:10" ht="24.75" customHeight="1">
      <c r="A370" s="185"/>
      <c r="B370" s="181"/>
      <c r="C370" s="180"/>
      <c r="D370" s="180"/>
      <c r="E370" s="206">
        <v>5131</v>
      </c>
      <c r="F370" s="213" t="s">
        <v>369</v>
      </c>
      <c r="G370" s="188"/>
      <c r="H370" s="184">
        <v>0</v>
      </c>
      <c r="I370" s="184">
        <v>0</v>
      </c>
      <c r="J370" s="184">
        <v>0</v>
      </c>
    </row>
    <row r="371" spans="1:10" ht="99.75" customHeight="1">
      <c r="A371" s="185">
        <v>2600</v>
      </c>
      <c r="B371" s="180">
        <v>6</v>
      </c>
      <c r="C371" s="180">
        <v>0</v>
      </c>
      <c r="D371" s="180">
        <v>0</v>
      </c>
      <c r="E371" s="180"/>
      <c r="F371" s="82" t="s">
        <v>871</v>
      </c>
      <c r="G371" s="188"/>
      <c r="H371" s="184">
        <f>SUM(H496+H500+H506+H512)</f>
        <v>746229.96700000006</v>
      </c>
      <c r="I371" s="184">
        <f>I506+I512</f>
        <v>233850.41699999999</v>
      </c>
      <c r="J371" s="184">
        <f>J500+J506+J512</f>
        <v>512379.55</v>
      </c>
    </row>
    <row r="372" spans="1:10" ht="264" hidden="1" customHeight="1">
      <c r="A372" s="193" t="s">
        <v>872</v>
      </c>
      <c r="B372" s="181" t="s">
        <v>262</v>
      </c>
      <c r="C372" s="180">
        <v>2</v>
      </c>
      <c r="D372" s="180">
        <v>0</v>
      </c>
      <c r="E372" s="182"/>
      <c r="F372" s="216" t="s">
        <v>34</v>
      </c>
      <c r="G372" s="186" t="s">
        <v>571</v>
      </c>
      <c r="H372" s="184">
        <f t="shared" si="7"/>
        <v>0</v>
      </c>
      <c r="I372" s="184">
        <f>SUM(I373)</f>
        <v>0</v>
      </c>
      <c r="J372" s="184">
        <f>SUM(J373)</f>
        <v>0</v>
      </c>
    </row>
    <row r="373" spans="1:10" ht="264" hidden="1" customHeight="1">
      <c r="A373" s="185">
        <v>2521</v>
      </c>
      <c r="B373" s="181" t="s">
        <v>262</v>
      </c>
      <c r="C373" s="180">
        <v>2</v>
      </c>
      <c r="D373" s="180">
        <v>1</v>
      </c>
      <c r="E373" s="180"/>
      <c r="F373" s="187" t="s">
        <v>572</v>
      </c>
      <c r="G373" s="198" t="s">
        <v>573</v>
      </c>
      <c r="H373" s="184">
        <f t="shared" si="7"/>
        <v>0</v>
      </c>
      <c r="I373" s="184">
        <f>SUM(I375:I376)</f>
        <v>0</v>
      </c>
      <c r="J373" s="184">
        <f>SUM(J375:J376)</f>
        <v>0</v>
      </c>
    </row>
    <row r="374" spans="1:10" ht="36" hidden="1" customHeight="1">
      <c r="A374" s="185"/>
      <c r="B374" s="181"/>
      <c r="C374" s="180"/>
      <c r="D374" s="180"/>
      <c r="E374" s="180"/>
      <c r="F374" s="187" t="s">
        <v>841</v>
      </c>
      <c r="G374" s="188"/>
      <c r="H374" s="184">
        <f t="shared" si="7"/>
        <v>0</v>
      </c>
      <c r="I374" s="184"/>
      <c r="J374" s="184"/>
    </row>
    <row r="375" spans="1:10" ht="15" hidden="1" customHeight="1">
      <c r="A375" s="185"/>
      <c r="B375" s="181"/>
      <c r="C375" s="180"/>
      <c r="D375" s="180"/>
      <c r="E375" s="180"/>
      <c r="F375" s="187" t="s">
        <v>847</v>
      </c>
      <c r="G375" s="188"/>
      <c r="H375" s="184">
        <f t="shared" si="7"/>
        <v>0</v>
      </c>
      <c r="I375" s="184"/>
      <c r="J375" s="184"/>
    </row>
    <row r="376" spans="1:10" ht="15" hidden="1" customHeight="1">
      <c r="A376" s="185"/>
      <c r="B376" s="181"/>
      <c r="C376" s="180"/>
      <c r="D376" s="180"/>
      <c r="E376" s="180"/>
      <c r="F376" s="187" t="s">
        <v>847</v>
      </c>
      <c r="G376" s="188"/>
      <c r="H376" s="184">
        <f t="shared" si="7"/>
        <v>0</v>
      </c>
      <c r="I376" s="184"/>
      <c r="J376" s="184"/>
    </row>
    <row r="377" spans="1:10" ht="228" hidden="1" customHeight="1">
      <c r="A377" s="185">
        <v>2530</v>
      </c>
      <c r="B377" s="181" t="s">
        <v>262</v>
      </c>
      <c r="C377" s="180">
        <v>3</v>
      </c>
      <c r="D377" s="180">
        <v>0</v>
      </c>
      <c r="E377" s="182"/>
      <c r="F377" s="216" t="s">
        <v>35</v>
      </c>
      <c r="G377" s="186" t="s">
        <v>575</v>
      </c>
      <c r="H377" s="184">
        <f t="shared" si="7"/>
        <v>0</v>
      </c>
      <c r="I377" s="184">
        <f>SUM(I378)</f>
        <v>0</v>
      </c>
      <c r="J377" s="184">
        <f>SUM(J378)</f>
        <v>0</v>
      </c>
    </row>
    <row r="378" spans="1:10" ht="228" hidden="1" customHeight="1">
      <c r="A378" s="185">
        <v>3531</v>
      </c>
      <c r="B378" s="181" t="s">
        <v>262</v>
      </c>
      <c r="C378" s="180">
        <v>3</v>
      </c>
      <c r="D378" s="180">
        <v>1</v>
      </c>
      <c r="E378" s="180"/>
      <c r="F378" s="187" t="s">
        <v>574</v>
      </c>
      <c r="G378" s="198" t="s">
        <v>576</v>
      </c>
      <c r="H378" s="184">
        <f t="shared" si="7"/>
        <v>0</v>
      </c>
      <c r="I378" s="184">
        <f>SUM(I380:I381)</f>
        <v>0</v>
      </c>
      <c r="J378" s="184">
        <f>SUM(J380:J381)</f>
        <v>0</v>
      </c>
    </row>
    <row r="379" spans="1:10" ht="36" hidden="1" customHeight="1">
      <c r="A379" s="185"/>
      <c r="B379" s="181"/>
      <c r="C379" s="180"/>
      <c r="D379" s="180"/>
      <c r="E379" s="180"/>
      <c r="F379" s="187" t="s">
        <v>841</v>
      </c>
      <c r="G379" s="188"/>
      <c r="H379" s="184">
        <f t="shared" si="7"/>
        <v>0</v>
      </c>
      <c r="I379" s="184"/>
      <c r="J379" s="184"/>
    </row>
    <row r="380" spans="1:10" ht="15" hidden="1" customHeight="1">
      <c r="A380" s="185"/>
      <c r="B380" s="181"/>
      <c r="C380" s="180"/>
      <c r="D380" s="180"/>
      <c r="E380" s="180"/>
      <c r="F380" s="187" t="s">
        <v>847</v>
      </c>
      <c r="G380" s="188"/>
      <c r="H380" s="184">
        <f t="shared" si="7"/>
        <v>0</v>
      </c>
      <c r="I380" s="184"/>
      <c r="J380" s="184"/>
    </row>
    <row r="381" spans="1:10" ht="15" hidden="1" customHeight="1">
      <c r="A381" s="185"/>
      <c r="B381" s="181"/>
      <c r="C381" s="180"/>
      <c r="D381" s="180"/>
      <c r="E381" s="180"/>
      <c r="F381" s="187" t="s">
        <v>847</v>
      </c>
      <c r="G381" s="188"/>
      <c r="H381" s="184">
        <f t="shared" si="7"/>
        <v>0</v>
      </c>
      <c r="I381" s="184"/>
      <c r="J381" s="184"/>
    </row>
    <row r="382" spans="1:10" ht="409.5" hidden="1" customHeight="1">
      <c r="A382" s="185">
        <v>2540</v>
      </c>
      <c r="B382" s="181" t="s">
        <v>262</v>
      </c>
      <c r="C382" s="180">
        <v>4</v>
      </c>
      <c r="D382" s="180">
        <v>0</v>
      </c>
      <c r="E382" s="182"/>
      <c r="F382" s="216" t="s">
        <v>36</v>
      </c>
      <c r="G382" s="186" t="s">
        <v>578</v>
      </c>
      <c r="H382" s="184">
        <f t="shared" si="7"/>
        <v>0</v>
      </c>
      <c r="I382" s="184">
        <f>SUM(I383)</f>
        <v>0</v>
      </c>
      <c r="J382" s="184">
        <f>SUM(J383)</f>
        <v>0</v>
      </c>
    </row>
    <row r="383" spans="1:10" ht="409.5" hidden="1" customHeight="1">
      <c r="A383" s="185">
        <v>2541</v>
      </c>
      <c r="B383" s="181" t="s">
        <v>262</v>
      </c>
      <c r="C383" s="180">
        <v>4</v>
      </c>
      <c r="D383" s="180">
        <v>1</v>
      </c>
      <c r="E383" s="180"/>
      <c r="F383" s="187" t="s">
        <v>577</v>
      </c>
      <c r="G383" s="198" t="s">
        <v>579</v>
      </c>
      <c r="H383" s="184">
        <f t="shared" si="7"/>
        <v>0</v>
      </c>
      <c r="I383" s="184">
        <f>SUM(I385:I386)</f>
        <v>0</v>
      </c>
      <c r="J383" s="184">
        <f>SUM(J385:J386)</f>
        <v>0</v>
      </c>
    </row>
    <row r="384" spans="1:10" ht="24" hidden="1" customHeight="1">
      <c r="A384" s="185"/>
      <c r="B384" s="181"/>
      <c r="C384" s="180"/>
      <c r="D384" s="180"/>
      <c r="E384" s="180"/>
      <c r="F384" s="187" t="s">
        <v>841</v>
      </c>
      <c r="G384" s="188"/>
      <c r="H384" s="184">
        <f t="shared" si="7"/>
        <v>0</v>
      </c>
      <c r="I384" s="184"/>
      <c r="J384" s="184"/>
    </row>
    <row r="385" spans="1:10" ht="15" hidden="1" customHeight="1">
      <c r="A385" s="185"/>
      <c r="B385" s="181"/>
      <c r="C385" s="180"/>
      <c r="D385" s="180"/>
      <c r="E385" s="180"/>
      <c r="F385" s="187" t="s">
        <v>847</v>
      </c>
      <c r="G385" s="188"/>
      <c r="H385" s="184">
        <f t="shared" si="7"/>
        <v>0</v>
      </c>
      <c r="I385" s="184"/>
      <c r="J385" s="184"/>
    </row>
    <row r="386" spans="1:10" ht="15" hidden="1" customHeight="1">
      <c r="A386" s="185"/>
      <c r="B386" s="181"/>
      <c r="C386" s="180"/>
      <c r="D386" s="180"/>
      <c r="E386" s="180"/>
      <c r="F386" s="187" t="s">
        <v>847</v>
      </c>
      <c r="G386" s="188"/>
      <c r="H386" s="184">
        <f t="shared" si="7"/>
        <v>0</v>
      </c>
      <c r="I386" s="184"/>
      <c r="J386" s="184"/>
    </row>
    <row r="387" spans="1:10" ht="336" hidden="1" customHeight="1">
      <c r="A387" s="185">
        <v>2550</v>
      </c>
      <c r="B387" s="181" t="s">
        <v>262</v>
      </c>
      <c r="C387" s="180">
        <v>5</v>
      </c>
      <c r="D387" s="180">
        <v>0</v>
      </c>
      <c r="E387" s="182"/>
      <c r="F387" s="216" t="s">
        <v>37</v>
      </c>
      <c r="G387" s="186" t="s">
        <v>581</v>
      </c>
      <c r="H387" s="184">
        <f t="shared" si="7"/>
        <v>0</v>
      </c>
      <c r="I387" s="184">
        <f>SUM(I388)</f>
        <v>0</v>
      </c>
      <c r="J387" s="184">
        <f>SUM(J388)</f>
        <v>0</v>
      </c>
    </row>
    <row r="388" spans="1:10" ht="36" hidden="1" customHeight="1">
      <c r="A388" s="185">
        <v>2551</v>
      </c>
      <c r="B388" s="181" t="s">
        <v>262</v>
      </c>
      <c r="C388" s="180">
        <v>5</v>
      </c>
      <c r="D388" s="180">
        <v>1</v>
      </c>
      <c r="E388" s="180"/>
      <c r="F388" s="187" t="s">
        <v>580</v>
      </c>
      <c r="G388" s="198" t="s">
        <v>582</v>
      </c>
      <c r="H388" s="184">
        <f t="shared" si="7"/>
        <v>0</v>
      </c>
      <c r="I388" s="184">
        <f>SUM(I390:I391)</f>
        <v>0</v>
      </c>
      <c r="J388" s="184">
        <f>SUM(J390:J391)</f>
        <v>0</v>
      </c>
    </row>
    <row r="389" spans="1:10" ht="36" hidden="1" customHeight="1">
      <c r="A389" s="185"/>
      <c r="B389" s="181"/>
      <c r="C389" s="180"/>
      <c r="D389" s="180"/>
      <c r="E389" s="180"/>
      <c r="F389" s="187" t="s">
        <v>841</v>
      </c>
      <c r="G389" s="188"/>
      <c r="H389" s="184">
        <f t="shared" si="7"/>
        <v>0</v>
      </c>
      <c r="I389" s="184"/>
      <c r="J389" s="184"/>
    </row>
    <row r="390" spans="1:10" ht="15" hidden="1" customHeight="1">
      <c r="A390" s="185"/>
      <c r="B390" s="181"/>
      <c r="C390" s="180"/>
      <c r="D390" s="180"/>
      <c r="E390" s="180"/>
      <c r="F390" s="187" t="s">
        <v>847</v>
      </c>
      <c r="G390" s="188"/>
      <c r="H390" s="184">
        <f t="shared" si="7"/>
        <v>0</v>
      </c>
      <c r="I390" s="184"/>
      <c r="J390" s="184"/>
    </row>
    <row r="391" spans="1:10" ht="15" hidden="1" customHeight="1">
      <c r="A391" s="185"/>
      <c r="B391" s="181"/>
      <c r="C391" s="180"/>
      <c r="D391" s="180"/>
      <c r="E391" s="180"/>
      <c r="F391" s="187" t="s">
        <v>847</v>
      </c>
      <c r="G391" s="188"/>
      <c r="H391" s="184">
        <f t="shared" si="7"/>
        <v>0</v>
      </c>
      <c r="I391" s="184"/>
      <c r="J391" s="184"/>
    </row>
    <row r="392" spans="1:10" ht="409.5" hidden="1" customHeight="1">
      <c r="A392" s="185">
        <v>2560</v>
      </c>
      <c r="B392" s="181" t="s">
        <v>262</v>
      </c>
      <c r="C392" s="180">
        <v>6</v>
      </c>
      <c r="D392" s="180">
        <v>0</v>
      </c>
      <c r="E392" s="182"/>
      <c r="F392" s="216" t="s">
        <v>38</v>
      </c>
      <c r="G392" s="186" t="s">
        <v>584</v>
      </c>
      <c r="H392" s="184">
        <f t="shared" si="7"/>
        <v>0</v>
      </c>
      <c r="I392" s="184">
        <f>SUM(I393)</f>
        <v>0</v>
      </c>
      <c r="J392" s="184">
        <f>SUM(J393)</f>
        <v>0</v>
      </c>
    </row>
    <row r="393" spans="1:10" ht="409.5" hidden="1" customHeight="1">
      <c r="A393" s="185">
        <v>2561</v>
      </c>
      <c r="B393" s="181" t="s">
        <v>262</v>
      </c>
      <c r="C393" s="180">
        <v>6</v>
      </c>
      <c r="D393" s="180">
        <v>1</v>
      </c>
      <c r="E393" s="180"/>
      <c r="F393" s="187" t="s">
        <v>583</v>
      </c>
      <c r="G393" s="198" t="s">
        <v>585</v>
      </c>
      <c r="H393" s="184">
        <f t="shared" si="7"/>
        <v>0</v>
      </c>
      <c r="I393" s="184">
        <f>SUM(I395:I396)</f>
        <v>0</v>
      </c>
      <c r="J393" s="184">
        <f>SUM(J395:J396)</f>
        <v>0</v>
      </c>
    </row>
    <row r="394" spans="1:10" ht="36" hidden="1" customHeight="1">
      <c r="A394" s="185"/>
      <c r="B394" s="181"/>
      <c r="C394" s="180"/>
      <c r="D394" s="180"/>
      <c r="E394" s="180"/>
      <c r="F394" s="187" t="s">
        <v>841</v>
      </c>
      <c r="G394" s="188"/>
      <c r="H394" s="184">
        <f t="shared" si="7"/>
        <v>0</v>
      </c>
      <c r="I394" s="184"/>
      <c r="J394" s="184"/>
    </row>
    <row r="395" spans="1:10" ht="15" hidden="1" customHeight="1">
      <c r="A395" s="185"/>
      <c r="B395" s="181"/>
      <c r="C395" s="180"/>
      <c r="D395" s="180"/>
      <c r="E395" s="180"/>
      <c r="F395" s="187" t="s">
        <v>847</v>
      </c>
      <c r="G395" s="188"/>
      <c r="H395" s="184">
        <f t="shared" si="7"/>
        <v>0</v>
      </c>
      <c r="I395" s="184"/>
      <c r="J395" s="184"/>
    </row>
    <row r="396" spans="1:10" ht="15" hidden="1" customHeight="1">
      <c r="A396" s="185"/>
      <c r="B396" s="181"/>
      <c r="C396" s="180"/>
      <c r="D396" s="180"/>
      <c r="E396" s="180"/>
      <c r="F396" s="187" t="s">
        <v>847</v>
      </c>
      <c r="G396" s="188"/>
      <c r="H396" s="184">
        <f t="shared" si="7"/>
        <v>0</v>
      </c>
      <c r="I396" s="184"/>
      <c r="J396" s="184"/>
    </row>
    <row r="397" spans="1:10" ht="372" hidden="1" customHeight="1">
      <c r="A397" s="180">
        <v>2600</v>
      </c>
      <c r="B397" s="181" t="s">
        <v>263</v>
      </c>
      <c r="C397" s="180">
        <v>0</v>
      </c>
      <c r="D397" s="180">
        <v>0</v>
      </c>
      <c r="E397" s="182"/>
      <c r="F397" s="217" t="s">
        <v>871</v>
      </c>
      <c r="G397" s="199" t="s">
        <v>586</v>
      </c>
      <c r="H397" s="184">
        <f t="shared" si="7"/>
        <v>0</v>
      </c>
      <c r="I397" s="184">
        <f>SUM(I398+I403+I408+I413+I418+I423)</f>
        <v>0</v>
      </c>
      <c r="J397" s="184">
        <f>SUM(J398+J403+J408+J413+J418+J423)</f>
        <v>0</v>
      </c>
    </row>
    <row r="398" spans="1:10" s="88" customFormat="1" ht="24" hidden="1" customHeight="1">
      <c r="A398" s="185">
        <v>2610</v>
      </c>
      <c r="B398" s="181" t="s">
        <v>263</v>
      </c>
      <c r="C398" s="180">
        <v>1</v>
      </c>
      <c r="D398" s="180">
        <v>0</v>
      </c>
      <c r="E398" s="182"/>
      <c r="F398" s="216" t="s">
        <v>39</v>
      </c>
      <c r="G398" s="186" t="s">
        <v>587</v>
      </c>
      <c r="H398" s="184">
        <f t="shared" si="7"/>
        <v>0</v>
      </c>
      <c r="I398" s="184">
        <f>SUM(I399)</f>
        <v>0</v>
      </c>
      <c r="J398" s="184">
        <f>SUM(J399)</f>
        <v>0</v>
      </c>
    </row>
    <row r="399" spans="1:10" ht="228" hidden="1" customHeight="1">
      <c r="A399" s="185">
        <v>2611</v>
      </c>
      <c r="B399" s="181" t="s">
        <v>263</v>
      </c>
      <c r="C399" s="180">
        <v>1</v>
      </c>
      <c r="D399" s="180">
        <v>1</v>
      </c>
      <c r="E399" s="180"/>
      <c r="F399" s="187" t="s">
        <v>588</v>
      </c>
      <c r="G399" s="198" t="s">
        <v>589</v>
      </c>
      <c r="H399" s="184">
        <f t="shared" si="7"/>
        <v>0</v>
      </c>
      <c r="I399" s="184">
        <f>SUM(I401:I402)</f>
        <v>0</v>
      </c>
      <c r="J399" s="184">
        <f>SUM(J401:J402)</f>
        <v>0</v>
      </c>
    </row>
    <row r="400" spans="1:10" ht="36" hidden="1" customHeight="1">
      <c r="A400" s="185"/>
      <c r="B400" s="181"/>
      <c r="C400" s="180"/>
      <c r="D400" s="180"/>
      <c r="E400" s="180"/>
      <c r="F400" s="187" t="s">
        <v>841</v>
      </c>
      <c r="G400" s="188"/>
      <c r="H400" s="184">
        <f t="shared" si="7"/>
        <v>0</v>
      </c>
      <c r="I400" s="184"/>
      <c r="J400" s="184"/>
    </row>
    <row r="401" spans="1:10" ht="15" hidden="1" customHeight="1">
      <c r="A401" s="185"/>
      <c r="B401" s="181"/>
      <c r="C401" s="180"/>
      <c r="D401" s="180"/>
      <c r="E401" s="180"/>
      <c r="F401" s="187" t="s">
        <v>847</v>
      </c>
      <c r="G401" s="188"/>
      <c r="H401" s="184">
        <f t="shared" si="7"/>
        <v>0</v>
      </c>
      <c r="I401" s="184"/>
      <c r="J401" s="184"/>
    </row>
    <row r="402" spans="1:10" ht="15" hidden="1" customHeight="1">
      <c r="A402" s="185"/>
      <c r="B402" s="181"/>
      <c r="C402" s="180"/>
      <c r="D402" s="180"/>
      <c r="E402" s="180"/>
      <c r="F402" s="187" t="s">
        <v>847</v>
      </c>
      <c r="G402" s="188"/>
      <c r="H402" s="184">
        <f t="shared" si="7"/>
        <v>0</v>
      </c>
      <c r="I402" s="184"/>
      <c r="J402" s="184"/>
    </row>
    <row r="403" spans="1:10" ht="252" hidden="1" customHeight="1">
      <c r="A403" s="185">
        <v>2620</v>
      </c>
      <c r="B403" s="181" t="s">
        <v>263</v>
      </c>
      <c r="C403" s="180">
        <v>2</v>
      </c>
      <c r="D403" s="180">
        <v>0</v>
      </c>
      <c r="E403" s="182"/>
      <c r="F403" s="216" t="s">
        <v>40</v>
      </c>
      <c r="G403" s="186" t="s">
        <v>591</v>
      </c>
      <c r="H403" s="184">
        <f t="shared" si="7"/>
        <v>0</v>
      </c>
      <c r="I403" s="184">
        <f>SUM(I404)</f>
        <v>0</v>
      </c>
      <c r="J403" s="184">
        <f>SUM(J404)</f>
        <v>0</v>
      </c>
    </row>
    <row r="404" spans="1:10" ht="252" hidden="1" customHeight="1">
      <c r="A404" s="185">
        <v>2621</v>
      </c>
      <c r="B404" s="181" t="s">
        <v>263</v>
      </c>
      <c r="C404" s="180">
        <v>2</v>
      </c>
      <c r="D404" s="180">
        <v>1</v>
      </c>
      <c r="E404" s="180"/>
      <c r="F404" s="187" t="s">
        <v>590</v>
      </c>
      <c r="G404" s="198" t="s">
        <v>592</v>
      </c>
      <c r="H404" s="184">
        <f t="shared" si="7"/>
        <v>0</v>
      </c>
      <c r="I404" s="184">
        <f>SUM(I406:I407)</f>
        <v>0</v>
      </c>
      <c r="J404" s="184">
        <f>SUM(J406:J407)</f>
        <v>0</v>
      </c>
    </row>
    <row r="405" spans="1:10" ht="36" hidden="1" customHeight="1">
      <c r="A405" s="185"/>
      <c r="B405" s="181"/>
      <c r="C405" s="180"/>
      <c r="D405" s="180"/>
      <c r="E405" s="180"/>
      <c r="F405" s="187" t="s">
        <v>841</v>
      </c>
      <c r="G405" s="188"/>
      <c r="H405" s="184">
        <f t="shared" si="7"/>
        <v>0</v>
      </c>
      <c r="I405" s="184"/>
      <c r="J405" s="184"/>
    </row>
    <row r="406" spans="1:10" ht="15" hidden="1" customHeight="1">
      <c r="A406" s="185"/>
      <c r="B406" s="181"/>
      <c r="C406" s="180"/>
      <c r="D406" s="180"/>
      <c r="E406" s="180"/>
      <c r="F406" s="187" t="s">
        <v>847</v>
      </c>
      <c r="G406" s="188"/>
      <c r="H406" s="184">
        <f t="shared" si="7"/>
        <v>0</v>
      </c>
      <c r="I406" s="184"/>
      <c r="J406" s="184"/>
    </row>
    <row r="407" spans="1:10" ht="15" hidden="1" customHeight="1">
      <c r="A407" s="185"/>
      <c r="B407" s="181"/>
      <c r="C407" s="180"/>
      <c r="D407" s="180"/>
      <c r="E407" s="180"/>
      <c r="F407" s="187" t="s">
        <v>847</v>
      </c>
      <c r="G407" s="188"/>
      <c r="H407" s="184">
        <f t="shared" si="7"/>
        <v>0</v>
      </c>
      <c r="I407" s="184"/>
      <c r="J407" s="184"/>
    </row>
    <row r="408" spans="1:10" ht="144" hidden="1" customHeight="1">
      <c r="A408" s="185">
        <v>2630</v>
      </c>
      <c r="B408" s="181" t="s">
        <v>263</v>
      </c>
      <c r="C408" s="180">
        <v>3</v>
      </c>
      <c r="D408" s="180">
        <v>0</v>
      </c>
      <c r="E408" s="182"/>
      <c r="F408" s="216" t="s">
        <v>41</v>
      </c>
      <c r="G408" s="186" t="s">
        <v>593</v>
      </c>
      <c r="H408" s="184">
        <f t="shared" si="7"/>
        <v>0</v>
      </c>
      <c r="I408" s="184">
        <f>SUM(I409)</f>
        <v>0</v>
      </c>
      <c r="J408" s="184">
        <f>SUM(J409)</f>
        <v>0</v>
      </c>
    </row>
    <row r="409" spans="1:10" ht="144" hidden="1" customHeight="1">
      <c r="A409" s="185">
        <v>2631</v>
      </c>
      <c r="B409" s="181" t="s">
        <v>263</v>
      </c>
      <c r="C409" s="180">
        <v>3</v>
      </c>
      <c r="D409" s="180">
        <v>1</v>
      </c>
      <c r="E409" s="180"/>
      <c r="F409" s="187" t="s">
        <v>594</v>
      </c>
      <c r="G409" s="216" t="s">
        <v>595</v>
      </c>
      <c r="H409" s="184">
        <f t="shared" si="7"/>
        <v>0</v>
      </c>
      <c r="I409" s="184">
        <f>SUM(I411:I412)</f>
        <v>0</v>
      </c>
      <c r="J409" s="184">
        <f>SUM(J411:J412)</f>
        <v>0</v>
      </c>
    </row>
    <row r="410" spans="1:10" ht="36" hidden="1" customHeight="1">
      <c r="A410" s="185"/>
      <c r="B410" s="181"/>
      <c r="C410" s="180"/>
      <c r="D410" s="180"/>
      <c r="E410" s="180"/>
      <c r="F410" s="187" t="s">
        <v>841</v>
      </c>
      <c r="G410" s="188"/>
      <c r="H410" s="184">
        <f t="shared" si="7"/>
        <v>0</v>
      </c>
      <c r="I410" s="184"/>
      <c r="J410" s="184"/>
    </row>
    <row r="411" spans="1:10" ht="24" hidden="1" customHeight="1">
      <c r="A411" s="185"/>
      <c r="B411" s="181"/>
      <c r="C411" s="180"/>
      <c r="D411" s="180"/>
      <c r="E411" s="185">
        <v>5113</v>
      </c>
      <c r="F411" s="187" t="s">
        <v>873</v>
      </c>
      <c r="G411" s="188"/>
      <c r="H411" s="184">
        <f t="shared" si="7"/>
        <v>0</v>
      </c>
      <c r="I411" s="184"/>
      <c r="J411" s="184"/>
    </row>
    <row r="412" spans="1:10" ht="15" hidden="1" customHeight="1">
      <c r="A412" s="185"/>
      <c r="B412" s="181"/>
      <c r="C412" s="180"/>
      <c r="D412" s="180"/>
      <c r="E412" s="185">
        <v>5134</v>
      </c>
      <c r="F412" s="210" t="s">
        <v>186</v>
      </c>
      <c r="G412" s="188"/>
      <c r="H412" s="184">
        <f t="shared" ref="H412:H475" si="8">SUM(I412:J412)</f>
        <v>0</v>
      </c>
      <c r="I412" s="184"/>
      <c r="J412" s="184"/>
    </row>
    <row r="413" spans="1:10" ht="180" hidden="1" customHeight="1">
      <c r="A413" s="185">
        <v>2640</v>
      </c>
      <c r="B413" s="181" t="s">
        <v>263</v>
      </c>
      <c r="C413" s="180">
        <v>4</v>
      </c>
      <c r="D413" s="180">
        <v>0</v>
      </c>
      <c r="E413" s="182"/>
      <c r="F413" s="216" t="s">
        <v>42</v>
      </c>
      <c r="G413" s="186" t="s">
        <v>596</v>
      </c>
      <c r="H413" s="184">
        <f t="shared" si="8"/>
        <v>0</v>
      </c>
      <c r="I413" s="184">
        <f>SUM(I414)</f>
        <v>0</v>
      </c>
      <c r="J413" s="184">
        <f>SUM(J414)</f>
        <v>0</v>
      </c>
    </row>
    <row r="414" spans="1:10" ht="180" hidden="1" customHeight="1">
      <c r="A414" s="185">
        <v>2641</v>
      </c>
      <c r="B414" s="181" t="s">
        <v>263</v>
      </c>
      <c r="C414" s="180">
        <v>4</v>
      </c>
      <c r="D414" s="180">
        <v>1</v>
      </c>
      <c r="E414" s="180"/>
      <c r="F414" s="187" t="s">
        <v>597</v>
      </c>
      <c r="G414" s="198" t="s">
        <v>598</v>
      </c>
      <c r="H414" s="184">
        <f t="shared" si="8"/>
        <v>0</v>
      </c>
      <c r="I414" s="184">
        <f>SUM(I416:I417)</f>
        <v>0</v>
      </c>
      <c r="J414" s="184">
        <f>SUM(J416:J417)</f>
        <v>0</v>
      </c>
    </row>
    <row r="415" spans="1:10" ht="36" hidden="1" customHeight="1">
      <c r="A415" s="185"/>
      <c r="B415" s="181"/>
      <c r="C415" s="180"/>
      <c r="D415" s="180"/>
      <c r="E415" s="180"/>
      <c r="F415" s="187" t="s">
        <v>841</v>
      </c>
      <c r="G415" s="188"/>
      <c r="H415" s="184">
        <f t="shared" si="8"/>
        <v>0</v>
      </c>
      <c r="I415" s="184"/>
      <c r="J415" s="184"/>
    </row>
    <row r="416" spans="1:10" ht="15" hidden="1" customHeight="1">
      <c r="A416" s="185">
        <v>5113</v>
      </c>
      <c r="B416" s="181"/>
      <c r="C416" s="180"/>
      <c r="D416" s="180"/>
      <c r="E416" s="180"/>
      <c r="F416" s="187"/>
      <c r="G416" s="188"/>
      <c r="H416" s="184">
        <f t="shared" si="8"/>
        <v>0</v>
      </c>
      <c r="I416" s="184"/>
      <c r="J416" s="184"/>
    </row>
    <row r="417" spans="1:10" ht="15" hidden="1" customHeight="1">
      <c r="A417" s="185">
        <v>5134</v>
      </c>
      <c r="B417" s="181"/>
      <c r="C417" s="180"/>
      <c r="D417" s="180"/>
      <c r="E417" s="180"/>
      <c r="F417" s="210"/>
      <c r="G417" s="188"/>
      <c r="H417" s="184">
        <f t="shared" si="8"/>
        <v>0</v>
      </c>
      <c r="I417" s="184"/>
      <c r="J417" s="184"/>
    </row>
    <row r="418" spans="1:10" ht="409.5" hidden="1" customHeight="1">
      <c r="A418" s="185">
        <v>2650</v>
      </c>
      <c r="B418" s="181" t="s">
        <v>263</v>
      </c>
      <c r="C418" s="180">
        <v>5</v>
      </c>
      <c r="D418" s="180">
        <v>0</v>
      </c>
      <c r="E418" s="182"/>
      <c r="F418" s="216" t="s">
        <v>874</v>
      </c>
      <c r="G418" s="186" t="s">
        <v>603</v>
      </c>
      <c r="H418" s="184">
        <f t="shared" si="8"/>
        <v>0</v>
      </c>
      <c r="I418" s="184">
        <f>SUM(I419)</f>
        <v>0</v>
      </c>
      <c r="J418" s="184">
        <f>SUM(J419)</f>
        <v>0</v>
      </c>
    </row>
    <row r="419" spans="1:10" ht="38.25" hidden="1" customHeight="1">
      <c r="A419" s="185">
        <v>2651</v>
      </c>
      <c r="B419" s="181" t="s">
        <v>263</v>
      </c>
      <c r="C419" s="180">
        <v>5</v>
      </c>
      <c r="D419" s="180">
        <v>1</v>
      </c>
      <c r="E419" s="180"/>
      <c r="F419" s="187" t="s">
        <v>602</v>
      </c>
      <c r="G419" s="198" t="s">
        <v>604</v>
      </c>
      <c r="H419" s="184">
        <f t="shared" si="8"/>
        <v>0</v>
      </c>
      <c r="I419" s="184">
        <f>SUM(I421:I422)</f>
        <v>0</v>
      </c>
      <c r="J419" s="184">
        <f>SUM(J421:J422)</f>
        <v>0</v>
      </c>
    </row>
    <row r="420" spans="1:10" ht="36" hidden="1" customHeight="1">
      <c r="A420" s="185"/>
      <c r="B420" s="181"/>
      <c r="C420" s="180"/>
      <c r="D420" s="180"/>
      <c r="E420" s="180"/>
      <c r="F420" s="187" t="s">
        <v>841</v>
      </c>
      <c r="G420" s="188"/>
      <c r="H420" s="184">
        <f t="shared" si="8"/>
        <v>0</v>
      </c>
      <c r="I420" s="184"/>
      <c r="J420" s="184"/>
    </row>
    <row r="421" spans="1:10" ht="15" hidden="1" customHeight="1">
      <c r="A421" s="185"/>
      <c r="B421" s="181"/>
      <c r="C421" s="180"/>
      <c r="D421" s="180"/>
      <c r="E421" s="180"/>
      <c r="F421" s="187" t="s">
        <v>847</v>
      </c>
      <c r="G421" s="188"/>
      <c r="H421" s="184">
        <f t="shared" si="8"/>
        <v>0</v>
      </c>
      <c r="I421" s="184"/>
      <c r="J421" s="184"/>
    </row>
    <row r="422" spans="1:10" ht="15" hidden="1" customHeight="1">
      <c r="A422" s="185"/>
      <c r="B422" s="181"/>
      <c r="C422" s="180"/>
      <c r="D422" s="180"/>
      <c r="E422" s="180"/>
      <c r="F422" s="187" t="s">
        <v>847</v>
      </c>
      <c r="G422" s="188"/>
      <c r="H422" s="184">
        <f t="shared" si="8"/>
        <v>0</v>
      </c>
      <c r="I422" s="184"/>
      <c r="J422" s="184"/>
    </row>
    <row r="423" spans="1:10" ht="409.5" hidden="1" customHeight="1">
      <c r="A423" s="185">
        <v>2660</v>
      </c>
      <c r="B423" s="181" t="s">
        <v>263</v>
      </c>
      <c r="C423" s="180">
        <v>6</v>
      </c>
      <c r="D423" s="180">
        <v>0</v>
      </c>
      <c r="E423" s="182"/>
      <c r="F423" s="216" t="s">
        <v>44</v>
      </c>
      <c r="G423" s="200" t="s">
        <v>608</v>
      </c>
      <c r="H423" s="184">
        <f t="shared" si="8"/>
        <v>0</v>
      </c>
      <c r="I423" s="184">
        <f>SUM(I424)</f>
        <v>0</v>
      </c>
      <c r="J423" s="184">
        <f>SUM(J424)</f>
        <v>0</v>
      </c>
    </row>
    <row r="424" spans="1:10" ht="409.5" hidden="1" customHeight="1">
      <c r="A424" s="185">
        <v>2661</v>
      </c>
      <c r="B424" s="181" t="s">
        <v>263</v>
      </c>
      <c r="C424" s="180">
        <v>6</v>
      </c>
      <c r="D424" s="180">
        <v>1</v>
      </c>
      <c r="E424" s="180"/>
      <c r="F424" s="187" t="s">
        <v>605</v>
      </c>
      <c r="G424" s="198" t="s">
        <v>609</v>
      </c>
      <c r="H424" s="184">
        <f t="shared" si="8"/>
        <v>0</v>
      </c>
      <c r="I424" s="184">
        <f>SUM(I426:I427)</f>
        <v>0</v>
      </c>
      <c r="J424" s="184">
        <f>SUM(J426:J427)</f>
        <v>0</v>
      </c>
    </row>
    <row r="425" spans="1:10" ht="36" hidden="1" customHeight="1">
      <c r="A425" s="185"/>
      <c r="B425" s="181"/>
      <c r="C425" s="180"/>
      <c r="D425" s="180"/>
      <c r="E425" s="180"/>
      <c r="F425" s="187" t="s">
        <v>841</v>
      </c>
      <c r="G425" s="188"/>
      <c r="H425" s="184">
        <f t="shared" si="8"/>
        <v>0</v>
      </c>
      <c r="I425" s="184"/>
      <c r="J425" s="184"/>
    </row>
    <row r="426" spans="1:10" ht="15" hidden="1" customHeight="1">
      <c r="A426" s="185"/>
      <c r="B426" s="181"/>
      <c r="C426" s="180"/>
      <c r="D426" s="180"/>
      <c r="E426" s="180"/>
      <c r="F426" s="187" t="s">
        <v>847</v>
      </c>
      <c r="G426" s="188"/>
      <c r="H426" s="184">
        <f t="shared" si="8"/>
        <v>0</v>
      </c>
      <c r="I426" s="184"/>
      <c r="J426" s="184"/>
    </row>
    <row r="427" spans="1:10" ht="15" hidden="1" customHeight="1">
      <c r="A427" s="185"/>
      <c r="B427" s="181"/>
      <c r="C427" s="180"/>
      <c r="D427" s="180"/>
      <c r="E427" s="180"/>
      <c r="F427" s="187" t="s">
        <v>847</v>
      </c>
      <c r="G427" s="188"/>
      <c r="H427" s="184">
        <f t="shared" si="8"/>
        <v>0</v>
      </c>
      <c r="I427" s="184"/>
      <c r="J427" s="184"/>
    </row>
    <row r="428" spans="1:10" ht="72" hidden="1" customHeight="1">
      <c r="A428" s="180">
        <v>2700</v>
      </c>
      <c r="B428" s="181" t="s">
        <v>264</v>
      </c>
      <c r="C428" s="180">
        <v>0</v>
      </c>
      <c r="D428" s="180">
        <v>0</v>
      </c>
      <c r="E428" s="182"/>
      <c r="F428" s="217" t="s">
        <v>875</v>
      </c>
      <c r="G428" s="199" t="s">
        <v>610</v>
      </c>
      <c r="H428" s="184">
        <f t="shared" si="8"/>
        <v>0</v>
      </c>
      <c r="I428" s="184">
        <f>SUM(I429+I442+I459+I476+I481+I486)</f>
        <v>0</v>
      </c>
      <c r="J428" s="184">
        <f>SUM(J429+J442+J459+J476+J481+J486)</f>
        <v>0</v>
      </c>
    </row>
    <row r="429" spans="1:10" s="88" customFormat="1" ht="15" hidden="1" customHeight="1">
      <c r="A429" s="185">
        <v>2710</v>
      </c>
      <c r="B429" s="181" t="s">
        <v>264</v>
      </c>
      <c r="C429" s="180">
        <v>1</v>
      </c>
      <c r="D429" s="180">
        <v>0</v>
      </c>
      <c r="E429" s="182"/>
      <c r="F429" s="216" t="s">
        <v>45</v>
      </c>
      <c r="G429" s="186" t="s">
        <v>611</v>
      </c>
      <c r="H429" s="184">
        <f t="shared" si="8"/>
        <v>0</v>
      </c>
      <c r="I429" s="184">
        <f>SUM(I430+I434+I438)</f>
        <v>0</v>
      </c>
      <c r="J429" s="184">
        <f>SUM(J430+J434+J438)</f>
        <v>0</v>
      </c>
    </row>
    <row r="430" spans="1:10" ht="276" hidden="1" customHeight="1">
      <c r="A430" s="185">
        <v>2711</v>
      </c>
      <c r="B430" s="181" t="s">
        <v>264</v>
      </c>
      <c r="C430" s="180">
        <v>1</v>
      </c>
      <c r="D430" s="180">
        <v>1</v>
      </c>
      <c r="E430" s="180"/>
      <c r="F430" s="187" t="s">
        <v>612</v>
      </c>
      <c r="G430" s="198" t="s">
        <v>613</v>
      </c>
      <c r="H430" s="184">
        <f t="shared" si="8"/>
        <v>0</v>
      </c>
      <c r="I430" s="184">
        <f>SUM(I432:I433)</f>
        <v>0</v>
      </c>
      <c r="J430" s="184">
        <f>SUM(J432:J433)</f>
        <v>0</v>
      </c>
    </row>
    <row r="431" spans="1:10" ht="36" hidden="1" customHeight="1">
      <c r="A431" s="185"/>
      <c r="B431" s="181"/>
      <c r="C431" s="180"/>
      <c r="D431" s="180"/>
      <c r="E431" s="180"/>
      <c r="F431" s="187" t="s">
        <v>841</v>
      </c>
      <c r="G431" s="188"/>
      <c r="H431" s="184">
        <f t="shared" si="8"/>
        <v>0</v>
      </c>
      <c r="I431" s="184"/>
      <c r="J431" s="184"/>
    </row>
    <row r="432" spans="1:10" ht="15" hidden="1" customHeight="1">
      <c r="A432" s="185"/>
      <c r="B432" s="181"/>
      <c r="C432" s="180"/>
      <c r="D432" s="180"/>
      <c r="E432" s="180"/>
      <c r="F432" s="187" t="s">
        <v>847</v>
      </c>
      <c r="G432" s="188"/>
      <c r="H432" s="184">
        <f t="shared" si="8"/>
        <v>0</v>
      </c>
      <c r="I432" s="184"/>
      <c r="J432" s="184"/>
    </row>
    <row r="433" spans="1:10" ht="15" hidden="1" customHeight="1">
      <c r="A433" s="185"/>
      <c r="B433" s="181"/>
      <c r="C433" s="180"/>
      <c r="D433" s="180"/>
      <c r="E433" s="180"/>
      <c r="F433" s="187" t="s">
        <v>847</v>
      </c>
      <c r="G433" s="188"/>
      <c r="H433" s="184">
        <f t="shared" si="8"/>
        <v>0</v>
      </c>
      <c r="I433" s="184"/>
      <c r="J433" s="184"/>
    </row>
    <row r="434" spans="1:10" ht="264" hidden="1" customHeight="1">
      <c r="A434" s="185">
        <v>2712</v>
      </c>
      <c r="B434" s="181" t="s">
        <v>264</v>
      </c>
      <c r="C434" s="180">
        <v>1</v>
      </c>
      <c r="D434" s="180">
        <v>2</v>
      </c>
      <c r="E434" s="180"/>
      <c r="F434" s="187" t="s">
        <v>614</v>
      </c>
      <c r="G434" s="198" t="s">
        <v>615</v>
      </c>
      <c r="H434" s="184">
        <f t="shared" si="8"/>
        <v>0</v>
      </c>
      <c r="I434" s="184">
        <f>SUM(I436:I437)</f>
        <v>0</v>
      </c>
      <c r="J434" s="184">
        <f>SUM(J436:J437)</f>
        <v>0</v>
      </c>
    </row>
    <row r="435" spans="1:10" ht="36" hidden="1" customHeight="1">
      <c r="A435" s="185"/>
      <c r="B435" s="181"/>
      <c r="C435" s="180"/>
      <c r="D435" s="180"/>
      <c r="E435" s="180"/>
      <c r="F435" s="187" t="s">
        <v>841</v>
      </c>
      <c r="G435" s="188"/>
      <c r="H435" s="184">
        <f t="shared" si="8"/>
        <v>0</v>
      </c>
      <c r="I435" s="184"/>
      <c r="J435" s="184"/>
    </row>
    <row r="436" spans="1:10" ht="15" hidden="1" customHeight="1">
      <c r="A436" s="185"/>
      <c r="B436" s="181"/>
      <c r="C436" s="180"/>
      <c r="D436" s="180"/>
      <c r="E436" s="180"/>
      <c r="F436" s="187" t="s">
        <v>847</v>
      </c>
      <c r="G436" s="188"/>
      <c r="H436" s="184">
        <f t="shared" si="8"/>
        <v>0</v>
      </c>
      <c r="I436" s="184"/>
      <c r="J436" s="184"/>
    </row>
    <row r="437" spans="1:10" ht="15" hidden="1" customHeight="1">
      <c r="A437" s="185"/>
      <c r="B437" s="181"/>
      <c r="C437" s="180"/>
      <c r="D437" s="180"/>
      <c r="E437" s="180"/>
      <c r="F437" s="187" t="s">
        <v>847</v>
      </c>
      <c r="G437" s="188"/>
      <c r="H437" s="184">
        <f t="shared" si="8"/>
        <v>0</v>
      </c>
      <c r="I437" s="184"/>
      <c r="J437" s="184"/>
    </row>
    <row r="438" spans="1:10" ht="409.5" hidden="1" customHeight="1">
      <c r="A438" s="185">
        <v>2713</v>
      </c>
      <c r="B438" s="181" t="s">
        <v>264</v>
      </c>
      <c r="C438" s="180">
        <v>1</v>
      </c>
      <c r="D438" s="180">
        <v>3</v>
      </c>
      <c r="E438" s="180"/>
      <c r="F438" s="187" t="s">
        <v>102</v>
      </c>
      <c r="G438" s="198" t="s">
        <v>616</v>
      </c>
      <c r="H438" s="184">
        <f t="shared" si="8"/>
        <v>0</v>
      </c>
      <c r="I438" s="184">
        <f>SUM(I440:I441)</f>
        <v>0</v>
      </c>
      <c r="J438" s="184">
        <f>SUM(J440:J441)</f>
        <v>0</v>
      </c>
    </row>
    <row r="439" spans="1:10" ht="36" hidden="1" customHeight="1">
      <c r="A439" s="185"/>
      <c r="B439" s="181"/>
      <c r="C439" s="180"/>
      <c r="D439" s="180"/>
      <c r="E439" s="180"/>
      <c r="F439" s="187" t="s">
        <v>841</v>
      </c>
      <c r="G439" s="188"/>
      <c r="H439" s="184">
        <f t="shared" si="8"/>
        <v>0</v>
      </c>
      <c r="I439" s="184"/>
      <c r="J439" s="184"/>
    </row>
    <row r="440" spans="1:10" ht="15" hidden="1" customHeight="1">
      <c r="A440" s="185"/>
      <c r="B440" s="181"/>
      <c r="C440" s="180"/>
      <c r="D440" s="180"/>
      <c r="E440" s="180"/>
      <c r="F440" s="187" t="s">
        <v>847</v>
      </c>
      <c r="G440" s="188"/>
      <c r="H440" s="184">
        <f t="shared" si="8"/>
        <v>0</v>
      </c>
      <c r="I440" s="184"/>
      <c r="J440" s="184"/>
    </row>
    <row r="441" spans="1:10" ht="15" hidden="1" customHeight="1">
      <c r="A441" s="185"/>
      <c r="B441" s="181"/>
      <c r="C441" s="180"/>
      <c r="D441" s="180"/>
      <c r="E441" s="180"/>
      <c r="F441" s="187" t="s">
        <v>847</v>
      </c>
      <c r="G441" s="188"/>
      <c r="H441" s="184">
        <f t="shared" si="8"/>
        <v>0</v>
      </c>
      <c r="I441" s="184"/>
      <c r="J441" s="184"/>
    </row>
    <row r="442" spans="1:10" ht="228" hidden="1" customHeight="1">
      <c r="A442" s="185">
        <v>2720</v>
      </c>
      <c r="B442" s="181" t="s">
        <v>264</v>
      </c>
      <c r="C442" s="180">
        <v>2</v>
      </c>
      <c r="D442" s="180">
        <v>0</v>
      </c>
      <c r="E442" s="182"/>
      <c r="F442" s="216" t="s">
        <v>46</v>
      </c>
      <c r="G442" s="186" t="s">
        <v>617</v>
      </c>
      <c r="H442" s="184">
        <f t="shared" si="8"/>
        <v>0</v>
      </c>
      <c r="I442" s="184">
        <f>SUM(I443,I447,I451,I455)</f>
        <v>0</v>
      </c>
      <c r="J442" s="184">
        <f>SUM(J443,J447,J451,J455)</f>
        <v>0</v>
      </c>
    </row>
    <row r="443" spans="1:10" ht="288" hidden="1" customHeight="1">
      <c r="A443" s="185">
        <v>2721</v>
      </c>
      <c r="B443" s="181" t="s">
        <v>264</v>
      </c>
      <c r="C443" s="180">
        <v>2</v>
      </c>
      <c r="D443" s="180">
        <v>1</v>
      </c>
      <c r="E443" s="180"/>
      <c r="F443" s="187" t="s">
        <v>618</v>
      </c>
      <c r="G443" s="198" t="s">
        <v>619</v>
      </c>
      <c r="H443" s="184">
        <f t="shared" si="8"/>
        <v>0</v>
      </c>
      <c r="I443" s="184">
        <f>SUM(I445:I446)</f>
        <v>0</v>
      </c>
      <c r="J443" s="184">
        <f>SUM(J445:J446)</f>
        <v>0</v>
      </c>
    </row>
    <row r="444" spans="1:10" ht="36" hidden="1" customHeight="1">
      <c r="A444" s="185"/>
      <c r="B444" s="181"/>
      <c r="C444" s="180"/>
      <c r="D444" s="180"/>
      <c r="E444" s="180"/>
      <c r="F444" s="187" t="s">
        <v>841</v>
      </c>
      <c r="G444" s="188"/>
      <c r="H444" s="184">
        <f t="shared" si="8"/>
        <v>0</v>
      </c>
      <c r="I444" s="184"/>
      <c r="J444" s="184"/>
    </row>
    <row r="445" spans="1:10" ht="15" hidden="1" customHeight="1">
      <c r="A445" s="185"/>
      <c r="B445" s="181"/>
      <c r="C445" s="180"/>
      <c r="D445" s="180"/>
      <c r="E445" s="180"/>
      <c r="F445" s="187" t="s">
        <v>847</v>
      </c>
      <c r="G445" s="188"/>
      <c r="H445" s="184">
        <f t="shared" si="8"/>
        <v>0</v>
      </c>
      <c r="I445" s="184"/>
      <c r="J445" s="184"/>
    </row>
    <row r="446" spans="1:10" ht="15" hidden="1" customHeight="1">
      <c r="A446" s="185"/>
      <c r="B446" s="181"/>
      <c r="C446" s="180"/>
      <c r="D446" s="180"/>
      <c r="E446" s="180"/>
      <c r="F446" s="187" t="s">
        <v>847</v>
      </c>
      <c r="G446" s="188"/>
      <c r="H446" s="184">
        <f t="shared" si="8"/>
        <v>0</v>
      </c>
      <c r="I446" s="184"/>
      <c r="J446" s="184"/>
    </row>
    <row r="447" spans="1:10" ht="336" hidden="1" customHeight="1">
      <c r="A447" s="185">
        <v>2722</v>
      </c>
      <c r="B447" s="181" t="s">
        <v>264</v>
      </c>
      <c r="C447" s="180">
        <v>2</v>
      </c>
      <c r="D447" s="180">
        <v>2</v>
      </c>
      <c r="E447" s="180"/>
      <c r="F447" s="187" t="s">
        <v>620</v>
      </c>
      <c r="G447" s="198" t="s">
        <v>621</v>
      </c>
      <c r="H447" s="184">
        <f t="shared" si="8"/>
        <v>0</v>
      </c>
      <c r="I447" s="184">
        <f>SUM(I449:I450)</f>
        <v>0</v>
      </c>
      <c r="J447" s="184">
        <f>SUM(J449:J450)</f>
        <v>0</v>
      </c>
    </row>
    <row r="448" spans="1:10" ht="20.25" hidden="1" customHeight="1">
      <c r="A448" s="185"/>
      <c r="B448" s="181"/>
      <c r="C448" s="180"/>
      <c r="D448" s="180"/>
      <c r="E448" s="180"/>
      <c r="F448" s="187" t="s">
        <v>841</v>
      </c>
      <c r="G448" s="188"/>
      <c r="H448" s="184">
        <f t="shared" si="8"/>
        <v>0</v>
      </c>
      <c r="I448" s="184"/>
      <c r="J448" s="184"/>
    </row>
    <row r="449" spans="1:10" ht="15" hidden="1" customHeight="1">
      <c r="A449" s="185"/>
      <c r="B449" s="181"/>
      <c r="C449" s="180"/>
      <c r="D449" s="180"/>
      <c r="E449" s="180"/>
      <c r="F449" s="187" t="s">
        <v>847</v>
      </c>
      <c r="G449" s="188"/>
      <c r="H449" s="184">
        <f t="shared" si="8"/>
        <v>0</v>
      </c>
      <c r="I449" s="184"/>
      <c r="J449" s="184"/>
    </row>
    <row r="450" spans="1:10" ht="15" hidden="1" customHeight="1">
      <c r="A450" s="185"/>
      <c r="B450" s="181"/>
      <c r="C450" s="180"/>
      <c r="D450" s="180"/>
      <c r="E450" s="180"/>
      <c r="F450" s="187" t="s">
        <v>847</v>
      </c>
      <c r="G450" s="188"/>
      <c r="H450" s="184">
        <f t="shared" si="8"/>
        <v>0</v>
      </c>
      <c r="I450" s="184"/>
      <c r="J450" s="184"/>
    </row>
    <row r="451" spans="1:10" ht="180" hidden="1" customHeight="1">
      <c r="A451" s="185">
        <v>2723</v>
      </c>
      <c r="B451" s="181" t="s">
        <v>264</v>
      </c>
      <c r="C451" s="180">
        <v>2</v>
      </c>
      <c r="D451" s="180">
        <v>3</v>
      </c>
      <c r="E451" s="180"/>
      <c r="F451" s="187" t="s">
        <v>103</v>
      </c>
      <c r="G451" s="198" t="s">
        <v>622</v>
      </c>
      <c r="H451" s="184">
        <f t="shared" si="8"/>
        <v>0</v>
      </c>
      <c r="I451" s="184">
        <f>SUM(I453:I454)</f>
        <v>0</v>
      </c>
      <c r="J451" s="184">
        <f>SUM(J453:J454)</f>
        <v>0</v>
      </c>
    </row>
    <row r="452" spans="1:10" ht="36" hidden="1" customHeight="1">
      <c r="A452" s="185"/>
      <c r="B452" s="181"/>
      <c r="C452" s="180"/>
      <c r="D452" s="180"/>
      <c r="E452" s="180"/>
      <c r="F452" s="187" t="s">
        <v>841</v>
      </c>
      <c r="G452" s="188"/>
      <c r="H452" s="184">
        <f t="shared" si="8"/>
        <v>0</v>
      </c>
      <c r="I452" s="184"/>
      <c r="J452" s="184"/>
    </row>
    <row r="453" spans="1:10" ht="15" hidden="1" customHeight="1">
      <c r="A453" s="185"/>
      <c r="B453" s="181"/>
      <c r="C453" s="180"/>
      <c r="D453" s="180"/>
      <c r="E453" s="180"/>
      <c r="F453" s="187" t="s">
        <v>847</v>
      </c>
      <c r="G453" s="188"/>
      <c r="H453" s="184">
        <f t="shared" si="8"/>
        <v>0</v>
      </c>
      <c r="I453" s="184"/>
      <c r="J453" s="184"/>
    </row>
    <row r="454" spans="1:10" ht="15" hidden="1" customHeight="1">
      <c r="A454" s="185"/>
      <c r="B454" s="181"/>
      <c r="C454" s="180"/>
      <c r="D454" s="180"/>
      <c r="E454" s="180"/>
      <c r="F454" s="187" t="s">
        <v>847</v>
      </c>
      <c r="G454" s="188"/>
      <c r="H454" s="184">
        <f t="shared" si="8"/>
        <v>0</v>
      </c>
      <c r="I454" s="184"/>
      <c r="J454" s="184"/>
    </row>
    <row r="455" spans="1:10" ht="240" hidden="1" customHeight="1">
      <c r="A455" s="185">
        <v>2724</v>
      </c>
      <c r="B455" s="181" t="s">
        <v>264</v>
      </c>
      <c r="C455" s="180">
        <v>2</v>
      </c>
      <c r="D455" s="180">
        <v>4</v>
      </c>
      <c r="E455" s="180"/>
      <c r="F455" s="187" t="s">
        <v>623</v>
      </c>
      <c r="G455" s="198" t="s">
        <v>624</v>
      </c>
      <c r="H455" s="184">
        <f t="shared" si="8"/>
        <v>0</v>
      </c>
      <c r="I455" s="184">
        <f>SUM(I457:I458)</f>
        <v>0</v>
      </c>
      <c r="J455" s="184">
        <f>SUM(J457:J458)</f>
        <v>0</v>
      </c>
    </row>
    <row r="456" spans="1:10" ht="36" hidden="1" customHeight="1">
      <c r="A456" s="185"/>
      <c r="B456" s="181"/>
      <c r="C456" s="180"/>
      <c r="D456" s="180"/>
      <c r="E456" s="180"/>
      <c r="F456" s="187" t="s">
        <v>841</v>
      </c>
      <c r="G456" s="188"/>
      <c r="H456" s="184">
        <f t="shared" si="8"/>
        <v>0</v>
      </c>
      <c r="I456" s="184"/>
      <c r="J456" s="184"/>
    </row>
    <row r="457" spans="1:10" ht="15" hidden="1" customHeight="1">
      <c r="A457" s="185"/>
      <c r="B457" s="181"/>
      <c r="C457" s="180"/>
      <c r="D457" s="180"/>
      <c r="E457" s="180"/>
      <c r="F457" s="187" t="s">
        <v>847</v>
      </c>
      <c r="G457" s="188"/>
      <c r="H457" s="184">
        <f t="shared" si="8"/>
        <v>0</v>
      </c>
      <c r="I457" s="184"/>
      <c r="J457" s="184"/>
    </row>
    <row r="458" spans="1:10" ht="15" hidden="1" customHeight="1">
      <c r="A458" s="185"/>
      <c r="B458" s="181"/>
      <c r="C458" s="180"/>
      <c r="D458" s="180"/>
      <c r="E458" s="180"/>
      <c r="F458" s="187" t="s">
        <v>847</v>
      </c>
      <c r="G458" s="188"/>
      <c r="H458" s="184">
        <f t="shared" si="8"/>
        <v>0</v>
      </c>
      <c r="I458" s="184"/>
      <c r="J458" s="184"/>
    </row>
    <row r="459" spans="1:10" ht="204" hidden="1" customHeight="1">
      <c r="A459" s="185">
        <v>2730</v>
      </c>
      <c r="B459" s="181" t="s">
        <v>264</v>
      </c>
      <c r="C459" s="180">
        <v>3</v>
      </c>
      <c r="D459" s="180">
        <v>0</v>
      </c>
      <c r="E459" s="182"/>
      <c r="F459" s="216" t="s">
        <v>47</v>
      </c>
      <c r="G459" s="186" t="s">
        <v>626</v>
      </c>
      <c r="H459" s="184">
        <f t="shared" si="8"/>
        <v>0</v>
      </c>
      <c r="I459" s="184">
        <f>SUM(I460,I464,I468,I472)</f>
        <v>0</v>
      </c>
      <c r="J459" s="184">
        <f>SUM(J460,J464,J468,J472)</f>
        <v>0</v>
      </c>
    </row>
    <row r="460" spans="1:10" ht="300" hidden="1" customHeight="1">
      <c r="A460" s="185">
        <v>2731</v>
      </c>
      <c r="B460" s="181" t="s">
        <v>264</v>
      </c>
      <c r="C460" s="180">
        <v>3</v>
      </c>
      <c r="D460" s="180">
        <v>1</v>
      </c>
      <c r="E460" s="180"/>
      <c r="F460" s="187" t="s">
        <v>627</v>
      </c>
      <c r="G460" s="188" t="s">
        <v>628</v>
      </c>
      <c r="H460" s="184">
        <f t="shared" si="8"/>
        <v>0</v>
      </c>
      <c r="I460" s="184">
        <f>SUM(I462:I463)</f>
        <v>0</v>
      </c>
      <c r="J460" s="184">
        <f>SUM(J462:J463)</f>
        <v>0</v>
      </c>
    </row>
    <row r="461" spans="1:10" ht="15" hidden="1" customHeight="1">
      <c r="A461" s="185"/>
      <c r="B461" s="181"/>
      <c r="C461" s="180"/>
      <c r="D461" s="180"/>
      <c r="E461" s="180"/>
      <c r="F461" s="187" t="s">
        <v>841</v>
      </c>
      <c r="G461" s="188"/>
      <c r="H461" s="184">
        <f t="shared" si="8"/>
        <v>0</v>
      </c>
      <c r="I461" s="184"/>
      <c r="J461" s="184"/>
    </row>
    <row r="462" spans="1:10" ht="15" hidden="1" customHeight="1">
      <c r="A462" s="185"/>
      <c r="B462" s="181"/>
      <c r="C462" s="180"/>
      <c r="D462" s="180"/>
      <c r="E462" s="180"/>
      <c r="F462" s="187" t="s">
        <v>847</v>
      </c>
      <c r="G462" s="188"/>
      <c r="H462" s="184">
        <f t="shared" si="8"/>
        <v>0</v>
      </c>
      <c r="I462" s="184"/>
      <c r="J462" s="184"/>
    </row>
    <row r="463" spans="1:10" ht="15" hidden="1" customHeight="1">
      <c r="A463" s="185"/>
      <c r="B463" s="181"/>
      <c r="C463" s="180"/>
      <c r="D463" s="180"/>
      <c r="E463" s="180"/>
      <c r="F463" s="187" t="s">
        <v>847</v>
      </c>
      <c r="G463" s="188"/>
      <c r="H463" s="184">
        <f t="shared" si="8"/>
        <v>0</v>
      </c>
      <c r="I463" s="184"/>
      <c r="J463" s="184"/>
    </row>
    <row r="464" spans="1:10" ht="348" hidden="1" customHeight="1">
      <c r="A464" s="185">
        <v>2732</v>
      </c>
      <c r="B464" s="181" t="s">
        <v>264</v>
      </c>
      <c r="C464" s="180">
        <v>3</v>
      </c>
      <c r="D464" s="180">
        <v>2</v>
      </c>
      <c r="E464" s="180"/>
      <c r="F464" s="187" t="s">
        <v>629</v>
      </c>
      <c r="G464" s="188" t="s">
        <v>630</v>
      </c>
      <c r="H464" s="184">
        <f t="shared" si="8"/>
        <v>0</v>
      </c>
      <c r="I464" s="184">
        <f>SUM(I466:I467)</f>
        <v>0</v>
      </c>
      <c r="J464" s="184">
        <f>SUM(J466:J467)</f>
        <v>0</v>
      </c>
    </row>
    <row r="465" spans="1:10" ht="18" hidden="1" customHeight="1">
      <c r="A465" s="185"/>
      <c r="B465" s="181"/>
      <c r="C465" s="180"/>
      <c r="D465" s="180"/>
      <c r="E465" s="180"/>
      <c r="F465" s="187" t="s">
        <v>841</v>
      </c>
      <c r="G465" s="188"/>
      <c r="H465" s="184">
        <f t="shared" si="8"/>
        <v>0</v>
      </c>
      <c r="I465" s="184"/>
      <c r="J465" s="184"/>
    </row>
    <row r="466" spans="1:10" ht="15" hidden="1" customHeight="1">
      <c r="A466" s="185"/>
      <c r="B466" s="181"/>
      <c r="C466" s="180"/>
      <c r="D466" s="180"/>
      <c r="E466" s="180"/>
      <c r="F466" s="187" t="s">
        <v>847</v>
      </c>
      <c r="G466" s="188"/>
      <c r="H466" s="184">
        <f t="shared" si="8"/>
        <v>0</v>
      </c>
      <c r="I466" s="184"/>
      <c r="J466" s="184"/>
    </row>
    <row r="467" spans="1:10" ht="15" hidden="1" customHeight="1">
      <c r="A467" s="185"/>
      <c r="B467" s="181"/>
      <c r="C467" s="180"/>
      <c r="D467" s="180"/>
      <c r="E467" s="180"/>
      <c r="F467" s="187" t="s">
        <v>847</v>
      </c>
      <c r="G467" s="188"/>
      <c r="H467" s="184">
        <f t="shared" si="8"/>
        <v>0</v>
      </c>
      <c r="I467" s="184"/>
      <c r="J467" s="184"/>
    </row>
    <row r="468" spans="1:10" ht="409.5" hidden="1" customHeight="1">
      <c r="A468" s="185">
        <v>2733</v>
      </c>
      <c r="B468" s="181" t="s">
        <v>264</v>
      </c>
      <c r="C468" s="180">
        <v>3</v>
      </c>
      <c r="D468" s="180">
        <v>3</v>
      </c>
      <c r="E468" s="180"/>
      <c r="F468" s="187" t="s">
        <v>631</v>
      </c>
      <c r="G468" s="188" t="s">
        <v>632</v>
      </c>
      <c r="H468" s="184">
        <f t="shared" si="8"/>
        <v>0</v>
      </c>
      <c r="I468" s="184">
        <f>SUM(I470:I471)</f>
        <v>0</v>
      </c>
      <c r="J468" s="184">
        <f>SUM(J470:J471)</f>
        <v>0</v>
      </c>
    </row>
    <row r="469" spans="1:10" ht="23.25" hidden="1" customHeight="1">
      <c r="A469" s="185"/>
      <c r="B469" s="181"/>
      <c r="C469" s="180"/>
      <c r="D469" s="180"/>
      <c r="E469" s="180"/>
      <c r="F469" s="187" t="s">
        <v>841</v>
      </c>
      <c r="G469" s="188"/>
      <c r="H469" s="184">
        <f t="shared" si="8"/>
        <v>0</v>
      </c>
      <c r="I469" s="184"/>
      <c r="J469" s="184"/>
    </row>
    <row r="470" spans="1:10" ht="15" hidden="1" customHeight="1">
      <c r="A470" s="185"/>
      <c r="B470" s="181"/>
      <c r="C470" s="180"/>
      <c r="D470" s="180"/>
      <c r="E470" s="180"/>
      <c r="F470" s="187" t="s">
        <v>847</v>
      </c>
      <c r="G470" s="188"/>
      <c r="H470" s="184">
        <f t="shared" si="8"/>
        <v>0</v>
      </c>
      <c r="I470" s="184"/>
      <c r="J470" s="184"/>
    </row>
    <row r="471" spans="1:10" ht="15" hidden="1" customHeight="1">
      <c r="A471" s="185"/>
      <c r="B471" s="181"/>
      <c r="C471" s="180"/>
      <c r="D471" s="180"/>
      <c r="E471" s="180"/>
      <c r="F471" s="187" t="s">
        <v>847</v>
      </c>
      <c r="G471" s="188"/>
      <c r="H471" s="184">
        <f t="shared" si="8"/>
        <v>0</v>
      </c>
      <c r="I471" s="184"/>
      <c r="J471" s="184"/>
    </row>
    <row r="472" spans="1:10" ht="409.5" hidden="1" customHeight="1">
      <c r="A472" s="185">
        <v>2734</v>
      </c>
      <c r="B472" s="181" t="s">
        <v>264</v>
      </c>
      <c r="C472" s="180">
        <v>3</v>
      </c>
      <c r="D472" s="180">
        <v>4</v>
      </c>
      <c r="E472" s="180"/>
      <c r="F472" s="187" t="s">
        <v>633</v>
      </c>
      <c r="G472" s="188" t="s">
        <v>634</v>
      </c>
      <c r="H472" s="184">
        <f t="shared" si="8"/>
        <v>0</v>
      </c>
      <c r="I472" s="184">
        <f>SUM(I474:I475)</f>
        <v>0</v>
      </c>
      <c r="J472" s="184">
        <f>SUM(J474:J475)</f>
        <v>0</v>
      </c>
    </row>
    <row r="473" spans="1:10" ht="36" hidden="1" customHeight="1">
      <c r="A473" s="185"/>
      <c r="B473" s="181"/>
      <c r="C473" s="180"/>
      <c r="D473" s="180"/>
      <c r="E473" s="180"/>
      <c r="F473" s="187" t="s">
        <v>841</v>
      </c>
      <c r="G473" s="188"/>
      <c r="H473" s="184">
        <f t="shared" si="8"/>
        <v>0</v>
      </c>
      <c r="I473" s="184"/>
      <c r="J473" s="184"/>
    </row>
    <row r="474" spans="1:10" ht="15" hidden="1" customHeight="1">
      <c r="A474" s="185"/>
      <c r="B474" s="181"/>
      <c r="C474" s="180"/>
      <c r="D474" s="180"/>
      <c r="E474" s="180"/>
      <c r="F474" s="187" t="s">
        <v>847</v>
      </c>
      <c r="G474" s="188"/>
      <c r="H474" s="184">
        <f t="shared" si="8"/>
        <v>0</v>
      </c>
      <c r="I474" s="184"/>
      <c r="J474" s="184"/>
    </row>
    <row r="475" spans="1:10" ht="15" hidden="1" customHeight="1">
      <c r="A475" s="185"/>
      <c r="B475" s="181"/>
      <c r="C475" s="180"/>
      <c r="D475" s="180"/>
      <c r="E475" s="180"/>
      <c r="F475" s="187" t="s">
        <v>847</v>
      </c>
      <c r="G475" s="188"/>
      <c r="H475" s="184">
        <f t="shared" si="8"/>
        <v>0</v>
      </c>
      <c r="I475" s="184"/>
      <c r="J475" s="184"/>
    </row>
    <row r="476" spans="1:10" ht="264" hidden="1" customHeight="1">
      <c r="A476" s="185">
        <v>2740</v>
      </c>
      <c r="B476" s="181" t="s">
        <v>264</v>
      </c>
      <c r="C476" s="180">
        <v>4</v>
      </c>
      <c r="D476" s="180">
        <v>0</v>
      </c>
      <c r="E476" s="182"/>
      <c r="F476" s="216" t="s">
        <v>48</v>
      </c>
      <c r="G476" s="186" t="s">
        <v>636</v>
      </c>
      <c r="H476" s="184">
        <f t="shared" ref="H476:H497" si="9">SUM(I476:J476)</f>
        <v>0</v>
      </c>
      <c r="I476" s="184">
        <f>SUM(I477)</f>
        <v>0</v>
      </c>
      <c r="J476" s="184">
        <f>SUM(J477)</f>
        <v>0</v>
      </c>
    </row>
    <row r="477" spans="1:10" ht="264" hidden="1" customHeight="1">
      <c r="A477" s="185">
        <v>2741</v>
      </c>
      <c r="B477" s="181" t="s">
        <v>264</v>
      </c>
      <c r="C477" s="180">
        <v>4</v>
      </c>
      <c r="D477" s="180">
        <v>1</v>
      </c>
      <c r="E477" s="180"/>
      <c r="F477" s="187" t="s">
        <v>635</v>
      </c>
      <c r="G477" s="198" t="s">
        <v>637</v>
      </c>
      <c r="H477" s="184">
        <f t="shared" si="9"/>
        <v>0</v>
      </c>
      <c r="I477" s="184">
        <f>SUM(I479:I480)</f>
        <v>0</v>
      </c>
      <c r="J477" s="184">
        <f>SUM(J479:J480)</f>
        <v>0</v>
      </c>
    </row>
    <row r="478" spans="1:10" ht="36" hidden="1" customHeight="1">
      <c r="A478" s="185"/>
      <c r="B478" s="181"/>
      <c r="C478" s="180"/>
      <c r="D478" s="180"/>
      <c r="E478" s="180"/>
      <c r="F478" s="187" t="s">
        <v>841</v>
      </c>
      <c r="G478" s="188"/>
      <c r="H478" s="184">
        <f t="shared" si="9"/>
        <v>0</v>
      </c>
      <c r="I478" s="184"/>
      <c r="J478" s="184"/>
    </row>
    <row r="479" spans="1:10" ht="15" hidden="1" customHeight="1">
      <c r="A479" s="185"/>
      <c r="B479" s="181"/>
      <c r="C479" s="180"/>
      <c r="D479" s="180"/>
      <c r="E479" s="180"/>
      <c r="F479" s="187" t="s">
        <v>847</v>
      </c>
      <c r="G479" s="188"/>
      <c r="H479" s="184">
        <f t="shared" si="9"/>
        <v>0</v>
      </c>
      <c r="I479" s="184"/>
      <c r="J479" s="184"/>
    </row>
    <row r="480" spans="1:10" ht="15" hidden="1" customHeight="1">
      <c r="A480" s="185"/>
      <c r="B480" s="181"/>
      <c r="C480" s="180"/>
      <c r="D480" s="180"/>
      <c r="E480" s="180"/>
      <c r="F480" s="187" t="s">
        <v>847</v>
      </c>
      <c r="G480" s="188"/>
      <c r="H480" s="184">
        <f t="shared" si="9"/>
        <v>0</v>
      </c>
      <c r="I480" s="184"/>
      <c r="J480" s="184"/>
    </row>
    <row r="481" spans="1:10" ht="120" hidden="1" customHeight="1">
      <c r="A481" s="185">
        <v>2750</v>
      </c>
      <c r="B481" s="181" t="s">
        <v>264</v>
      </c>
      <c r="C481" s="180">
        <v>5</v>
      </c>
      <c r="D481" s="180">
        <v>0</v>
      </c>
      <c r="E481" s="182"/>
      <c r="F481" s="216" t="s">
        <v>876</v>
      </c>
      <c r="G481" s="186" t="s">
        <v>639</v>
      </c>
      <c r="H481" s="184">
        <f t="shared" si="9"/>
        <v>0</v>
      </c>
      <c r="I481" s="184">
        <f>SUM(I482)</f>
        <v>0</v>
      </c>
      <c r="J481" s="184">
        <f>SUM(J482)</f>
        <v>0</v>
      </c>
    </row>
    <row r="482" spans="1:10" ht="120" hidden="1" customHeight="1">
      <c r="A482" s="185">
        <v>2751</v>
      </c>
      <c r="B482" s="181" t="s">
        <v>264</v>
      </c>
      <c r="C482" s="180">
        <v>5</v>
      </c>
      <c r="D482" s="180">
        <v>1</v>
      </c>
      <c r="E482" s="180"/>
      <c r="F482" s="187" t="s">
        <v>638</v>
      </c>
      <c r="G482" s="198" t="s">
        <v>639</v>
      </c>
      <c r="H482" s="184">
        <f t="shared" si="9"/>
        <v>0</v>
      </c>
      <c r="I482" s="184">
        <f>SUM(I484:I485)</f>
        <v>0</v>
      </c>
      <c r="J482" s="184">
        <f>SUM(J484:J485)</f>
        <v>0</v>
      </c>
    </row>
    <row r="483" spans="1:10" ht="36" hidden="1" customHeight="1">
      <c r="A483" s="185"/>
      <c r="B483" s="181"/>
      <c r="C483" s="180"/>
      <c r="D483" s="180"/>
      <c r="E483" s="180"/>
      <c r="F483" s="187" t="s">
        <v>841</v>
      </c>
      <c r="G483" s="188"/>
      <c r="H483" s="184">
        <f t="shared" si="9"/>
        <v>0</v>
      </c>
      <c r="I483" s="184"/>
      <c r="J483" s="184"/>
    </row>
    <row r="484" spans="1:10" ht="15" hidden="1" customHeight="1">
      <c r="A484" s="185"/>
      <c r="B484" s="181"/>
      <c r="C484" s="180"/>
      <c r="D484" s="180"/>
      <c r="E484" s="180"/>
      <c r="F484" s="187" t="s">
        <v>847</v>
      </c>
      <c r="G484" s="188"/>
      <c r="H484" s="184">
        <f t="shared" si="9"/>
        <v>0</v>
      </c>
      <c r="I484" s="184"/>
      <c r="J484" s="184"/>
    </row>
    <row r="485" spans="1:10" ht="15" hidden="1" customHeight="1">
      <c r="A485" s="185"/>
      <c r="B485" s="181"/>
      <c r="C485" s="180"/>
      <c r="D485" s="180"/>
      <c r="E485" s="180"/>
      <c r="F485" s="187" t="s">
        <v>847</v>
      </c>
      <c r="G485" s="188"/>
      <c r="H485" s="184">
        <f t="shared" si="9"/>
        <v>0</v>
      </c>
      <c r="I485" s="184"/>
      <c r="J485" s="184"/>
    </row>
    <row r="486" spans="1:10" ht="372" hidden="1" customHeight="1">
      <c r="A486" s="185">
        <v>2760</v>
      </c>
      <c r="B486" s="181" t="s">
        <v>264</v>
      </c>
      <c r="C486" s="180">
        <v>6</v>
      </c>
      <c r="D486" s="180">
        <v>0</v>
      </c>
      <c r="E486" s="182"/>
      <c r="F486" s="216" t="s">
        <v>50</v>
      </c>
      <c r="G486" s="186" t="s">
        <v>641</v>
      </c>
      <c r="H486" s="184">
        <f t="shared" si="9"/>
        <v>0</v>
      </c>
      <c r="I486" s="184">
        <f>SUM(I487+I491)</f>
        <v>0</v>
      </c>
      <c r="J486" s="184">
        <f>SUM(J487+J491)</f>
        <v>0</v>
      </c>
    </row>
    <row r="487" spans="1:10" ht="24" hidden="1" customHeight="1">
      <c r="A487" s="185">
        <v>2761</v>
      </c>
      <c r="B487" s="181" t="s">
        <v>264</v>
      </c>
      <c r="C487" s="180">
        <v>6</v>
      </c>
      <c r="D487" s="180">
        <v>1</v>
      </c>
      <c r="E487" s="180"/>
      <c r="F487" s="187" t="s">
        <v>265</v>
      </c>
      <c r="G487" s="186"/>
      <c r="H487" s="184">
        <f t="shared" si="9"/>
        <v>0</v>
      </c>
      <c r="I487" s="184">
        <f>SUM(I489:I490)</f>
        <v>0</v>
      </c>
      <c r="J487" s="184">
        <f>SUM(J489:J490)</f>
        <v>0</v>
      </c>
    </row>
    <row r="488" spans="1:10" ht="36" hidden="1" customHeight="1">
      <c r="A488" s="185"/>
      <c r="B488" s="181"/>
      <c r="C488" s="180"/>
      <c r="D488" s="180"/>
      <c r="E488" s="180"/>
      <c r="F488" s="187" t="s">
        <v>841</v>
      </c>
      <c r="G488" s="188"/>
      <c r="H488" s="184">
        <f t="shared" si="9"/>
        <v>0</v>
      </c>
      <c r="I488" s="184"/>
      <c r="J488" s="184"/>
    </row>
    <row r="489" spans="1:10" ht="15" hidden="1" customHeight="1">
      <c r="A489" s="185"/>
      <c r="B489" s="181"/>
      <c r="C489" s="180"/>
      <c r="D489" s="180"/>
      <c r="E489" s="180"/>
      <c r="F489" s="187" t="s">
        <v>847</v>
      </c>
      <c r="G489" s="188"/>
      <c r="H489" s="184">
        <f t="shared" si="9"/>
        <v>0</v>
      </c>
      <c r="I489" s="184"/>
      <c r="J489" s="184"/>
    </row>
    <row r="490" spans="1:10" ht="15" hidden="1" customHeight="1">
      <c r="A490" s="185"/>
      <c r="B490" s="181"/>
      <c r="C490" s="180"/>
      <c r="D490" s="180"/>
      <c r="E490" s="180"/>
      <c r="F490" s="187" t="s">
        <v>847</v>
      </c>
      <c r="G490" s="188"/>
      <c r="H490" s="184">
        <f t="shared" si="9"/>
        <v>0</v>
      </c>
      <c r="I490" s="184"/>
      <c r="J490" s="184"/>
    </row>
    <row r="491" spans="1:10" ht="372" hidden="1" customHeight="1">
      <c r="A491" s="185">
        <v>2762</v>
      </c>
      <c r="B491" s="181" t="s">
        <v>264</v>
      </c>
      <c r="C491" s="180">
        <v>6</v>
      </c>
      <c r="D491" s="180">
        <v>2</v>
      </c>
      <c r="E491" s="180"/>
      <c r="F491" s="187" t="s">
        <v>640</v>
      </c>
      <c r="G491" s="198" t="s">
        <v>642</v>
      </c>
      <c r="H491" s="184">
        <f t="shared" si="9"/>
        <v>0</v>
      </c>
      <c r="I491" s="184">
        <f>SUM(I493:I494)</f>
        <v>0</v>
      </c>
      <c r="J491" s="184">
        <f>SUM(J493:J494)</f>
        <v>0</v>
      </c>
    </row>
    <row r="492" spans="1:10" ht="36" hidden="1" customHeight="1">
      <c r="A492" s="185"/>
      <c r="B492" s="181"/>
      <c r="C492" s="180"/>
      <c r="D492" s="180"/>
      <c r="E492" s="180"/>
      <c r="F492" s="187" t="s">
        <v>841</v>
      </c>
      <c r="G492" s="188"/>
      <c r="H492" s="184">
        <f t="shared" si="9"/>
        <v>0</v>
      </c>
      <c r="I492" s="184"/>
      <c r="J492" s="184"/>
    </row>
    <row r="493" spans="1:10" ht="15" hidden="1" customHeight="1">
      <c r="A493" s="185"/>
      <c r="B493" s="181"/>
      <c r="C493" s="180"/>
      <c r="D493" s="180"/>
      <c r="E493" s="180"/>
      <c r="F493" s="187" t="s">
        <v>847</v>
      </c>
      <c r="G493" s="188"/>
      <c r="H493" s="184">
        <f t="shared" si="9"/>
        <v>0</v>
      </c>
      <c r="I493" s="184"/>
      <c r="J493" s="184"/>
    </row>
    <row r="494" spans="1:10" ht="15" hidden="1" customHeight="1">
      <c r="A494" s="185"/>
      <c r="B494" s="181"/>
      <c r="C494" s="180"/>
      <c r="D494" s="180"/>
      <c r="E494" s="180"/>
      <c r="F494" s="187" t="s">
        <v>847</v>
      </c>
      <c r="G494" s="188"/>
      <c r="H494" s="184">
        <f t="shared" si="9"/>
        <v>0</v>
      </c>
      <c r="I494" s="184"/>
      <c r="J494" s="184"/>
    </row>
    <row r="495" spans="1:10" ht="18.75" customHeight="1">
      <c r="A495" s="193"/>
      <c r="B495" s="180">
        <v>0</v>
      </c>
      <c r="C495" s="180">
        <v>0</v>
      </c>
      <c r="D495" s="180">
        <v>0</v>
      </c>
      <c r="E495" s="180"/>
      <c r="F495" s="217" t="s">
        <v>871</v>
      </c>
      <c r="G495" s="188"/>
      <c r="H495" s="184">
        <f t="shared" si="9"/>
        <v>0</v>
      </c>
      <c r="I495" s="184">
        <f>I496</f>
        <v>0</v>
      </c>
      <c r="J495" s="184">
        <f>J496</f>
        <v>0</v>
      </c>
    </row>
    <row r="496" spans="1:10" ht="39" customHeight="1">
      <c r="A496" s="193"/>
      <c r="B496" s="180">
        <v>6</v>
      </c>
      <c r="C496" s="180">
        <v>1</v>
      </c>
      <c r="D496" s="180">
        <v>0</v>
      </c>
      <c r="E496" s="180"/>
      <c r="F496" s="187" t="s">
        <v>39</v>
      </c>
      <c r="G496" s="188"/>
      <c r="H496" s="184">
        <f t="shared" si="9"/>
        <v>0</v>
      </c>
      <c r="I496" s="184">
        <f>I497</f>
        <v>0</v>
      </c>
      <c r="J496" s="184">
        <f>J499</f>
        <v>0</v>
      </c>
    </row>
    <row r="497" spans="1:10" ht="25.5" customHeight="1">
      <c r="A497" s="181"/>
      <c r="B497" s="180">
        <v>6</v>
      </c>
      <c r="C497" s="180">
        <v>1</v>
      </c>
      <c r="D497" s="180">
        <v>1</v>
      </c>
      <c r="E497" s="218"/>
      <c r="F497" s="187" t="s">
        <v>877</v>
      </c>
      <c r="G497" s="188"/>
      <c r="H497" s="184">
        <f t="shared" si="9"/>
        <v>0</v>
      </c>
      <c r="I497" s="184">
        <f>I499</f>
        <v>0</v>
      </c>
      <c r="J497" s="184">
        <v>0</v>
      </c>
    </row>
    <row r="498" spans="1:10" ht="42.75" customHeight="1">
      <c r="A498" s="181"/>
      <c r="B498" s="180"/>
      <c r="C498" s="180"/>
      <c r="D498" s="180"/>
      <c r="E498" s="218"/>
      <c r="F498" s="187" t="s">
        <v>841</v>
      </c>
      <c r="G498" s="188"/>
      <c r="H498" s="184"/>
      <c r="I498" s="184"/>
      <c r="J498" s="184"/>
    </row>
    <row r="499" spans="1:10" ht="40.5" customHeight="1">
      <c r="A499" s="185"/>
      <c r="B499" s="181"/>
      <c r="C499" s="180"/>
      <c r="D499" s="180"/>
      <c r="E499" s="180">
        <v>4511</v>
      </c>
      <c r="F499" s="210" t="s">
        <v>146</v>
      </c>
      <c r="G499" s="188"/>
      <c r="H499" s="184">
        <f>SUM(I499:J499)</f>
        <v>0</v>
      </c>
      <c r="I499" s="184">
        <v>0</v>
      </c>
      <c r="J499" s="184">
        <v>0</v>
      </c>
    </row>
    <row r="500" spans="1:10" ht="18.75" customHeight="1">
      <c r="A500" s="173">
        <v>2630</v>
      </c>
      <c r="B500" s="176" t="s">
        <v>263</v>
      </c>
      <c r="C500" s="176" t="s">
        <v>108</v>
      </c>
      <c r="D500" s="176" t="s">
        <v>195</v>
      </c>
      <c r="E500" s="180"/>
      <c r="F500" s="187" t="s">
        <v>878</v>
      </c>
      <c r="G500" s="188"/>
      <c r="H500" s="179">
        <f>SUM(I500:J500)</f>
        <v>328466.56</v>
      </c>
      <c r="I500" s="179">
        <v>0</v>
      </c>
      <c r="J500" s="179">
        <f>J501</f>
        <v>328466.56</v>
      </c>
    </row>
    <row r="501" spans="1:10" ht="18.75" customHeight="1">
      <c r="A501" s="173">
        <v>2631</v>
      </c>
      <c r="B501" s="176" t="s">
        <v>263</v>
      </c>
      <c r="C501" s="176" t="s">
        <v>108</v>
      </c>
      <c r="D501" s="176">
        <v>1</v>
      </c>
      <c r="E501" s="180"/>
      <c r="F501" s="210" t="s">
        <v>879</v>
      </c>
      <c r="G501" s="188"/>
      <c r="H501" s="179">
        <f>SUM(I501:J501)</f>
        <v>328466.56</v>
      </c>
      <c r="I501" s="179">
        <v>0</v>
      </c>
      <c r="J501" s="179">
        <f>J503+J504+J505</f>
        <v>328466.56</v>
      </c>
    </row>
    <row r="502" spans="1:10" ht="54.75" customHeight="1">
      <c r="A502" s="173"/>
      <c r="B502" s="176"/>
      <c r="C502" s="176"/>
      <c r="D502" s="176"/>
      <c r="E502" s="219"/>
      <c r="F502" s="187" t="s">
        <v>841</v>
      </c>
      <c r="G502" s="188"/>
      <c r="H502" s="184"/>
      <c r="I502" s="184"/>
      <c r="J502" s="184"/>
    </row>
    <row r="503" spans="1:10" ht="22.5" customHeight="1">
      <c r="A503" s="173"/>
      <c r="B503" s="176"/>
      <c r="C503" s="176"/>
      <c r="D503" s="176"/>
      <c r="E503" s="220">
        <v>4213</v>
      </c>
      <c r="F503" s="221" t="s">
        <v>113</v>
      </c>
      <c r="G503" s="188"/>
      <c r="H503" s="184">
        <f t="shared" ref="H503:H510" si="10">SUM(I503:J503)</f>
        <v>0</v>
      </c>
      <c r="I503" s="184">
        <v>0</v>
      </c>
      <c r="J503" s="184">
        <v>0</v>
      </c>
    </row>
    <row r="504" spans="1:10" ht="37.5" customHeight="1">
      <c r="A504" s="173"/>
      <c r="B504" s="176"/>
      <c r="C504" s="176"/>
      <c r="D504" s="176"/>
      <c r="E504" s="220">
        <v>5112</v>
      </c>
      <c r="F504" s="210" t="s">
        <v>861</v>
      </c>
      <c r="G504" s="205" t="s">
        <v>375</v>
      </c>
      <c r="H504" s="184">
        <f t="shared" si="10"/>
        <v>321466.56</v>
      </c>
      <c r="I504" s="184">
        <v>0</v>
      </c>
      <c r="J504" s="179">
        <v>321466.56</v>
      </c>
    </row>
    <row r="505" spans="1:10" ht="24.75" customHeight="1">
      <c r="A505" s="185"/>
      <c r="B505" s="181"/>
      <c r="C505" s="180"/>
      <c r="D505" s="180"/>
      <c r="E505" s="191">
        <v>5129</v>
      </c>
      <c r="F505" s="187" t="s">
        <v>891</v>
      </c>
      <c r="G505" s="188"/>
      <c r="H505" s="184">
        <f>SUM(I505:J505)</f>
        <v>7000</v>
      </c>
      <c r="I505" s="184">
        <v>0</v>
      </c>
      <c r="J505" s="184">
        <v>7000</v>
      </c>
    </row>
    <row r="506" spans="1:10" ht="25.5" customHeight="1">
      <c r="A506" s="181" t="s">
        <v>880</v>
      </c>
      <c r="B506" s="180">
        <v>6</v>
      </c>
      <c r="C506" s="180">
        <v>4</v>
      </c>
      <c r="D506" s="180">
        <v>0</v>
      </c>
      <c r="E506" s="180"/>
      <c r="F506" s="222" t="s">
        <v>42</v>
      </c>
      <c r="G506" s="188"/>
      <c r="H506" s="184">
        <f t="shared" si="10"/>
        <v>277162.99</v>
      </c>
      <c r="I506" s="184">
        <f>I507</f>
        <v>93250</v>
      </c>
      <c r="J506" s="184">
        <f>J507</f>
        <v>183912.99</v>
      </c>
    </row>
    <row r="507" spans="1:10" ht="21" customHeight="1">
      <c r="A507" s="181" t="s">
        <v>881</v>
      </c>
      <c r="B507" s="180">
        <v>6</v>
      </c>
      <c r="C507" s="180">
        <v>4</v>
      </c>
      <c r="D507" s="180">
        <v>1</v>
      </c>
      <c r="E507" s="180"/>
      <c r="F507" s="189" t="s">
        <v>597</v>
      </c>
      <c r="G507" s="188"/>
      <c r="H507" s="184">
        <f t="shared" si="10"/>
        <v>277162.99</v>
      </c>
      <c r="I507" s="184">
        <f>I509</f>
        <v>93250</v>
      </c>
      <c r="J507" s="184">
        <f>J510+J511</f>
        <v>183912.99</v>
      </c>
    </row>
    <row r="508" spans="1:10" ht="40.5" customHeight="1">
      <c r="A508" s="181"/>
      <c r="B508" s="180"/>
      <c r="C508" s="180"/>
      <c r="D508" s="180"/>
      <c r="E508" s="180"/>
      <c r="F508" s="187" t="s">
        <v>841</v>
      </c>
      <c r="G508" s="188"/>
      <c r="H508" s="184">
        <f t="shared" si="10"/>
        <v>0</v>
      </c>
      <c r="I508" s="184">
        <v>0</v>
      </c>
      <c r="J508" s="184">
        <v>0</v>
      </c>
    </row>
    <row r="509" spans="1:10" ht="40.5" customHeight="1">
      <c r="A509" s="185"/>
      <c r="B509" s="181"/>
      <c r="C509" s="180"/>
      <c r="D509" s="180"/>
      <c r="E509" s="180">
        <v>4511</v>
      </c>
      <c r="F509" s="210" t="s">
        <v>146</v>
      </c>
      <c r="G509" s="188"/>
      <c r="H509" s="184">
        <f>SUM(I509:J509)</f>
        <v>93250</v>
      </c>
      <c r="I509" s="184">
        <v>93250</v>
      </c>
      <c r="J509" s="184">
        <v>0</v>
      </c>
    </row>
    <row r="510" spans="1:10" ht="38.25" customHeight="1">
      <c r="A510" s="223"/>
      <c r="B510" s="224"/>
      <c r="C510" s="224"/>
      <c r="D510" s="224"/>
      <c r="E510" s="224">
        <v>5112</v>
      </c>
      <c r="F510" s="210" t="s">
        <v>861</v>
      </c>
      <c r="G510" s="225"/>
      <c r="H510" s="184">
        <f t="shared" si="10"/>
        <v>183912.99</v>
      </c>
      <c r="I510" s="184">
        <v>0</v>
      </c>
      <c r="J510" s="184">
        <v>183912.99</v>
      </c>
    </row>
    <row r="511" spans="1:10" ht="24.75" customHeight="1">
      <c r="A511" s="185"/>
      <c r="B511" s="181"/>
      <c r="C511" s="180"/>
      <c r="D511" s="180"/>
      <c r="E511" s="191">
        <v>5129</v>
      </c>
      <c r="F511" s="187" t="s">
        <v>891</v>
      </c>
      <c r="G511" s="188"/>
      <c r="H511" s="184">
        <f>SUM(I511:J511)</f>
        <v>0</v>
      </c>
      <c r="I511" s="184">
        <v>0</v>
      </c>
      <c r="J511" s="184">
        <v>0</v>
      </c>
    </row>
    <row r="512" spans="1:10" ht="23.25" customHeight="1">
      <c r="A512" s="185">
        <v>2642</v>
      </c>
      <c r="B512" s="181" t="s">
        <v>882</v>
      </c>
      <c r="C512" s="180">
        <v>6</v>
      </c>
      <c r="D512" s="180">
        <v>1</v>
      </c>
      <c r="E512" s="180"/>
      <c r="F512" s="226" t="s">
        <v>113</v>
      </c>
      <c r="G512" s="198" t="s">
        <v>570</v>
      </c>
      <c r="H512" s="184">
        <f>I512+J512</f>
        <v>140600.41699999999</v>
      </c>
      <c r="I512" s="184">
        <f>I514+I515</f>
        <v>140600.41699999999</v>
      </c>
      <c r="J512" s="184">
        <f>J516</f>
        <v>0</v>
      </c>
    </row>
    <row r="513" spans="1:10" ht="50.25" customHeight="1">
      <c r="A513" s="185"/>
      <c r="B513" s="181"/>
      <c r="C513" s="180"/>
      <c r="D513" s="180"/>
      <c r="E513" s="180"/>
      <c r="F513" s="187" t="s">
        <v>841</v>
      </c>
      <c r="G513" s="188"/>
      <c r="H513" s="184">
        <f>SUM(I513:J513)</f>
        <v>0</v>
      </c>
      <c r="I513" s="184">
        <v>0</v>
      </c>
      <c r="J513" s="184">
        <v>0</v>
      </c>
    </row>
    <row r="514" spans="1:10" ht="40.5" customHeight="1">
      <c r="A514" s="185"/>
      <c r="B514" s="181"/>
      <c r="C514" s="180"/>
      <c r="D514" s="180"/>
      <c r="E514" s="180">
        <v>4511</v>
      </c>
      <c r="F514" s="210" t="s">
        <v>146</v>
      </c>
      <c r="G514" s="188"/>
      <c r="H514" s="184">
        <f>SUM(I514:J514)</f>
        <v>137600.41699999999</v>
      </c>
      <c r="I514" s="184">
        <v>137600.41699999999</v>
      </c>
      <c r="J514" s="184">
        <v>0</v>
      </c>
    </row>
    <row r="515" spans="1:10" ht="40.5" customHeight="1">
      <c r="A515" s="185"/>
      <c r="B515" s="181"/>
      <c r="C515" s="180"/>
      <c r="D515" s="180"/>
      <c r="E515" s="218">
        <v>4655</v>
      </c>
      <c r="F515" s="198" t="s">
        <v>895</v>
      </c>
      <c r="G515" s="188"/>
      <c r="H515" s="184">
        <f>SUM(I515:J515)</f>
        <v>3000</v>
      </c>
      <c r="I515" s="184">
        <v>3000</v>
      </c>
      <c r="J515" s="184">
        <v>0</v>
      </c>
    </row>
    <row r="516" spans="1:10" ht="40.5" customHeight="1">
      <c r="A516" s="185"/>
      <c r="B516" s="181"/>
      <c r="C516" s="180"/>
      <c r="D516" s="180"/>
      <c r="E516" s="191">
        <v>5129</v>
      </c>
      <c r="F516" s="187" t="s">
        <v>891</v>
      </c>
      <c r="G516" s="188"/>
      <c r="H516" s="184">
        <f>SUM(I516:J516)</f>
        <v>0</v>
      </c>
      <c r="I516" s="184">
        <v>0</v>
      </c>
      <c r="J516" s="184">
        <v>0</v>
      </c>
    </row>
    <row r="517" spans="1:10" ht="80.25" customHeight="1">
      <c r="A517" s="185">
        <v>2800</v>
      </c>
      <c r="B517" s="180">
        <v>8</v>
      </c>
      <c r="C517" s="180">
        <v>0</v>
      </c>
      <c r="D517" s="180">
        <v>0</v>
      </c>
      <c r="E517" s="180"/>
      <c r="F517" s="82" t="s">
        <v>883</v>
      </c>
      <c r="G517" s="188"/>
      <c r="H517" s="184">
        <f>SUM(I517+J517)</f>
        <v>1886787.9491000001</v>
      </c>
      <c r="I517" s="184">
        <f>I524+I549+I525</f>
        <v>181657</v>
      </c>
      <c r="J517" s="179">
        <f>J522+J523</f>
        <v>1705130.9491000001</v>
      </c>
    </row>
    <row r="518" spans="1:10" ht="21" hidden="1" customHeight="1">
      <c r="A518" s="180"/>
      <c r="B518" s="193"/>
      <c r="C518" s="182"/>
      <c r="D518" s="182"/>
      <c r="E518" s="182"/>
      <c r="F518" s="82"/>
      <c r="G518" s="199"/>
      <c r="H518" s="184"/>
      <c r="I518" s="184"/>
      <c r="J518" s="184"/>
    </row>
    <row r="519" spans="1:10" ht="42" customHeight="1">
      <c r="A519" s="173">
        <v>2810</v>
      </c>
      <c r="B519" s="176" t="s">
        <v>266</v>
      </c>
      <c r="C519" s="176">
        <v>1</v>
      </c>
      <c r="D519" s="176">
        <v>0</v>
      </c>
      <c r="E519" s="182"/>
      <c r="F519" s="216" t="s">
        <v>51</v>
      </c>
      <c r="G519" s="199"/>
      <c r="H519" s="184">
        <f>SUM(I519:J519)</f>
        <v>1705130.9491000001</v>
      </c>
      <c r="I519" s="184">
        <v>0</v>
      </c>
      <c r="J519" s="184">
        <f>J522+J523</f>
        <v>1705130.9491000001</v>
      </c>
    </row>
    <row r="520" spans="1:10" ht="24" customHeight="1">
      <c r="A520" s="173">
        <v>2811</v>
      </c>
      <c r="B520" s="176" t="s">
        <v>266</v>
      </c>
      <c r="C520" s="176">
        <v>1</v>
      </c>
      <c r="D520" s="176">
        <v>1</v>
      </c>
      <c r="E520" s="182"/>
      <c r="F520" s="187" t="s">
        <v>644</v>
      </c>
      <c r="G520" s="199"/>
      <c r="H520" s="184">
        <f>SUM(I520:J520)</f>
        <v>0</v>
      </c>
      <c r="I520" s="184">
        <v>0</v>
      </c>
      <c r="J520" s="184">
        <v>0</v>
      </c>
    </row>
    <row r="521" spans="1:10" ht="60" customHeight="1">
      <c r="A521" s="173"/>
      <c r="B521" s="176"/>
      <c r="C521" s="176"/>
      <c r="D521" s="176"/>
      <c r="E521" s="182"/>
      <c r="F521" s="187" t="s">
        <v>841</v>
      </c>
      <c r="G521" s="199"/>
      <c r="H521" s="184">
        <v>0</v>
      </c>
      <c r="I521" s="184">
        <v>0</v>
      </c>
      <c r="J521" s="184">
        <v>0</v>
      </c>
    </row>
    <row r="522" spans="1:10" ht="38.25" customHeight="1">
      <c r="A522" s="223"/>
      <c r="B522" s="224"/>
      <c r="C522" s="224"/>
      <c r="D522" s="224"/>
      <c r="E522" s="224">
        <v>5112</v>
      </c>
      <c r="F522" s="210" t="s">
        <v>861</v>
      </c>
      <c r="G522" s="225"/>
      <c r="H522" s="184">
        <f>SUM(I522:J522)</f>
        <v>1011482.1491</v>
      </c>
      <c r="I522" s="184">
        <v>0</v>
      </c>
      <c r="J522" s="184">
        <v>1011482.1491</v>
      </c>
    </row>
    <row r="523" spans="1:10" ht="49.5" customHeight="1">
      <c r="A523" s="185"/>
      <c r="B523" s="181"/>
      <c r="C523" s="180"/>
      <c r="D523" s="180"/>
      <c r="E523" s="180">
        <v>5113</v>
      </c>
      <c r="F523" s="187" t="s">
        <v>192</v>
      </c>
      <c r="G523" s="188"/>
      <c r="H523" s="179">
        <f>SUM(I523:J523)</f>
        <v>693648.8</v>
      </c>
      <c r="I523" s="179">
        <v>0</v>
      </c>
      <c r="J523" s="184">
        <v>693648.8</v>
      </c>
    </row>
    <row r="524" spans="1:10" ht="30" customHeight="1">
      <c r="A524" s="185">
        <v>2820</v>
      </c>
      <c r="B524" s="181" t="s">
        <v>266</v>
      </c>
      <c r="C524" s="180">
        <v>2</v>
      </c>
      <c r="D524" s="180">
        <v>0</v>
      </c>
      <c r="E524" s="182"/>
      <c r="F524" s="227" t="s">
        <v>52</v>
      </c>
      <c r="G524" s="186" t="s">
        <v>647</v>
      </c>
      <c r="H524" s="184">
        <f>SUM(I524:J524)</f>
        <v>117140</v>
      </c>
      <c r="I524" s="184">
        <f>I533</f>
        <v>117140</v>
      </c>
      <c r="J524" s="184">
        <v>0</v>
      </c>
    </row>
    <row r="525" spans="1:10" ht="30" customHeight="1">
      <c r="A525" s="185"/>
      <c r="B525" s="181" t="s">
        <v>266</v>
      </c>
      <c r="C525" s="180">
        <v>2</v>
      </c>
      <c r="D525" s="180">
        <v>1</v>
      </c>
      <c r="E525" s="182"/>
      <c r="F525" s="189" t="s">
        <v>267</v>
      </c>
      <c r="G525" s="186"/>
      <c r="H525" s="184">
        <f>I525</f>
        <v>32717</v>
      </c>
      <c r="I525" s="184">
        <f>I527+I528</f>
        <v>32717</v>
      </c>
      <c r="J525" s="184"/>
    </row>
    <row r="526" spans="1:10" ht="51" customHeight="1">
      <c r="A526" s="185"/>
      <c r="B526" s="181"/>
      <c r="C526" s="180"/>
      <c r="D526" s="180"/>
      <c r="E526" s="180"/>
      <c r="F526" s="187" t="s">
        <v>841</v>
      </c>
      <c r="G526" s="188"/>
      <c r="H526" s="184">
        <f>SUM(I526:J526)</f>
        <v>0</v>
      </c>
      <c r="I526" s="184">
        <v>0</v>
      </c>
      <c r="J526" s="184">
        <v>0</v>
      </c>
    </row>
    <row r="527" spans="1:10" ht="51" customHeight="1">
      <c r="A527" s="185"/>
      <c r="B527" s="181"/>
      <c r="C527" s="180"/>
      <c r="D527" s="180"/>
      <c r="E527" s="180">
        <v>4511</v>
      </c>
      <c r="F527" s="210" t="s">
        <v>146</v>
      </c>
      <c r="G527" s="188"/>
      <c r="H527" s="184">
        <f>SUM(I527:J527)</f>
        <v>31717</v>
      </c>
      <c r="I527" s="184">
        <v>31717</v>
      </c>
      <c r="J527" s="184">
        <v>0</v>
      </c>
    </row>
    <row r="528" spans="1:10" ht="51" customHeight="1">
      <c r="A528" s="185"/>
      <c r="B528" s="181"/>
      <c r="C528" s="180"/>
      <c r="D528" s="180"/>
      <c r="E528" s="218">
        <v>4655</v>
      </c>
      <c r="F528" s="198" t="s">
        <v>895</v>
      </c>
      <c r="G528" s="188"/>
      <c r="H528" s="184">
        <f>SUM(I528:J528)</f>
        <v>1000</v>
      </c>
      <c r="I528" s="184">
        <v>1000</v>
      </c>
      <c r="J528" s="184"/>
    </row>
    <row r="529" spans="1:10" ht="27.75" customHeight="1">
      <c r="A529" s="185"/>
      <c r="B529" s="181" t="s">
        <v>266</v>
      </c>
      <c r="C529" s="180">
        <v>2</v>
      </c>
      <c r="D529" s="180">
        <v>2</v>
      </c>
      <c r="E529" s="180"/>
      <c r="F529" s="189" t="s">
        <v>268</v>
      </c>
      <c r="G529" s="186"/>
      <c r="H529" s="184">
        <f t="shared" ref="H529:H605" si="11">SUM(I529:J529)</f>
        <v>0</v>
      </c>
      <c r="I529" s="184">
        <v>0</v>
      </c>
      <c r="J529" s="184">
        <v>0</v>
      </c>
    </row>
    <row r="530" spans="1:10" ht="57.75" customHeight="1">
      <c r="A530" s="185">
        <v>2822</v>
      </c>
      <c r="B530" s="181"/>
      <c r="C530" s="180"/>
      <c r="D530" s="180"/>
      <c r="E530" s="180"/>
      <c r="F530" s="187" t="s">
        <v>841</v>
      </c>
      <c r="G530" s="188"/>
      <c r="H530" s="184">
        <f t="shared" si="11"/>
        <v>0</v>
      </c>
      <c r="I530" s="184">
        <v>0</v>
      </c>
      <c r="J530" s="184">
        <v>0</v>
      </c>
    </row>
    <row r="531" spans="1:10" ht="13.5" hidden="1" customHeight="1">
      <c r="A531" s="185"/>
      <c r="B531" s="181"/>
      <c r="C531" s="180"/>
      <c r="D531" s="180"/>
      <c r="E531" s="180"/>
      <c r="F531" s="187" t="s">
        <v>847</v>
      </c>
      <c r="G531" s="188"/>
      <c r="H531" s="184">
        <f t="shared" si="11"/>
        <v>0</v>
      </c>
      <c r="I531" s="184"/>
      <c r="J531" s="184"/>
    </row>
    <row r="532" spans="1:10" ht="6.75" hidden="1" customHeight="1">
      <c r="A532" s="185"/>
      <c r="B532" s="181"/>
      <c r="C532" s="180"/>
      <c r="D532" s="180"/>
      <c r="E532" s="180"/>
      <c r="F532" s="187" t="s">
        <v>847</v>
      </c>
      <c r="G532" s="188"/>
      <c r="H532" s="184">
        <f t="shared" si="11"/>
        <v>0</v>
      </c>
      <c r="I532" s="184"/>
      <c r="J532" s="184"/>
    </row>
    <row r="533" spans="1:10" ht="37.5" customHeight="1">
      <c r="A533" s="185"/>
      <c r="B533" s="181" t="s">
        <v>266</v>
      </c>
      <c r="C533" s="180">
        <v>2</v>
      </c>
      <c r="D533" s="180">
        <v>3</v>
      </c>
      <c r="E533" s="180"/>
      <c r="F533" s="187" t="s">
        <v>300</v>
      </c>
      <c r="G533" s="198" t="s">
        <v>648</v>
      </c>
      <c r="H533" s="184">
        <f t="shared" si="11"/>
        <v>117140</v>
      </c>
      <c r="I533" s="184">
        <f>I544+I545</f>
        <v>117140</v>
      </c>
      <c r="J533" s="184">
        <v>0</v>
      </c>
    </row>
    <row r="534" spans="1:10" ht="39" customHeight="1">
      <c r="A534" s="185"/>
      <c r="B534" s="181"/>
      <c r="C534" s="180"/>
      <c r="D534" s="180"/>
      <c r="E534" s="180"/>
      <c r="F534" s="187" t="s">
        <v>841</v>
      </c>
      <c r="G534" s="188"/>
      <c r="H534" s="184">
        <f t="shared" si="11"/>
        <v>0</v>
      </c>
      <c r="I534" s="184">
        <v>0</v>
      </c>
      <c r="J534" s="184">
        <v>0</v>
      </c>
    </row>
    <row r="535" spans="1:10" ht="30" hidden="1">
      <c r="A535" s="185"/>
      <c r="B535" s="181"/>
      <c r="C535" s="180"/>
      <c r="D535" s="180"/>
      <c r="E535" s="228">
        <v>4111</v>
      </c>
      <c r="F535" s="153" t="s">
        <v>109</v>
      </c>
      <c r="G535" s="188"/>
      <c r="H535" s="184">
        <f>SUM(I535:J535)</f>
        <v>0</v>
      </c>
      <c r="I535" s="184"/>
      <c r="J535" s="184">
        <v>0</v>
      </c>
    </row>
    <row r="536" spans="1:10" ht="30" hidden="1">
      <c r="A536" s="185"/>
      <c r="B536" s="181"/>
      <c r="C536" s="180"/>
      <c r="D536" s="180"/>
      <c r="E536" s="228">
        <v>4131</v>
      </c>
      <c r="F536" s="153" t="s">
        <v>289</v>
      </c>
      <c r="G536" s="188"/>
      <c r="H536" s="184">
        <f t="shared" si="11"/>
        <v>0</v>
      </c>
      <c r="I536" s="184"/>
      <c r="J536" s="184">
        <v>0</v>
      </c>
    </row>
    <row r="537" spans="1:10" hidden="1">
      <c r="A537" s="185"/>
      <c r="B537" s="181"/>
      <c r="C537" s="180"/>
      <c r="D537" s="180"/>
      <c r="E537" s="228">
        <v>4212</v>
      </c>
      <c r="F537" s="229" t="s">
        <v>981</v>
      </c>
      <c r="G537" s="188"/>
      <c r="H537" s="184">
        <f t="shared" si="11"/>
        <v>0</v>
      </c>
      <c r="I537" s="184"/>
      <c r="J537" s="184">
        <v>0</v>
      </c>
    </row>
    <row r="538" spans="1:10" hidden="1">
      <c r="A538" s="185"/>
      <c r="B538" s="181"/>
      <c r="C538" s="180"/>
      <c r="D538" s="180"/>
      <c r="E538" s="206">
        <v>4213</v>
      </c>
      <c r="F538" s="153" t="s">
        <v>113</v>
      </c>
      <c r="G538" s="188"/>
      <c r="H538" s="184">
        <f t="shared" si="11"/>
        <v>0</v>
      </c>
      <c r="I538" s="184"/>
      <c r="J538" s="184">
        <v>0</v>
      </c>
    </row>
    <row r="539" spans="1:10" hidden="1">
      <c r="A539" s="185"/>
      <c r="B539" s="181"/>
      <c r="C539" s="180"/>
      <c r="D539" s="180"/>
      <c r="E539" s="228">
        <v>4214</v>
      </c>
      <c r="F539" s="153" t="s">
        <v>114</v>
      </c>
      <c r="G539" s="188"/>
      <c r="H539" s="184">
        <f t="shared" si="11"/>
        <v>0</v>
      </c>
      <c r="I539" s="184"/>
      <c r="J539" s="184">
        <v>0</v>
      </c>
    </row>
    <row r="540" spans="1:10" ht="8.25" hidden="1" customHeight="1">
      <c r="A540" s="185"/>
      <c r="B540" s="181"/>
      <c r="C540" s="180"/>
      <c r="D540" s="180"/>
      <c r="E540" s="228">
        <v>4239</v>
      </c>
      <c r="F540" s="153" t="s">
        <v>844</v>
      </c>
      <c r="G540" s="188"/>
      <c r="H540" s="184">
        <f t="shared" si="11"/>
        <v>0</v>
      </c>
      <c r="I540" s="184"/>
      <c r="J540" s="184">
        <v>0</v>
      </c>
    </row>
    <row r="541" spans="1:10" ht="2.25" hidden="1" customHeight="1">
      <c r="A541" s="185"/>
      <c r="B541" s="181"/>
      <c r="C541" s="180"/>
      <c r="D541" s="180"/>
      <c r="E541" s="206">
        <v>4241</v>
      </c>
      <c r="F541" s="153" t="s">
        <v>129</v>
      </c>
      <c r="G541" s="188"/>
      <c r="H541" s="184">
        <v>0</v>
      </c>
      <c r="I541" s="184"/>
      <c r="J541" s="184">
        <v>0</v>
      </c>
    </row>
    <row r="542" spans="1:10" ht="0.75" hidden="1" customHeight="1">
      <c r="A542" s="185"/>
      <c r="B542" s="181"/>
      <c r="C542" s="180"/>
      <c r="D542" s="180"/>
      <c r="E542" s="228">
        <v>4261</v>
      </c>
      <c r="F542" s="153" t="s">
        <v>132</v>
      </c>
      <c r="G542" s="188"/>
      <c r="H542" s="184">
        <f t="shared" si="11"/>
        <v>0</v>
      </c>
      <c r="I542" s="184"/>
      <c r="J542" s="184">
        <v>0</v>
      </c>
    </row>
    <row r="543" spans="1:10" ht="6" hidden="1" customHeight="1">
      <c r="A543" s="185"/>
      <c r="B543" s="181"/>
      <c r="C543" s="180"/>
      <c r="D543" s="180"/>
      <c r="E543" s="206">
        <v>4267</v>
      </c>
      <c r="F543" s="196" t="s">
        <v>137</v>
      </c>
      <c r="G543" s="188"/>
      <c r="H543" s="184">
        <f t="shared" si="11"/>
        <v>0</v>
      </c>
      <c r="I543" s="184"/>
      <c r="J543" s="184">
        <v>0</v>
      </c>
    </row>
    <row r="544" spans="1:10" ht="46.5" customHeight="1">
      <c r="A544" s="185">
        <v>2823</v>
      </c>
      <c r="B544" s="181"/>
      <c r="C544" s="180"/>
      <c r="D544" s="180"/>
      <c r="E544" s="180">
        <v>4511</v>
      </c>
      <c r="F544" s="210" t="s">
        <v>146</v>
      </c>
      <c r="G544" s="188"/>
      <c r="H544" s="184">
        <f>SUM(I544:J544)</f>
        <v>114640</v>
      </c>
      <c r="I544" s="184">
        <v>114640</v>
      </c>
      <c r="J544" s="184">
        <v>0</v>
      </c>
    </row>
    <row r="545" spans="1:10" ht="48.75" customHeight="1">
      <c r="A545" s="185"/>
      <c r="B545" s="181"/>
      <c r="C545" s="180"/>
      <c r="D545" s="180"/>
      <c r="E545" s="218">
        <v>4655</v>
      </c>
      <c r="F545" s="198" t="s">
        <v>895</v>
      </c>
      <c r="G545" s="188"/>
      <c r="H545" s="184">
        <f>SUM(I545:J545)</f>
        <v>2500</v>
      </c>
      <c r="I545" s="184">
        <v>2500</v>
      </c>
      <c r="J545" s="184"/>
    </row>
    <row r="546" spans="1:10" ht="42" customHeight="1">
      <c r="A546" s="185"/>
      <c r="B546" s="181"/>
      <c r="C546" s="180"/>
      <c r="D546" s="180"/>
      <c r="E546" s="206">
        <v>5113</v>
      </c>
      <c r="F546" s="210" t="s">
        <v>192</v>
      </c>
      <c r="G546" s="188"/>
      <c r="H546" s="184">
        <f t="shared" si="11"/>
        <v>0</v>
      </c>
      <c r="I546" s="184">
        <v>0</v>
      </c>
      <c r="J546" s="184">
        <v>0</v>
      </c>
    </row>
    <row r="547" spans="1:10" ht="24.75" customHeight="1">
      <c r="A547" s="185"/>
      <c r="B547" s="181"/>
      <c r="C547" s="180"/>
      <c r="D547" s="180"/>
      <c r="E547" s="206">
        <v>5122</v>
      </c>
      <c r="F547" s="213" t="s">
        <v>188</v>
      </c>
      <c r="G547" s="149" t="s">
        <v>365</v>
      </c>
      <c r="H547" s="184">
        <f t="shared" si="11"/>
        <v>0</v>
      </c>
      <c r="I547" s="184">
        <v>0</v>
      </c>
      <c r="J547" s="184">
        <v>0</v>
      </c>
    </row>
    <row r="548" spans="1:10" ht="21.75" customHeight="1">
      <c r="A548" s="185"/>
      <c r="B548" s="181"/>
      <c r="C548" s="180"/>
      <c r="D548" s="180"/>
      <c r="E548" s="191">
        <v>5134</v>
      </c>
      <c r="F548" s="210" t="s">
        <v>186</v>
      </c>
      <c r="G548" s="188"/>
      <c r="H548" s="184">
        <f t="shared" si="11"/>
        <v>0</v>
      </c>
      <c r="I548" s="184">
        <v>0</v>
      </c>
      <c r="J548" s="184">
        <v>0</v>
      </c>
    </row>
    <row r="549" spans="1:10" ht="48" customHeight="1">
      <c r="A549" s="185"/>
      <c r="B549" s="181" t="s">
        <v>266</v>
      </c>
      <c r="C549" s="180">
        <v>2</v>
      </c>
      <c r="D549" s="180">
        <v>4</v>
      </c>
      <c r="E549" s="180"/>
      <c r="F549" s="230" t="s">
        <v>269</v>
      </c>
      <c r="G549" s="198"/>
      <c r="H549" s="184">
        <f t="shared" si="11"/>
        <v>31800</v>
      </c>
      <c r="I549" s="184">
        <f>I555++I556+I557+I558+I554+I566</f>
        <v>31800</v>
      </c>
      <c r="J549" s="184">
        <v>0</v>
      </c>
    </row>
    <row r="550" spans="1:10" ht="57" customHeight="1">
      <c r="A550" s="185">
        <v>2824</v>
      </c>
      <c r="B550" s="181"/>
      <c r="C550" s="180"/>
      <c r="D550" s="180"/>
      <c r="E550" s="180"/>
      <c r="F550" s="187" t="s">
        <v>841</v>
      </c>
      <c r="G550" s="188"/>
      <c r="H550" s="184">
        <f t="shared" si="11"/>
        <v>0</v>
      </c>
      <c r="I550" s="184">
        <v>0</v>
      </c>
      <c r="J550" s="184">
        <v>0</v>
      </c>
    </row>
    <row r="551" spans="1:10" ht="24" customHeight="1">
      <c r="A551" s="185"/>
      <c r="B551" s="181"/>
      <c r="C551" s="180"/>
      <c r="D551" s="180"/>
      <c r="E551" s="180">
        <v>4212</v>
      </c>
      <c r="F551" s="231" t="s">
        <v>983</v>
      </c>
      <c r="G551" s="188"/>
      <c r="H551" s="184">
        <f>SUM(I551+J551)</f>
        <v>0</v>
      </c>
      <c r="I551" s="184">
        <v>0</v>
      </c>
      <c r="J551" s="232">
        <v>0</v>
      </c>
    </row>
    <row r="552" spans="1:10" ht="21.75" customHeight="1">
      <c r="A552" s="185"/>
      <c r="B552" s="181"/>
      <c r="C552" s="180"/>
      <c r="D552" s="180"/>
      <c r="E552" s="180">
        <v>4213</v>
      </c>
      <c r="F552" s="221" t="s">
        <v>113</v>
      </c>
      <c r="G552" s="188"/>
      <c r="H552" s="184">
        <f>SUM(I552+J552)</f>
        <v>0</v>
      </c>
      <c r="I552" s="184">
        <v>0</v>
      </c>
      <c r="J552" s="232">
        <v>0</v>
      </c>
    </row>
    <row r="553" spans="1:10" ht="24.75" customHeight="1">
      <c r="A553" s="185"/>
      <c r="B553" s="181"/>
      <c r="C553" s="180"/>
      <c r="D553" s="180"/>
      <c r="E553" s="180">
        <v>4214</v>
      </c>
      <c r="F553" s="221" t="s">
        <v>114</v>
      </c>
      <c r="G553" s="188"/>
      <c r="H553" s="184">
        <f>SUM(I553+J553)</f>
        <v>0</v>
      </c>
      <c r="I553" s="184">
        <v>0</v>
      </c>
      <c r="J553" s="232">
        <v>0</v>
      </c>
    </row>
    <row r="554" spans="1:10" ht="20.25" customHeight="1">
      <c r="A554" s="185"/>
      <c r="B554" s="181"/>
      <c r="C554" s="180"/>
      <c r="D554" s="180"/>
      <c r="E554" s="180">
        <v>4237</v>
      </c>
      <c r="F554" s="221" t="s">
        <v>127</v>
      </c>
      <c r="G554" s="188"/>
      <c r="H554" s="184">
        <f>SUM(I554+J554)</f>
        <v>500</v>
      </c>
      <c r="I554" s="184">
        <v>500</v>
      </c>
      <c r="J554" s="232">
        <v>0</v>
      </c>
    </row>
    <row r="555" spans="1:10" ht="38.25" customHeight="1">
      <c r="A555" s="185"/>
      <c r="B555" s="181"/>
      <c r="C555" s="180"/>
      <c r="D555" s="180"/>
      <c r="E555" s="191">
        <v>4239</v>
      </c>
      <c r="F555" s="226" t="s">
        <v>844</v>
      </c>
      <c r="G555" s="188"/>
      <c r="H555" s="184">
        <f t="shared" si="11"/>
        <v>15000</v>
      </c>
      <c r="I555" s="184">
        <v>15000</v>
      </c>
      <c r="J555" s="184">
        <v>0</v>
      </c>
    </row>
    <row r="556" spans="1:10" ht="24.75" customHeight="1">
      <c r="A556" s="185"/>
      <c r="B556" s="202"/>
      <c r="C556" s="180"/>
      <c r="D556" s="180"/>
      <c r="E556" s="180">
        <v>4269</v>
      </c>
      <c r="F556" s="187" t="s">
        <v>845</v>
      </c>
      <c r="G556" s="188"/>
      <c r="H556" s="184">
        <f>SUM(I556)</f>
        <v>8000</v>
      </c>
      <c r="I556" s="184">
        <v>8000</v>
      </c>
      <c r="J556" s="184">
        <v>0</v>
      </c>
    </row>
    <row r="557" spans="1:10" ht="38.25" customHeight="1">
      <c r="A557" s="185"/>
      <c r="B557" s="181"/>
      <c r="C557" s="180"/>
      <c r="D557" s="180"/>
      <c r="E557" s="191">
        <v>4637</v>
      </c>
      <c r="F557" s="198" t="s">
        <v>182</v>
      </c>
      <c r="G557" s="188"/>
      <c r="H557" s="184">
        <f>SUM(I557:J557)</f>
        <v>3000</v>
      </c>
      <c r="I557" s="184">
        <v>3000</v>
      </c>
      <c r="J557" s="184">
        <v>0</v>
      </c>
    </row>
    <row r="558" spans="1:10" ht="33.75" customHeight="1">
      <c r="A558" s="185"/>
      <c r="B558" s="181"/>
      <c r="C558" s="180"/>
      <c r="D558" s="180"/>
      <c r="E558" s="191">
        <v>4727</v>
      </c>
      <c r="F558" s="213" t="s">
        <v>325</v>
      </c>
      <c r="G558" s="188"/>
      <c r="H558" s="184">
        <f t="shared" si="11"/>
        <v>5000</v>
      </c>
      <c r="I558" s="184">
        <v>5000</v>
      </c>
      <c r="J558" s="184">
        <v>0</v>
      </c>
    </row>
    <row r="559" spans="1:10" ht="15" hidden="1" customHeight="1">
      <c r="A559" s="185"/>
      <c r="B559" s="181" t="s">
        <v>266</v>
      </c>
      <c r="C559" s="180">
        <v>2</v>
      </c>
      <c r="D559" s="180">
        <v>5</v>
      </c>
      <c r="E559" s="180"/>
      <c r="F559" s="187" t="s">
        <v>270</v>
      </c>
      <c r="G559" s="198"/>
      <c r="H559" s="184" t="e">
        <f t="shared" si="11"/>
        <v>#REF!</v>
      </c>
      <c r="I559" s="184" t="e">
        <f>SUM(#REF!+#REF!)</f>
        <v>#REF!</v>
      </c>
      <c r="J559" s="184">
        <v>0</v>
      </c>
    </row>
    <row r="560" spans="1:10" ht="13.5" hidden="1" customHeight="1">
      <c r="A560" s="185">
        <v>2825</v>
      </c>
      <c r="B560" s="181"/>
      <c r="C560" s="180"/>
      <c r="D560" s="180"/>
      <c r="E560" s="180"/>
      <c r="F560" s="187" t="s">
        <v>841</v>
      </c>
      <c r="G560" s="188"/>
      <c r="H560" s="184" t="e">
        <f t="shared" si="11"/>
        <v>#REF!</v>
      </c>
      <c r="I560" s="184" t="e">
        <f>SUM(#REF!+#REF!)</f>
        <v>#REF!</v>
      </c>
      <c r="J560" s="184">
        <v>0</v>
      </c>
    </row>
    <row r="561" spans="1:10" ht="16.5" hidden="1" customHeight="1">
      <c r="A561" s="185"/>
      <c r="B561" s="181"/>
      <c r="C561" s="180"/>
      <c r="D561" s="180"/>
      <c r="E561" s="180"/>
      <c r="F561" s="187" t="s">
        <v>847</v>
      </c>
      <c r="G561" s="188"/>
      <c r="H561" s="184" t="e">
        <f t="shared" si="11"/>
        <v>#REF!</v>
      </c>
      <c r="I561" s="184" t="e">
        <f>SUM(#REF!+#REF!)</f>
        <v>#REF!</v>
      </c>
      <c r="J561" s="184">
        <v>0</v>
      </c>
    </row>
    <row r="562" spans="1:10" ht="15" hidden="1" customHeight="1">
      <c r="A562" s="185"/>
      <c r="B562" s="181"/>
      <c r="C562" s="180"/>
      <c r="D562" s="180"/>
      <c r="E562" s="180"/>
      <c r="F562" s="187" t="s">
        <v>847</v>
      </c>
      <c r="G562" s="188"/>
      <c r="H562" s="184" t="e">
        <f t="shared" si="11"/>
        <v>#REF!</v>
      </c>
      <c r="I562" s="184" t="e">
        <f>SUM(#REF!+#REF!)</f>
        <v>#REF!</v>
      </c>
      <c r="J562" s="184">
        <v>0</v>
      </c>
    </row>
    <row r="563" spans="1:10" ht="17.25" hidden="1" customHeight="1">
      <c r="A563" s="185"/>
      <c r="B563" s="181" t="s">
        <v>266</v>
      </c>
      <c r="C563" s="180">
        <v>2</v>
      </c>
      <c r="D563" s="180">
        <v>6</v>
      </c>
      <c r="E563" s="180"/>
      <c r="F563" s="187" t="s">
        <v>271</v>
      </c>
      <c r="G563" s="198"/>
      <c r="H563" s="184" t="e">
        <f t="shared" si="11"/>
        <v>#REF!</v>
      </c>
      <c r="I563" s="184" t="e">
        <f>SUM(#REF!+#REF!)</f>
        <v>#REF!</v>
      </c>
      <c r="J563" s="184">
        <v>0</v>
      </c>
    </row>
    <row r="564" spans="1:10" ht="18" hidden="1" customHeight="1">
      <c r="A564" s="185">
        <v>2826</v>
      </c>
      <c r="B564" s="181"/>
      <c r="C564" s="180"/>
      <c r="D564" s="180"/>
      <c r="E564" s="180"/>
      <c r="F564" s="187" t="s">
        <v>841</v>
      </c>
      <c r="G564" s="188"/>
      <c r="H564" s="184" t="e">
        <f t="shared" si="11"/>
        <v>#REF!</v>
      </c>
      <c r="I564" s="184" t="e">
        <f>SUM(#REF!+#REF!)</f>
        <v>#REF!</v>
      </c>
      <c r="J564" s="184">
        <v>0</v>
      </c>
    </row>
    <row r="565" spans="1:10" ht="18" hidden="1" customHeight="1">
      <c r="A565" s="185"/>
      <c r="B565" s="181"/>
      <c r="C565" s="180"/>
      <c r="D565" s="180"/>
      <c r="E565" s="180"/>
      <c r="F565" s="187" t="s">
        <v>847</v>
      </c>
      <c r="G565" s="188"/>
      <c r="H565" s="184" t="e">
        <f t="shared" si="11"/>
        <v>#REF!</v>
      </c>
      <c r="I565" s="184" t="e">
        <f>SUM(#REF!+#REF!)</f>
        <v>#REF!</v>
      </c>
      <c r="J565" s="184">
        <v>0</v>
      </c>
    </row>
    <row r="566" spans="1:10" ht="36.75" customHeight="1">
      <c r="A566" s="185"/>
      <c r="B566" s="181"/>
      <c r="C566" s="180"/>
      <c r="D566" s="180"/>
      <c r="E566" s="180">
        <v>4819</v>
      </c>
      <c r="F566" s="210" t="s">
        <v>346</v>
      </c>
      <c r="G566" s="188"/>
      <c r="H566" s="184">
        <f t="shared" si="11"/>
        <v>300</v>
      </c>
      <c r="I566" s="184">
        <v>300</v>
      </c>
      <c r="J566" s="184">
        <v>0</v>
      </c>
    </row>
    <row r="567" spans="1:10" ht="24.75" hidden="1" customHeight="1">
      <c r="A567" s="185"/>
      <c r="B567" s="181" t="s">
        <v>266</v>
      </c>
      <c r="C567" s="180">
        <v>2</v>
      </c>
      <c r="D567" s="180">
        <v>7</v>
      </c>
      <c r="E567" s="180"/>
      <c r="F567" s="187" t="s">
        <v>272</v>
      </c>
      <c r="G567" s="198"/>
      <c r="H567" s="184">
        <f t="shared" si="11"/>
        <v>0</v>
      </c>
      <c r="I567" s="184">
        <f>SUM(I569:I570)</f>
        <v>0</v>
      </c>
      <c r="J567" s="184">
        <f>SUM(J569:J570)</f>
        <v>0</v>
      </c>
    </row>
    <row r="568" spans="1:10" ht="41.25" hidden="1" customHeight="1">
      <c r="A568" s="185">
        <v>2827</v>
      </c>
      <c r="B568" s="181"/>
      <c r="C568" s="180"/>
      <c r="D568" s="180"/>
      <c r="E568" s="180"/>
      <c r="F568" s="187" t="s">
        <v>841</v>
      </c>
      <c r="G568" s="188"/>
      <c r="H568" s="184">
        <f t="shared" si="11"/>
        <v>0</v>
      </c>
      <c r="I568" s="184"/>
      <c r="J568" s="184">
        <v>0</v>
      </c>
    </row>
    <row r="569" spans="1:10" ht="24.75" hidden="1" customHeight="1">
      <c r="A569" s="185"/>
      <c r="B569" s="181"/>
      <c r="C569" s="180"/>
      <c r="D569" s="180"/>
      <c r="E569" s="191">
        <v>5112</v>
      </c>
      <c r="F569" s="196" t="s">
        <v>191</v>
      </c>
      <c r="G569" s="149" t="s">
        <v>362</v>
      </c>
      <c r="H569" s="184">
        <f t="shared" si="11"/>
        <v>0</v>
      </c>
      <c r="I569" s="184">
        <v>0</v>
      </c>
      <c r="J569" s="184">
        <v>0</v>
      </c>
    </row>
    <row r="570" spans="1:10" ht="26.25" hidden="1" customHeight="1">
      <c r="A570" s="185"/>
      <c r="B570" s="181"/>
      <c r="C570" s="180"/>
      <c r="D570" s="180"/>
      <c r="E570" s="191">
        <v>5134</v>
      </c>
      <c r="F570" s="196" t="s">
        <v>186</v>
      </c>
      <c r="G570" s="188"/>
      <c r="H570" s="184">
        <f t="shared" si="11"/>
        <v>0</v>
      </c>
      <c r="I570" s="184">
        <v>0</v>
      </c>
      <c r="J570" s="184">
        <v>0</v>
      </c>
    </row>
    <row r="571" spans="1:10" ht="13.5" hidden="1" customHeight="1">
      <c r="A571" s="185"/>
      <c r="B571" s="193" t="s">
        <v>266</v>
      </c>
      <c r="C571" s="182">
        <v>3</v>
      </c>
      <c r="D571" s="182">
        <v>0</v>
      </c>
      <c r="E571" s="182"/>
      <c r="F571" s="186" t="s">
        <v>53</v>
      </c>
      <c r="G571" s="200" t="s">
        <v>649</v>
      </c>
      <c r="H571" s="184">
        <f t="shared" si="11"/>
        <v>0</v>
      </c>
      <c r="I571" s="184">
        <f>SUM(I572,I576,I580)</f>
        <v>0</v>
      </c>
      <c r="J571" s="184">
        <f>SUM(J572,J576,J580)</f>
        <v>0</v>
      </c>
    </row>
    <row r="572" spans="1:10" ht="15.75" hidden="1" customHeight="1">
      <c r="A572" s="185">
        <v>2830</v>
      </c>
      <c r="B572" s="181" t="s">
        <v>266</v>
      </c>
      <c r="C572" s="180">
        <v>3</v>
      </c>
      <c r="D572" s="180">
        <v>1</v>
      </c>
      <c r="E572" s="180"/>
      <c r="F572" s="187" t="s">
        <v>301</v>
      </c>
      <c r="G572" s="200"/>
      <c r="H572" s="184">
        <f t="shared" si="11"/>
        <v>0</v>
      </c>
      <c r="I572" s="184">
        <f>SUM(I574)</f>
        <v>0</v>
      </c>
      <c r="J572" s="184">
        <f>SUM(J574:J575)</f>
        <v>0</v>
      </c>
    </row>
    <row r="573" spans="1:10" ht="44.25" hidden="1" customHeight="1">
      <c r="A573" s="185">
        <v>2831</v>
      </c>
      <c r="B573" s="181"/>
      <c r="C573" s="180"/>
      <c r="D573" s="180"/>
      <c r="E573" s="180"/>
      <c r="F573" s="187" t="s">
        <v>841</v>
      </c>
      <c r="G573" s="188"/>
      <c r="H573" s="184">
        <f t="shared" si="11"/>
        <v>0</v>
      </c>
      <c r="I573" s="184"/>
      <c r="J573" s="184">
        <v>0</v>
      </c>
    </row>
    <row r="574" spans="1:10" ht="29.25" hidden="1" customHeight="1">
      <c r="A574" s="185"/>
      <c r="B574" s="181"/>
      <c r="C574" s="180"/>
      <c r="D574" s="180"/>
      <c r="E574" s="206">
        <v>4234</v>
      </c>
      <c r="F574" s="153" t="s">
        <v>124</v>
      </c>
      <c r="G574" s="188"/>
      <c r="H574" s="184">
        <f t="shared" si="11"/>
        <v>0</v>
      </c>
      <c r="I574" s="184"/>
      <c r="J574" s="184">
        <v>0</v>
      </c>
    </row>
    <row r="575" spans="1:10" ht="20.25" hidden="1" customHeight="1">
      <c r="A575" s="185"/>
      <c r="B575" s="181" t="s">
        <v>266</v>
      </c>
      <c r="C575" s="180">
        <v>3</v>
      </c>
      <c r="D575" s="180">
        <v>3</v>
      </c>
      <c r="E575" s="180"/>
      <c r="F575" s="187" t="s">
        <v>307</v>
      </c>
      <c r="G575" s="188"/>
      <c r="H575" s="184">
        <f t="shared" si="11"/>
        <v>0</v>
      </c>
      <c r="I575" s="184"/>
      <c r="J575" s="184">
        <v>0</v>
      </c>
    </row>
    <row r="576" spans="1:10" ht="15" hidden="1" customHeight="1">
      <c r="A576" s="173">
        <v>2833</v>
      </c>
      <c r="B576" s="181" t="s">
        <v>266</v>
      </c>
      <c r="C576" s="180">
        <v>3</v>
      </c>
      <c r="D576" s="180">
        <v>2</v>
      </c>
      <c r="E576" s="180"/>
      <c r="F576" s="187" t="s">
        <v>306</v>
      </c>
      <c r="G576" s="200"/>
      <c r="H576" s="184">
        <f t="shared" si="11"/>
        <v>0</v>
      </c>
      <c r="I576" s="184">
        <f>SUM(I578:I579)</f>
        <v>0</v>
      </c>
      <c r="J576" s="184">
        <f>SUM(J578:J579)</f>
        <v>0</v>
      </c>
    </row>
    <row r="577" spans="1:10" ht="36" hidden="1" customHeight="1">
      <c r="A577" s="185">
        <v>2832</v>
      </c>
      <c r="B577" s="181"/>
      <c r="C577" s="180"/>
      <c r="D577" s="180"/>
      <c r="E577" s="180"/>
      <c r="F577" s="187" t="s">
        <v>841</v>
      </c>
      <c r="G577" s="188"/>
      <c r="H577" s="184">
        <f t="shared" si="11"/>
        <v>0</v>
      </c>
      <c r="I577" s="184"/>
      <c r="J577" s="184"/>
    </row>
    <row r="578" spans="1:10" ht="15" hidden="1" customHeight="1">
      <c r="A578" s="185"/>
      <c r="B578" s="181"/>
      <c r="C578" s="180"/>
      <c r="D578" s="180"/>
      <c r="E578" s="180"/>
      <c r="F578" s="187" t="s">
        <v>847</v>
      </c>
      <c r="G578" s="188"/>
      <c r="H578" s="184">
        <f t="shared" si="11"/>
        <v>0</v>
      </c>
      <c r="I578" s="184"/>
      <c r="J578" s="184"/>
    </row>
    <row r="579" spans="1:10" ht="15" hidden="1" customHeight="1">
      <c r="A579" s="185"/>
      <c r="B579" s="181"/>
      <c r="C579" s="180"/>
      <c r="D579" s="180"/>
      <c r="E579" s="180"/>
      <c r="F579" s="187" t="s">
        <v>847</v>
      </c>
      <c r="G579" s="188"/>
      <c r="H579" s="184">
        <f t="shared" si="11"/>
        <v>0</v>
      </c>
      <c r="I579" s="184"/>
      <c r="J579" s="184"/>
    </row>
    <row r="580" spans="1:10" ht="19.5" hidden="1" customHeight="1">
      <c r="A580" s="185"/>
      <c r="B580" s="181" t="s">
        <v>266</v>
      </c>
      <c r="C580" s="180">
        <v>3</v>
      </c>
      <c r="D580" s="180">
        <v>3</v>
      </c>
      <c r="E580" s="180"/>
      <c r="F580" s="187" t="s">
        <v>307</v>
      </c>
      <c r="G580" s="198" t="s">
        <v>650</v>
      </c>
      <c r="H580" s="184">
        <f t="shared" si="11"/>
        <v>0</v>
      </c>
      <c r="I580" s="184">
        <v>0</v>
      </c>
      <c r="J580" s="184">
        <f>SUM(J582:J583)</f>
        <v>0</v>
      </c>
    </row>
    <row r="581" spans="1:10" ht="46.5" hidden="1" customHeight="1">
      <c r="A581" s="185">
        <v>2833</v>
      </c>
      <c r="B581" s="181"/>
      <c r="C581" s="180"/>
      <c r="D581" s="180"/>
      <c r="E581" s="180"/>
      <c r="F581" s="187" t="s">
        <v>841</v>
      </c>
      <c r="G581" s="188"/>
      <c r="H581" s="184">
        <f t="shared" si="11"/>
        <v>0</v>
      </c>
      <c r="I581" s="184"/>
      <c r="J581" s="184">
        <v>0</v>
      </c>
    </row>
    <row r="582" spans="1:10" ht="25.5" hidden="1" customHeight="1">
      <c r="A582" s="185"/>
      <c r="B582" s="181"/>
      <c r="C582" s="180"/>
      <c r="D582" s="180"/>
      <c r="E582" s="206">
        <v>4234</v>
      </c>
      <c r="F582" s="153" t="s">
        <v>124</v>
      </c>
      <c r="G582" s="188"/>
      <c r="H582" s="184">
        <f t="shared" si="11"/>
        <v>0</v>
      </c>
      <c r="I582" s="184"/>
      <c r="J582" s="184">
        <v>0</v>
      </c>
    </row>
    <row r="583" spans="1:10" ht="18" hidden="1" customHeight="1">
      <c r="A583" s="185"/>
      <c r="B583" s="181"/>
      <c r="C583" s="180"/>
      <c r="D583" s="180"/>
      <c r="E583" s="180"/>
      <c r="F583" s="187" t="s">
        <v>847</v>
      </c>
      <c r="G583" s="188"/>
      <c r="H583" s="184">
        <f t="shared" si="11"/>
        <v>0</v>
      </c>
      <c r="I583" s="184"/>
      <c r="J583" s="184">
        <v>0</v>
      </c>
    </row>
    <row r="584" spans="1:10" ht="25.5" hidden="1" customHeight="1">
      <c r="A584" s="185"/>
      <c r="B584" s="193" t="s">
        <v>266</v>
      </c>
      <c r="C584" s="182">
        <v>4</v>
      </c>
      <c r="D584" s="182">
        <v>0</v>
      </c>
      <c r="E584" s="182"/>
      <c r="F584" s="186" t="s">
        <v>54</v>
      </c>
      <c r="G584" s="200" t="s">
        <v>651</v>
      </c>
      <c r="H584" s="184">
        <f t="shared" si="11"/>
        <v>0</v>
      </c>
      <c r="I584" s="184">
        <f>SUM(I594+I585)</f>
        <v>0</v>
      </c>
      <c r="J584" s="184">
        <f>SUM(J594)</f>
        <v>0</v>
      </c>
    </row>
    <row r="585" spans="1:10" ht="22.5" hidden="1" customHeight="1">
      <c r="A585" s="185"/>
      <c r="B585" s="193" t="s">
        <v>266</v>
      </c>
      <c r="C585" s="182">
        <v>4</v>
      </c>
      <c r="D585" s="182">
        <v>1</v>
      </c>
      <c r="E585" s="182"/>
      <c r="F585" s="187" t="s">
        <v>309</v>
      </c>
      <c r="G585" s="200"/>
      <c r="H585" s="184">
        <f>SUM(I585:J585)</f>
        <v>0</v>
      </c>
      <c r="I585" s="184">
        <f>SUM(I587)</f>
        <v>0</v>
      </c>
      <c r="J585" s="184"/>
    </row>
    <row r="586" spans="1:10" ht="42" hidden="1" customHeight="1">
      <c r="A586" s="185"/>
      <c r="B586" s="193"/>
      <c r="C586" s="182"/>
      <c r="D586" s="182"/>
      <c r="E586" s="182"/>
      <c r="F586" s="187" t="s">
        <v>841</v>
      </c>
      <c r="G586" s="200"/>
      <c r="H586" s="184"/>
      <c r="I586" s="184"/>
      <c r="J586" s="184"/>
    </row>
    <row r="587" spans="1:10" ht="24" hidden="1" customHeight="1">
      <c r="A587" s="185"/>
      <c r="B587" s="193"/>
      <c r="C587" s="182"/>
      <c r="D587" s="182"/>
      <c r="E587" s="206">
        <v>4239</v>
      </c>
      <c r="F587" s="153" t="s">
        <v>844</v>
      </c>
      <c r="G587" s="200"/>
      <c r="H587" s="184">
        <f>SUM(I587:J587)</f>
        <v>0</v>
      </c>
      <c r="I587" s="184">
        <v>0</v>
      </c>
      <c r="J587" s="184">
        <v>0</v>
      </c>
    </row>
    <row r="588" spans="1:10" ht="24.75" hidden="1" customHeight="1">
      <c r="A588" s="185">
        <v>2840</v>
      </c>
      <c r="B588" s="181" t="s">
        <v>266</v>
      </c>
      <c r="C588" s="180">
        <v>4</v>
      </c>
      <c r="D588" s="180">
        <v>2</v>
      </c>
      <c r="E588" s="180"/>
      <c r="F588" s="187" t="s">
        <v>310</v>
      </c>
      <c r="G588" s="200"/>
      <c r="H588" s="184">
        <f t="shared" si="11"/>
        <v>0</v>
      </c>
      <c r="I588" s="184">
        <f>SUM(I594)</f>
        <v>0</v>
      </c>
      <c r="J588" s="184">
        <f>SUM(J590:J591)</f>
        <v>0</v>
      </c>
    </row>
    <row r="589" spans="1:10" ht="14.25" hidden="1" customHeight="1">
      <c r="A589" s="185">
        <v>2841</v>
      </c>
      <c r="B589" s="181"/>
      <c r="C589" s="180"/>
      <c r="D589" s="180"/>
      <c r="E589" s="180"/>
      <c r="F589" s="187" t="s">
        <v>841</v>
      </c>
      <c r="G589" s="188"/>
      <c r="H589" s="184">
        <f t="shared" si="11"/>
        <v>0</v>
      </c>
      <c r="I589" s="184"/>
      <c r="J589" s="184"/>
    </row>
    <row r="590" spans="1:10" ht="15" hidden="1" customHeight="1">
      <c r="A590" s="185"/>
      <c r="B590" s="181"/>
      <c r="C590" s="180"/>
      <c r="D590" s="180"/>
      <c r="E590" s="180"/>
      <c r="F590" s="187" t="s">
        <v>847</v>
      </c>
      <c r="G590" s="188"/>
      <c r="H590" s="184">
        <f t="shared" si="11"/>
        <v>0</v>
      </c>
      <c r="I590" s="184"/>
      <c r="J590" s="184"/>
    </row>
    <row r="591" spans="1:10" ht="15" hidden="1" customHeight="1">
      <c r="A591" s="185"/>
      <c r="B591" s="181"/>
      <c r="C591" s="180"/>
      <c r="D591" s="180"/>
      <c r="E591" s="180"/>
      <c r="F591" s="187" t="s">
        <v>847</v>
      </c>
      <c r="G591" s="188"/>
      <c r="H591" s="184">
        <f t="shared" si="11"/>
        <v>0</v>
      </c>
      <c r="I591" s="184"/>
      <c r="J591" s="184"/>
    </row>
    <row r="592" spans="1:10" ht="36" hidden="1" customHeight="1">
      <c r="A592" s="185"/>
      <c r="B592" s="181" t="s">
        <v>266</v>
      </c>
      <c r="C592" s="180">
        <v>4</v>
      </c>
      <c r="D592" s="180">
        <v>2</v>
      </c>
      <c r="E592" s="180"/>
      <c r="F592" s="187" t="s">
        <v>310</v>
      </c>
      <c r="G592" s="200"/>
      <c r="H592" s="184">
        <f t="shared" si="11"/>
        <v>1151582</v>
      </c>
      <c r="I592" s="184">
        <f>SUM(I594:I595)</f>
        <v>1151582</v>
      </c>
      <c r="J592" s="184">
        <f>SUM(J594:J595)</f>
        <v>0</v>
      </c>
    </row>
    <row r="593" spans="1:10" ht="34.5" hidden="1" customHeight="1">
      <c r="A593" s="185">
        <v>2842</v>
      </c>
      <c r="B593" s="181"/>
      <c r="C593" s="180"/>
      <c r="D593" s="180"/>
      <c r="E593" s="180"/>
      <c r="F593" s="187" t="s">
        <v>841</v>
      </c>
      <c r="G593" s="188"/>
      <c r="H593" s="184"/>
      <c r="I593" s="184"/>
      <c r="J593" s="184"/>
    </row>
    <row r="594" spans="1:10" ht="30" hidden="1" customHeight="1">
      <c r="A594" s="185"/>
      <c r="B594" s="181"/>
      <c r="C594" s="180"/>
      <c r="D594" s="180"/>
      <c r="E594" s="180">
        <v>4819</v>
      </c>
      <c r="F594" s="196" t="s">
        <v>346</v>
      </c>
      <c r="G594" s="188"/>
      <c r="H594" s="184">
        <f t="shared" si="11"/>
        <v>0</v>
      </c>
      <c r="I594" s="184"/>
      <c r="J594" s="184">
        <v>0</v>
      </c>
    </row>
    <row r="595" spans="1:10" ht="75.75" customHeight="1">
      <c r="A595" s="180">
        <v>2900</v>
      </c>
      <c r="B595" s="181" t="s">
        <v>273</v>
      </c>
      <c r="C595" s="180">
        <v>0</v>
      </c>
      <c r="D595" s="180">
        <v>0</v>
      </c>
      <c r="E595" s="182"/>
      <c r="F595" s="82" t="s">
        <v>984</v>
      </c>
      <c r="G595" s="199" t="s">
        <v>757</v>
      </c>
      <c r="H595" s="184">
        <f>SUM(I595:J595)</f>
        <v>1151582</v>
      </c>
      <c r="I595" s="184">
        <f>I611+I651+I655+I658</f>
        <v>1151582</v>
      </c>
      <c r="J595" s="184">
        <v>0</v>
      </c>
    </row>
    <row r="596" spans="1:10" ht="409.5" hidden="1" customHeight="1">
      <c r="A596" s="185"/>
      <c r="B596" s="181" t="s">
        <v>266</v>
      </c>
      <c r="C596" s="180">
        <v>4</v>
      </c>
      <c r="D596" s="180">
        <v>3</v>
      </c>
      <c r="E596" s="180"/>
      <c r="F596" s="187" t="s">
        <v>308</v>
      </c>
      <c r="G596" s="198" t="s">
        <v>652</v>
      </c>
      <c r="H596" s="184">
        <f t="shared" si="11"/>
        <v>0</v>
      </c>
      <c r="I596" s="184">
        <f>SUM(I598:I599)</f>
        <v>0</v>
      </c>
      <c r="J596" s="184">
        <f>SUM(J598:J599)</f>
        <v>0</v>
      </c>
    </row>
    <row r="597" spans="1:10" ht="17.25" hidden="1" customHeight="1">
      <c r="A597" s="180">
        <v>2900</v>
      </c>
      <c r="B597" s="181"/>
      <c r="C597" s="180"/>
      <c r="D597" s="180"/>
      <c r="E597" s="180"/>
      <c r="F597" s="187" t="s">
        <v>841</v>
      </c>
      <c r="G597" s="188"/>
      <c r="H597" s="184">
        <f t="shared" si="11"/>
        <v>0</v>
      </c>
      <c r="I597" s="184"/>
      <c r="J597" s="184"/>
    </row>
    <row r="598" spans="1:10" ht="15" hidden="1" customHeight="1">
      <c r="A598" s="185"/>
      <c r="B598" s="181"/>
      <c r="C598" s="180"/>
      <c r="D598" s="180"/>
      <c r="E598" s="180"/>
      <c r="F598" s="187" t="s">
        <v>847</v>
      </c>
      <c r="G598" s="188"/>
      <c r="H598" s="184">
        <f t="shared" si="11"/>
        <v>0</v>
      </c>
      <c r="I598" s="184"/>
      <c r="J598" s="184"/>
    </row>
    <row r="599" spans="1:10" ht="15" hidden="1" customHeight="1">
      <c r="A599" s="185"/>
      <c r="B599" s="181"/>
      <c r="C599" s="180"/>
      <c r="D599" s="180"/>
      <c r="E599" s="180"/>
      <c r="F599" s="187" t="s">
        <v>847</v>
      </c>
      <c r="G599" s="188"/>
      <c r="H599" s="184">
        <f t="shared" si="11"/>
        <v>0</v>
      </c>
      <c r="I599" s="184"/>
      <c r="J599" s="184"/>
    </row>
    <row r="600" spans="1:10" ht="409.5" hidden="1" customHeight="1">
      <c r="A600" s="185"/>
      <c r="B600" s="181" t="s">
        <v>266</v>
      </c>
      <c r="C600" s="180">
        <v>5</v>
      </c>
      <c r="D600" s="180">
        <v>0</v>
      </c>
      <c r="E600" s="182"/>
      <c r="F600" s="233" t="s">
        <v>55</v>
      </c>
      <c r="G600" s="200" t="s">
        <v>654</v>
      </c>
      <c r="H600" s="184">
        <f t="shared" si="11"/>
        <v>0</v>
      </c>
      <c r="I600" s="184">
        <f>SUM(I601)</f>
        <v>0</v>
      </c>
      <c r="J600" s="184">
        <f>SUM(J601)</f>
        <v>0</v>
      </c>
    </row>
    <row r="601" spans="1:10" ht="36" hidden="1" customHeight="1">
      <c r="A601" s="185">
        <v>2850</v>
      </c>
      <c r="B601" s="181" t="s">
        <v>266</v>
      </c>
      <c r="C601" s="180">
        <v>5</v>
      </c>
      <c r="D601" s="180">
        <v>1</v>
      </c>
      <c r="E601" s="182"/>
      <c r="F601" s="234" t="s">
        <v>653</v>
      </c>
      <c r="G601" s="198" t="s">
        <v>655</v>
      </c>
      <c r="H601" s="184">
        <f t="shared" si="11"/>
        <v>0</v>
      </c>
      <c r="I601" s="184">
        <f>SUM(I603:I604)</f>
        <v>0</v>
      </c>
      <c r="J601" s="184">
        <f>SUM(J603:J604)</f>
        <v>0</v>
      </c>
    </row>
    <row r="602" spans="1:10" ht="24" hidden="1" customHeight="1">
      <c r="A602" s="185">
        <v>2851</v>
      </c>
      <c r="B602" s="181"/>
      <c r="C602" s="180"/>
      <c r="D602" s="180"/>
      <c r="E602" s="180"/>
      <c r="F602" s="187" t="s">
        <v>841</v>
      </c>
      <c r="G602" s="188"/>
      <c r="H602" s="184">
        <f t="shared" si="11"/>
        <v>0</v>
      </c>
      <c r="I602" s="184"/>
      <c r="J602" s="184"/>
    </row>
    <row r="603" spans="1:10" ht="15" hidden="1" customHeight="1">
      <c r="A603" s="185"/>
      <c r="B603" s="181"/>
      <c r="C603" s="180"/>
      <c r="D603" s="180"/>
      <c r="E603" s="180"/>
      <c r="F603" s="187" t="s">
        <v>847</v>
      </c>
      <c r="G603" s="188"/>
      <c r="H603" s="184">
        <f t="shared" si="11"/>
        <v>0</v>
      </c>
      <c r="I603" s="184"/>
      <c r="J603" s="184"/>
    </row>
    <row r="604" spans="1:10" ht="15" hidden="1" customHeight="1">
      <c r="A604" s="185"/>
      <c r="B604" s="181"/>
      <c r="C604" s="180"/>
      <c r="D604" s="180"/>
      <c r="E604" s="180"/>
      <c r="F604" s="187" t="s">
        <v>847</v>
      </c>
      <c r="G604" s="188"/>
      <c r="H604" s="184">
        <f t="shared" si="11"/>
        <v>0</v>
      </c>
      <c r="I604" s="184"/>
      <c r="J604" s="184"/>
    </row>
    <row r="605" spans="1:10" ht="409.5" hidden="1" customHeight="1">
      <c r="A605" s="185"/>
      <c r="B605" s="181" t="s">
        <v>266</v>
      </c>
      <c r="C605" s="180">
        <v>6</v>
      </c>
      <c r="D605" s="180">
        <v>0</v>
      </c>
      <c r="E605" s="182"/>
      <c r="F605" s="233" t="s">
        <v>56</v>
      </c>
      <c r="G605" s="200" t="s">
        <v>755</v>
      </c>
      <c r="H605" s="184">
        <f t="shared" si="11"/>
        <v>0</v>
      </c>
      <c r="I605" s="184">
        <f>SUM(I606)</f>
        <v>0</v>
      </c>
      <c r="J605" s="184">
        <f>SUM(J606)</f>
        <v>0</v>
      </c>
    </row>
    <row r="606" spans="1:10" ht="27" hidden="1" customHeight="1">
      <c r="A606" s="185">
        <v>2860</v>
      </c>
      <c r="B606" s="181" t="s">
        <v>266</v>
      </c>
      <c r="C606" s="180">
        <v>6</v>
      </c>
      <c r="D606" s="180">
        <v>1</v>
      </c>
      <c r="E606" s="180"/>
      <c r="F606" s="234" t="s">
        <v>656</v>
      </c>
      <c r="G606" s="198" t="s">
        <v>756</v>
      </c>
      <c r="H606" s="184">
        <f t="shared" ref="H606:H611" si="12">SUM(I606:J606)</f>
        <v>0</v>
      </c>
      <c r="I606" s="184">
        <f>SUM(I608:I609)</f>
        <v>0</v>
      </c>
      <c r="J606" s="184">
        <f>SUM(J608:J609)</f>
        <v>0</v>
      </c>
    </row>
    <row r="607" spans="1:10" ht="12" hidden="1" customHeight="1">
      <c r="A607" s="185">
        <v>2861</v>
      </c>
      <c r="B607" s="181"/>
      <c r="C607" s="180"/>
      <c r="D607" s="180"/>
      <c r="E607" s="180"/>
      <c r="F607" s="187" t="s">
        <v>841</v>
      </c>
      <c r="G607" s="188"/>
      <c r="H607" s="184">
        <f t="shared" si="12"/>
        <v>0</v>
      </c>
      <c r="I607" s="184"/>
      <c r="J607" s="184"/>
    </row>
    <row r="608" spans="1:10" ht="15" hidden="1" customHeight="1">
      <c r="A608" s="185"/>
      <c r="B608" s="181"/>
      <c r="C608" s="180"/>
      <c r="D608" s="180"/>
      <c r="E608" s="180"/>
      <c r="F608" s="187" t="s">
        <v>847</v>
      </c>
      <c r="G608" s="188"/>
      <c r="H608" s="184">
        <f t="shared" si="12"/>
        <v>0</v>
      </c>
      <c r="I608" s="184"/>
      <c r="J608" s="184"/>
    </row>
    <row r="609" spans="1:137" ht="15" hidden="1" customHeight="1">
      <c r="A609" s="185"/>
      <c r="B609" s="181"/>
      <c r="C609" s="180"/>
      <c r="D609" s="180"/>
      <c r="E609" s="180"/>
      <c r="F609" s="187" t="s">
        <v>847</v>
      </c>
      <c r="G609" s="188"/>
      <c r="H609" s="184">
        <f t="shared" si="12"/>
        <v>0</v>
      </c>
      <c r="I609" s="184"/>
      <c r="J609" s="184"/>
    </row>
    <row r="610" spans="1:137" ht="108" hidden="1" customHeight="1">
      <c r="A610" s="185"/>
      <c r="B610" s="181" t="s">
        <v>273</v>
      </c>
      <c r="C610" s="180">
        <v>0</v>
      </c>
      <c r="D610" s="180">
        <v>0</v>
      </c>
      <c r="E610" s="182"/>
      <c r="F610" s="82" t="s">
        <v>984</v>
      </c>
      <c r="G610" s="199" t="s">
        <v>757</v>
      </c>
      <c r="H610" s="184">
        <f t="shared" si="12"/>
        <v>2605195</v>
      </c>
      <c r="I610" s="184">
        <f>SUM(I611,I622,I631,I640,I658,I666,I671,I676)</f>
        <v>2605195</v>
      </c>
      <c r="J610" s="184">
        <f>SUM(J611,J622,J631,J640,J658,J666,J671,J676)</f>
        <v>0</v>
      </c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  <c r="AA610" s="88"/>
      <c r="AB610" s="88"/>
      <c r="AC610" s="88"/>
      <c r="AD610" s="88"/>
      <c r="AE610" s="88"/>
      <c r="AF610" s="88"/>
      <c r="AG610" s="88"/>
      <c r="AH610" s="88"/>
      <c r="AI610" s="88"/>
      <c r="AJ610" s="88"/>
      <c r="AK610" s="88"/>
      <c r="AL610" s="88"/>
      <c r="AM610" s="88"/>
      <c r="AN610" s="88"/>
      <c r="AO610" s="88"/>
      <c r="AP610" s="88"/>
      <c r="AQ610" s="88"/>
      <c r="AR610" s="88"/>
      <c r="AS610" s="88"/>
      <c r="AT610" s="88"/>
      <c r="AU610" s="88"/>
      <c r="AV610" s="88"/>
      <c r="AW610" s="88"/>
      <c r="AX610" s="88"/>
      <c r="AY610" s="88"/>
      <c r="AZ610" s="88"/>
      <c r="BA610" s="88"/>
      <c r="BB610" s="88"/>
      <c r="BC610" s="88"/>
      <c r="BD610" s="88"/>
      <c r="BE610" s="88"/>
      <c r="BF610" s="88"/>
      <c r="BG610" s="88"/>
      <c r="BH610" s="88"/>
      <c r="BI610" s="88"/>
      <c r="BJ610" s="88"/>
      <c r="BK610" s="88"/>
      <c r="BL610" s="88"/>
      <c r="BM610" s="88"/>
      <c r="BN610" s="88"/>
      <c r="BO610" s="88"/>
      <c r="BP610" s="88"/>
      <c r="BQ610" s="88"/>
      <c r="BR610" s="88"/>
      <c r="BS610" s="88"/>
      <c r="BT610" s="88"/>
      <c r="BU610" s="88"/>
      <c r="BV610" s="88"/>
      <c r="BW610" s="88"/>
      <c r="BX610" s="88"/>
      <c r="BY610" s="88"/>
      <c r="BZ610" s="88"/>
      <c r="CA610" s="88"/>
      <c r="CB610" s="88"/>
      <c r="CC610" s="88"/>
      <c r="CD610" s="88"/>
      <c r="CE610" s="88"/>
      <c r="CF610" s="88"/>
      <c r="CG610" s="88"/>
      <c r="CH610" s="88"/>
      <c r="CI610" s="88"/>
      <c r="CJ610" s="88"/>
      <c r="CK610" s="88"/>
      <c r="CL610" s="88"/>
      <c r="CM610" s="88"/>
      <c r="CN610" s="88"/>
      <c r="CO610" s="88"/>
      <c r="CP610" s="88"/>
      <c r="CQ610" s="88"/>
      <c r="CR610" s="88"/>
      <c r="CS610" s="88"/>
      <c r="CT610" s="88"/>
      <c r="CU610" s="88"/>
      <c r="CV610" s="88"/>
      <c r="CW610" s="88"/>
      <c r="CX610" s="88"/>
      <c r="CY610" s="88"/>
      <c r="CZ610" s="88"/>
      <c r="DA610" s="88"/>
      <c r="DB610" s="88"/>
      <c r="DC610" s="88"/>
      <c r="DD610" s="88"/>
      <c r="DE610" s="88"/>
      <c r="DF610" s="88"/>
      <c r="DG610" s="88"/>
      <c r="DH610" s="88"/>
      <c r="DI610" s="88"/>
      <c r="DJ610" s="88"/>
      <c r="DK610" s="88"/>
      <c r="DL610" s="88"/>
      <c r="DM610" s="88"/>
      <c r="DN610" s="88"/>
      <c r="DO610" s="88"/>
      <c r="DP610" s="88"/>
      <c r="DQ610" s="88"/>
      <c r="DR610" s="88"/>
      <c r="DS610" s="88"/>
      <c r="DT610" s="88"/>
      <c r="DU610" s="88"/>
      <c r="DV610" s="88"/>
      <c r="DW610" s="88"/>
      <c r="DX610" s="88"/>
      <c r="DY610" s="88"/>
      <c r="DZ610" s="88"/>
      <c r="EA610" s="88"/>
      <c r="EB610" s="88"/>
      <c r="EC610" s="88"/>
      <c r="ED610" s="88"/>
      <c r="EE610" s="88"/>
      <c r="EF610" s="88"/>
      <c r="EG610" s="88"/>
    </row>
    <row r="611" spans="1:137" s="88" customFormat="1" ht="43.5" customHeight="1">
      <c r="A611" s="180"/>
      <c r="B611" s="181" t="s">
        <v>273</v>
      </c>
      <c r="C611" s="180">
        <v>1</v>
      </c>
      <c r="D611" s="180">
        <v>0</v>
      </c>
      <c r="E611" s="182"/>
      <c r="F611" s="216" t="s">
        <v>57</v>
      </c>
      <c r="G611" s="186" t="s">
        <v>758</v>
      </c>
      <c r="H611" s="184">
        <f t="shared" si="12"/>
        <v>811285</v>
      </c>
      <c r="I611" s="184">
        <f>I612</f>
        <v>811285</v>
      </c>
      <c r="J611" s="184">
        <v>0</v>
      </c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</row>
    <row r="612" spans="1:137" ht="23.25" customHeight="1">
      <c r="A612" s="185">
        <v>2910</v>
      </c>
      <c r="B612" s="181" t="s">
        <v>273</v>
      </c>
      <c r="C612" s="180">
        <v>1</v>
      </c>
      <c r="D612" s="180">
        <v>1</v>
      </c>
      <c r="E612" s="180"/>
      <c r="F612" s="187" t="s">
        <v>759</v>
      </c>
      <c r="G612" s="198" t="s">
        <v>760</v>
      </c>
      <c r="H612" s="184">
        <f>SUM(I612:J612)</f>
        <v>811285</v>
      </c>
      <c r="I612" s="184">
        <f>I614+I650</f>
        <v>811285</v>
      </c>
      <c r="J612" s="184">
        <v>0</v>
      </c>
    </row>
    <row r="613" spans="1:137" ht="58.5" customHeight="1">
      <c r="A613" s="185"/>
      <c r="B613" s="181"/>
      <c r="C613" s="180"/>
      <c r="D613" s="180"/>
      <c r="E613" s="180"/>
      <c r="F613" s="187" t="s">
        <v>841</v>
      </c>
      <c r="G613" s="198"/>
      <c r="H613" s="184"/>
      <c r="I613" s="184"/>
      <c r="J613" s="184"/>
    </row>
    <row r="614" spans="1:137" ht="50.25" customHeight="1">
      <c r="A614" s="185"/>
      <c r="B614" s="181"/>
      <c r="C614" s="180"/>
      <c r="D614" s="180"/>
      <c r="E614" s="180">
        <v>4511</v>
      </c>
      <c r="F614" s="210" t="s">
        <v>146</v>
      </c>
      <c r="G614" s="198"/>
      <c r="H614" s="184">
        <f>SUM(I614:J614)</f>
        <v>800285</v>
      </c>
      <c r="I614" s="184">
        <v>800285</v>
      </c>
      <c r="J614" s="184">
        <v>0</v>
      </c>
    </row>
    <row r="615" spans="1:137" hidden="1">
      <c r="A615" s="185"/>
      <c r="B615" s="181" t="s">
        <v>273</v>
      </c>
      <c r="C615" s="180">
        <v>1</v>
      </c>
      <c r="D615" s="180">
        <v>2</v>
      </c>
      <c r="E615" s="180"/>
      <c r="F615" s="187" t="s">
        <v>884</v>
      </c>
      <c r="G615" s="188"/>
      <c r="H615" s="184">
        <f t="shared" ref="H615:H650" si="13">SUM(I615:J615)</f>
        <v>492871</v>
      </c>
      <c r="I615" s="184">
        <v>492871</v>
      </c>
      <c r="J615" s="184">
        <v>0</v>
      </c>
    </row>
    <row r="616" spans="1:137" ht="35.25" hidden="1" customHeight="1">
      <c r="A616" s="185">
        <v>2912</v>
      </c>
      <c r="B616" s="181"/>
      <c r="C616" s="180"/>
      <c r="D616" s="180"/>
      <c r="E616" s="180"/>
      <c r="F616" s="187" t="s">
        <v>841</v>
      </c>
      <c r="G616" s="198" t="s">
        <v>761</v>
      </c>
      <c r="H616" s="184">
        <f t="shared" si="13"/>
        <v>492871</v>
      </c>
      <c r="I616" s="184">
        <v>492871</v>
      </c>
      <c r="J616" s="184">
        <v>0</v>
      </c>
    </row>
    <row r="617" spans="1:137" ht="27.75" hidden="1" customHeight="1">
      <c r="A617" s="185"/>
      <c r="B617" s="181"/>
      <c r="C617" s="180"/>
      <c r="D617" s="180"/>
      <c r="E617" s="206">
        <v>4269</v>
      </c>
      <c r="F617" s="210" t="s">
        <v>845</v>
      </c>
      <c r="G617" s="188"/>
      <c r="H617" s="184">
        <f t="shared" si="13"/>
        <v>492871</v>
      </c>
      <c r="I617" s="184">
        <v>492871</v>
      </c>
      <c r="J617" s="184">
        <v>0</v>
      </c>
    </row>
    <row r="618" spans="1:137" ht="15" hidden="1" customHeight="1">
      <c r="A618" s="185"/>
      <c r="B618" s="181"/>
      <c r="C618" s="180"/>
      <c r="D618" s="180"/>
      <c r="E618" s="180"/>
      <c r="F618" s="187" t="s">
        <v>847</v>
      </c>
      <c r="G618" s="188"/>
      <c r="H618" s="184">
        <f t="shared" si="13"/>
        <v>492871</v>
      </c>
      <c r="I618" s="184">
        <v>492871</v>
      </c>
      <c r="J618" s="184">
        <v>0</v>
      </c>
    </row>
    <row r="619" spans="1:137" ht="15" hidden="1" customHeight="1">
      <c r="A619" s="185"/>
      <c r="B619" s="181"/>
      <c r="C619" s="180"/>
      <c r="D619" s="180"/>
      <c r="E619" s="180"/>
      <c r="F619" s="187" t="s">
        <v>847</v>
      </c>
      <c r="G619" s="188"/>
      <c r="H619" s="184">
        <f t="shared" si="13"/>
        <v>492871</v>
      </c>
      <c r="I619" s="184">
        <v>492871</v>
      </c>
      <c r="J619" s="184">
        <v>0</v>
      </c>
    </row>
    <row r="620" spans="1:137" ht="228" hidden="1" customHeight="1">
      <c r="A620" s="185"/>
      <c r="B620" s="193" t="s">
        <v>273</v>
      </c>
      <c r="C620" s="182">
        <v>2</v>
      </c>
      <c r="D620" s="182">
        <v>0</v>
      </c>
      <c r="E620" s="182"/>
      <c r="F620" s="216" t="s">
        <v>58</v>
      </c>
      <c r="G620" s="186" t="s">
        <v>762</v>
      </c>
      <c r="H620" s="184">
        <f t="shared" si="13"/>
        <v>492871</v>
      </c>
      <c r="I620" s="184">
        <v>492871</v>
      </c>
      <c r="J620" s="184">
        <v>0</v>
      </c>
    </row>
    <row r="621" spans="1:137" ht="300" hidden="1" customHeight="1">
      <c r="A621" s="185">
        <v>2920</v>
      </c>
      <c r="B621" s="181" t="s">
        <v>273</v>
      </c>
      <c r="C621" s="180">
        <v>2</v>
      </c>
      <c r="D621" s="180">
        <v>1</v>
      </c>
      <c r="E621" s="180"/>
      <c r="F621" s="187" t="s">
        <v>275</v>
      </c>
      <c r="G621" s="198" t="s">
        <v>763</v>
      </c>
      <c r="H621" s="184">
        <f t="shared" si="13"/>
        <v>492871</v>
      </c>
      <c r="I621" s="184">
        <v>492871</v>
      </c>
      <c r="J621" s="184">
        <v>0</v>
      </c>
    </row>
    <row r="622" spans="1:137" ht="36" hidden="1" customHeight="1">
      <c r="A622" s="185">
        <v>2921</v>
      </c>
      <c r="B622" s="181"/>
      <c r="C622" s="180"/>
      <c r="D622" s="180"/>
      <c r="E622" s="180"/>
      <c r="F622" s="187" t="s">
        <v>841</v>
      </c>
      <c r="G622" s="188"/>
      <c r="H622" s="184">
        <f t="shared" si="13"/>
        <v>492871</v>
      </c>
      <c r="I622" s="184">
        <v>492871</v>
      </c>
      <c r="J622" s="184">
        <v>0</v>
      </c>
    </row>
    <row r="623" spans="1:137" ht="15" hidden="1" customHeight="1">
      <c r="A623" s="185"/>
      <c r="B623" s="181"/>
      <c r="C623" s="180"/>
      <c r="D623" s="180"/>
      <c r="E623" s="180"/>
      <c r="F623" s="187" t="s">
        <v>847</v>
      </c>
      <c r="G623" s="188"/>
      <c r="H623" s="184">
        <f t="shared" si="13"/>
        <v>492871</v>
      </c>
      <c r="I623" s="184">
        <v>492871</v>
      </c>
      <c r="J623" s="184">
        <v>0</v>
      </c>
    </row>
    <row r="624" spans="1:137" ht="15" hidden="1" customHeight="1">
      <c r="A624" s="185"/>
      <c r="B624" s="181"/>
      <c r="C624" s="180"/>
      <c r="D624" s="180"/>
      <c r="E624" s="180"/>
      <c r="F624" s="187" t="s">
        <v>847</v>
      </c>
      <c r="G624" s="188"/>
      <c r="H624" s="184">
        <f t="shared" si="13"/>
        <v>492871</v>
      </c>
      <c r="I624" s="184">
        <v>492871</v>
      </c>
      <c r="J624" s="184">
        <v>0</v>
      </c>
    </row>
    <row r="625" spans="1:10" ht="300" hidden="1" customHeight="1">
      <c r="A625" s="185"/>
      <c r="B625" s="181" t="s">
        <v>273</v>
      </c>
      <c r="C625" s="180">
        <v>2</v>
      </c>
      <c r="D625" s="180">
        <v>2</v>
      </c>
      <c r="E625" s="180"/>
      <c r="F625" s="187" t="s">
        <v>276</v>
      </c>
      <c r="G625" s="198" t="s">
        <v>764</v>
      </c>
      <c r="H625" s="184">
        <f t="shared" si="13"/>
        <v>492871</v>
      </c>
      <c r="I625" s="184">
        <v>492871</v>
      </c>
      <c r="J625" s="184">
        <v>0</v>
      </c>
    </row>
    <row r="626" spans="1:10" ht="36" hidden="1" customHeight="1">
      <c r="A626" s="185">
        <v>2922</v>
      </c>
      <c r="B626" s="181"/>
      <c r="C626" s="180"/>
      <c r="D626" s="180"/>
      <c r="E626" s="180"/>
      <c r="F626" s="187" t="s">
        <v>841</v>
      </c>
      <c r="G626" s="188"/>
      <c r="H626" s="184">
        <f t="shared" si="13"/>
        <v>492871</v>
      </c>
      <c r="I626" s="184">
        <v>492871</v>
      </c>
      <c r="J626" s="184">
        <v>0</v>
      </c>
    </row>
    <row r="627" spans="1:10" ht="15" hidden="1" customHeight="1">
      <c r="A627" s="185"/>
      <c r="B627" s="181"/>
      <c r="C627" s="180"/>
      <c r="D627" s="180"/>
      <c r="E627" s="180"/>
      <c r="F627" s="187" t="s">
        <v>847</v>
      </c>
      <c r="G627" s="188"/>
      <c r="H627" s="184">
        <f t="shared" si="13"/>
        <v>492871</v>
      </c>
      <c r="I627" s="184">
        <v>492871</v>
      </c>
      <c r="J627" s="184">
        <v>0</v>
      </c>
    </row>
    <row r="628" spans="1:10" ht="18.75" hidden="1" customHeight="1">
      <c r="A628" s="185"/>
      <c r="B628" s="181"/>
      <c r="C628" s="180"/>
      <c r="D628" s="180"/>
      <c r="E628" s="180"/>
      <c r="F628" s="187" t="s">
        <v>847</v>
      </c>
      <c r="G628" s="188"/>
      <c r="H628" s="184">
        <f t="shared" si="13"/>
        <v>492871</v>
      </c>
      <c r="I628" s="184">
        <v>492871</v>
      </c>
      <c r="J628" s="184">
        <v>0</v>
      </c>
    </row>
    <row r="629" spans="1:10" ht="22.5" hidden="1" customHeight="1">
      <c r="A629" s="185"/>
      <c r="B629" s="193" t="s">
        <v>273</v>
      </c>
      <c r="C629" s="182">
        <v>3</v>
      </c>
      <c r="D629" s="182">
        <v>0</v>
      </c>
      <c r="E629" s="182"/>
      <c r="F629" s="216" t="s">
        <v>59</v>
      </c>
      <c r="G629" s="186" t="s">
        <v>765</v>
      </c>
      <c r="H629" s="184">
        <f t="shared" si="13"/>
        <v>492871</v>
      </c>
      <c r="I629" s="184">
        <v>492871</v>
      </c>
      <c r="J629" s="184">
        <v>0</v>
      </c>
    </row>
    <row r="630" spans="1:10" ht="22.5" hidden="1" customHeight="1">
      <c r="A630" s="185">
        <v>2930</v>
      </c>
      <c r="B630" s="181" t="s">
        <v>273</v>
      </c>
      <c r="C630" s="180">
        <v>3</v>
      </c>
      <c r="D630" s="180">
        <v>1</v>
      </c>
      <c r="E630" s="180"/>
      <c r="F630" s="187" t="s">
        <v>277</v>
      </c>
      <c r="G630" s="198" t="s">
        <v>766</v>
      </c>
      <c r="H630" s="184">
        <f t="shared" si="13"/>
        <v>492871</v>
      </c>
      <c r="I630" s="184">
        <v>492871</v>
      </c>
      <c r="J630" s="184">
        <v>0</v>
      </c>
    </row>
    <row r="631" spans="1:10" ht="15" hidden="1" customHeight="1">
      <c r="A631" s="185">
        <v>2931</v>
      </c>
      <c r="B631" s="181"/>
      <c r="C631" s="180"/>
      <c r="D631" s="180"/>
      <c r="E631" s="180"/>
      <c r="F631" s="187" t="s">
        <v>841</v>
      </c>
      <c r="G631" s="188"/>
      <c r="H631" s="184">
        <f t="shared" si="13"/>
        <v>492871</v>
      </c>
      <c r="I631" s="184">
        <v>492871</v>
      </c>
      <c r="J631" s="184">
        <v>0</v>
      </c>
    </row>
    <row r="632" spans="1:10" ht="17.25" hidden="1" customHeight="1">
      <c r="A632" s="185"/>
      <c r="B632" s="181"/>
      <c r="C632" s="180"/>
      <c r="D632" s="180"/>
      <c r="E632" s="180"/>
      <c r="F632" s="187" t="s">
        <v>847</v>
      </c>
      <c r="G632" s="188"/>
      <c r="H632" s="184">
        <f t="shared" si="13"/>
        <v>492871</v>
      </c>
      <c r="I632" s="184">
        <v>492871</v>
      </c>
      <c r="J632" s="184">
        <v>0</v>
      </c>
    </row>
    <row r="633" spans="1:10" ht="15.75" hidden="1" customHeight="1">
      <c r="A633" s="185"/>
      <c r="B633" s="181"/>
      <c r="C633" s="180"/>
      <c r="D633" s="180"/>
      <c r="E633" s="180"/>
      <c r="F633" s="187" t="s">
        <v>847</v>
      </c>
      <c r="G633" s="188"/>
      <c r="H633" s="184">
        <f t="shared" si="13"/>
        <v>492871</v>
      </c>
      <c r="I633" s="184">
        <v>492871</v>
      </c>
      <c r="J633" s="184">
        <v>0</v>
      </c>
    </row>
    <row r="634" spans="1:10" ht="20.25" hidden="1" customHeight="1">
      <c r="A634" s="185"/>
      <c r="B634" s="181" t="s">
        <v>273</v>
      </c>
      <c r="C634" s="180">
        <v>3</v>
      </c>
      <c r="D634" s="180">
        <v>2</v>
      </c>
      <c r="E634" s="180"/>
      <c r="F634" s="187" t="s">
        <v>278</v>
      </c>
      <c r="G634" s="198"/>
      <c r="H634" s="184">
        <f t="shared" si="13"/>
        <v>492871</v>
      </c>
      <c r="I634" s="184">
        <v>492871</v>
      </c>
      <c r="J634" s="184">
        <v>0</v>
      </c>
    </row>
    <row r="635" spans="1:10" ht="17.25" hidden="1" customHeight="1">
      <c r="A635" s="185">
        <v>2932</v>
      </c>
      <c r="B635" s="181"/>
      <c r="C635" s="180"/>
      <c r="D635" s="180"/>
      <c r="E635" s="180"/>
      <c r="F635" s="187" t="s">
        <v>841</v>
      </c>
      <c r="G635" s="188"/>
      <c r="H635" s="184">
        <f t="shared" si="13"/>
        <v>492871</v>
      </c>
      <c r="I635" s="184">
        <v>492871</v>
      </c>
      <c r="J635" s="184">
        <v>0</v>
      </c>
    </row>
    <row r="636" spans="1:10" ht="17.25" hidden="1" customHeight="1">
      <c r="A636" s="185"/>
      <c r="B636" s="181"/>
      <c r="C636" s="180"/>
      <c r="D636" s="180"/>
      <c r="E636" s="180"/>
      <c r="F636" s="187" t="s">
        <v>847</v>
      </c>
      <c r="G636" s="188"/>
      <c r="H636" s="184">
        <f t="shared" si="13"/>
        <v>492871</v>
      </c>
      <c r="I636" s="184">
        <v>492871</v>
      </c>
      <c r="J636" s="184">
        <v>0</v>
      </c>
    </row>
    <row r="637" spans="1:10" ht="18" hidden="1" customHeight="1">
      <c r="A637" s="185"/>
      <c r="B637" s="181"/>
      <c r="C637" s="180"/>
      <c r="D637" s="180"/>
      <c r="E637" s="180"/>
      <c r="F637" s="187" t="s">
        <v>847</v>
      </c>
      <c r="G637" s="188"/>
      <c r="H637" s="184">
        <f t="shared" si="13"/>
        <v>492871</v>
      </c>
      <c r="I637" s="184">
        <v>492871</v>
      </c>
      <c r="J637" s="184">
        <v>0</v>
      </c>
    </row>
    <row r="638" spans="1:10" ht="0.75" hidden="1" customHeight="1">
      <c r="A638" s="185"/>
      <c r="B638" s="193" t="s">
        <v>273</v>
      </c>
      <c r="C638" s="182">
        <v>4</v>
      </c>
      <c r="D638" s="182">
        <v>0</v>
      </c>
      <c r="E638" s="182"/>
      <c r="F638" s="216" t="s">
        <v>60</v>
      </c>
      <c r="G638" s="186" t="s">
        <v>767</v>
      </c>
      <c r="H638" s="184">
        <f t="shared" si="13"/>
        <v>492871</v>
      </c>
      <c r="I638" s="184">
        <v>492871</v>
      </c>
      <c r="J638" s="184">
        <v>0</v>
      </c>
    </row>
    <row r="639" spans="1:10" ht="20.25" hidden="1" customHeight="1">
      <c r="A639" s="185">
        <v>2940</v>
      </c>
      <c r="B639" s="181" t="s">
        <v>273</v>
      </c>
      <c r="C639" s="180">
        <v>4</v>
      </c>
      <c r="D639" s="180">
        <v>1</v>
      </c>
      <c r="E639" s="180"/>
      <c r="F639" s="187" t="s">
        <v>279</v>
      </c>
      <c r="G639" s="198" t="s">
        <v>768</v>
      </c>
      <c r="H639" s="184">
        <f t="shared" si="13"/>
        <v>492871</v>
      </c>
      <c r="I639" s="184">
        <v>492871</v>
      </c>
      <c r="J639" s="184">
        <v>0</v>
      </c>
    </row>
    <row r="640" spans="1:10" ht="16.5" hidden="1" customHeight="1">
      <c r="A640" s="185">
        <v>2941</v>
      </c>
      <c r="B640" s="181"/>
      <c r="C640" s="180"/>
      <c r="D640" s="180"/>
      <c r="E640" s="180"/>
      <c r="F640" s="187" t="s">
        <v>841</v>
      </c>
      <c r="G640" s="188"/>
      <c r="H640" s="184">
        <f t="shared" si="13"/>
        <v>492871</v>
      </c>
      <c r="I640" s="184">
        <v>492871</v>
      </c>
      <c r="J640" s="184">
        <v>0</v>
      </c>
    </row>
    <row r="641" spans="1:10" ht="13.5" hidden="1" customHeight="1">
      <c r="A641" s="185"/>
      <c r="B641" s="181"/>
      <c r="C641" s="180"/>
      <c r="D641" s="180"/>
      <c r="E641" s="180"/>
      <c r="F641" s="187" t="s">
        <v>847</v>
      </c>
      <c r="G641" s="188"/>
      <c r="H641" s="184">
        <f t="shared" si="13"/>
        <v>492871</v>
      </c>
      <c r="I641" s="184">
        <v>492871</v>
      </c>
      <c r="J641" s="184">
        <v>0</v>
      </c>
    </row>
    <row r="642" spans="1:10" ht="12" hidden="1" customHeight="1">
      <c r="A642" s="185"/>
      <c r="B642" s="181"/>
      <c r="C642" s="180"/>
      <c r="D642" s="180"/>
      <c r="E642" s="180"/>
      <c r="F642" s="187" t="s">
        <v>847</v>
      </c>
      <c r="G642" s="188"/>
      <c r="H642" s="184">
        <f t="shared" si="13"/>
        <v>492871</v>
      </c>
      <c r="I642" s="184">
        <v>492871</v>
      </c>
      <c r="J642" s="184">
        <v>0</v>
      </c>
    </row>
    <row r="643" spans="1:10" ht="15" hidden="1" customHeight="1">
      <c r="A643" s="185"/>
      <c r="B643" s="181" t="s">
        <v>273</v>
      </c>
      <c r="C643" s="180">
        <v>4</v>
      </c>
      <c r="D643" s="180">
        <v>2</v>
      </c>
      <c r="E643" s="180"/>
      <c r="F643" s="187" t="s">
        <v>280</v>
      </c>
      <c r="G643" s="198" t="s">
        <v>769</v>
      </c>
      <c r="H643" s="184">
        <f t="shared" si="13"/>
        <v>492871</v>
      </c>
      <c r="I643" s="184">
        <v>492871</v>
      </c>
      <c r="J643" s="184">
        <v>0</v>
      </c>
    </row>
    <row r="644" spans="1:10" ht="17.25" hidden="1" customHeight="1">
      <c r="A644" s="185">
        <v>2942</v>
      </c>
      <c r="B644" s="181"/>
      <c r="C644" s="180"/>
      <c r="D644" s="180"/>
      <c r="E644" s="180"/>
      <c r="F644" s="187" t="s">
        <v>841</v>
      </c>
      <c r="G644" s="188"/>
      <c r="H644" s="184">
        <f t="shared" si="13"/>
        <v>492871</v>
      </c>
      <c r="I644" s="184">
        <v>492871</v>
      </c>
      <c r="J644" s="184">
        <v>0</v>
      </c>
    </row>
    <row r="645" spans="1:10" ht="18" hidden="1" customHeight="1">
      <c r="A645" s="185"/>
      <c r="B645" s="181"/>
      <c r="C645" s="180"/>
      <c r="D645" s="180"/>
      <c r="E645" s="180"/>
      <c r="F645" s="187" t="s">
        <v>847</v>
      </c>
      <c r="G645" s="188"/>
      <c r="H645" s="184">
        <f t="shared" si="13"/>
        <v>492871</v>
      </c>
      <c r="I645" s="184">
        <v>492871</v>
      </c>
      <c r="J645" s="184">
        <v>0</v>
      </c>
    </row>
    <row r="646" spans="1:10" ht="18" hidden="1" customHeight="1">
      <c r="A646" s="185"/>
      <c r="B646" s="181"/>
      <c r="C646" s="180"/>
      <c r="D646" s="180"/>
      <c r="E646" s="180"/>
      <c r="F646" s="187" t="s">
        <v>847</v>
      </c>
      <c r="G646" s="188"/>
      <c r="H646" s="184">
        <f t="shared" si="13"/>
        <v>492871</v>
      </c>
      <c r="I646" s="184">
        <v>492871</v>
      </c>
      <c r="J646" s="184">
        <v>0</v>
      </c>
    </row>
    <row r="647" spans="1:10" ht="18" hidden="1" customHeight="1">
      <c r="A647" s="185"/>
      <c r="B647" s="181" t="s">
        <v>273</v>
      </c>
      <c r="C647" s="180">
        <v>1</v>
      </c>
      <c r="D647" s="180">
        <v>2</v>
      </c>
      <c r="E647" s="180"/>
      <c r="F647" s="187" t="s">
        <v>274</v>
      </c>
      <c r="G647" s="188"/>
      <c r="H647" s="184">
        <f t="shared" si="13"/>
        <v>492871</v>
      </c>
      <c r="I647" s="184">
        <v>492871</v>
      </c>
      <c r="J647" s="184">
        <v>0</v>
      </c>
    </row>
    <row r="648" spans="1:10" ht="0.75" hidden="1" customHeight="1">
      <c r="A648" s="185">
        <v>2912</v>
      </c>
      <c r="B648" s="181"/>
      <c r="C648" s="180"/>
      <c r="D648" s="180"/>
      <c r="E648" s="180"/>
      <c r="F648" s="187" t="s">
        <v>847</v>
      </c>
      <c r="G648" s="188"/>
      <c r="H648" s="184">
        <f t="shared" si="13"/>
        <v>492871</v>
      </c>
      <c r="I648" s="184">
        <v>492871</v>
      </c>
      <c r="J648" s="184">
        <v>0</v>
      </c>
    </row>
    <row r="649" spans="1:10" ht="24" hidden="1" customHeight="1">
      <c r="A649" s="185"/>
      <c r="B649" s="181"/>
      <c r="C649" s="180"/>
      <c r="D649" s="180"/>
      <c r="E649" s="218">
        <v>5112</v>
      </c>
      <c r="F649" s="235" t="s">
        <v>191</v>
      </c>
      <c r="G649" s="188"/>
      <c r="H649" s="184">
        <f t="shared" si="13"/>
        <v>492871</v>
      </c>
      <c r="I649" s="184">
        <v>492871</v>
      </c>
      <c r="J649" s="184">
        <v>0</v>
      </c>
    </row>
    <row r="650" spans="1:10" ht="51.75" customHeight="1">
      <c r="A650" s="185"/>
      <c r="B650" s="181"/>
      <c r="C650" s="180"/>
      <c r="D650" s="180"/>
      <c r="E650" s="218">
        <v>4655</v>
      </c>
      <c r="F650" s="198" t="s">
        <v>895</v>
      </c>
      <c r="G650" s="188"/>
      <c r="H650" s="184">
        <f t="shared" si="13"/>
        <v>11000</v>
      </c>
      <c r="I650" s="184">
        <v>11000</v>
      </c>
      <c r="J650" s="184">
        <v>0</v>
      </c>
    </row>
    <row r="651" spans="1:10" ht="39" customHeight="1">
      <c r="A651" s="185"/>
      <c r="B651" s="181" t="s">
        <v>273</v>
      </c>
      <c r="C651" s="180">
        <v>2</v>
      </c>
      <c r="D651" s="180">
        <v>0</v>
      </c>
      <c r="E651" s="218"/>
      <c r="F651" s="236" t="s">
        <v>58</v>
      </c>
      <c r="G651" s="188"/>
      <c r="H651" s="184">
        <f>SUM(I651:J651)</f>
        <v>0</v>
      </c>
      <c r="I651" s="184">
        <f>I652</f>
        <v>0</v>
      </c>
      <c r="J651" s="184"/>
    </row>
    <row r="652" spans="1:10" ht="24" customHeight="1">
      <c r="A652" s="185">
        <v>2920</v>
      </c>
      <c r="B652" s="181" t="s">
        <v>273</v>
      </c>
      <c r="C652" s="180">
        <v>2</v>
      </c>
      <c r="D652" s="180">
        <v>1</v>
      </c>
      <c r="E652" s="180"/>
      <c r="F652" s="235" t="s">
        <v>275</v>
      </c>
      <c r="G652" s="188"/>
      <c r="H652" s="184">
        <f>H654</f>
        <v>0</v>
      </c>
      <c r="I652" s="184">
        <f>I654</f>
        <v>0</v>
      </c>
      <c r="J652" s="184"/>
    </row>
    <row r="653" spans="1:10" ht="58.5" customHeight="1">
      <c r="A653" s="185"/>
      <c r="B653" s="181"/>
      <c r="C653" s="180"/>
      <c r="D653" s="180"/>
      <c r="E653" s="180"/>
      <c r="F653" s="187" t="s">
        <v>841</v>
      </c>
      <c r="G653" s="198"/>
      <c r="H653" s="184"/>
      <c r="I653" s="184"/>
      <c r="J653" s="184"/>
    </row>
    <row r="654" spans="1:10" ht="58.5" customHeight="1">
      <c r="A654" s="185"/>
      <c r="B654" s="181"/>
      <c r="C654" s="180"/>
      <c r="D654" s="180"/>
      <c r="E654" s="180">
        <v>4637</v>
      </c>
      <c r="F654" s="198" t="s">
        <v>182</v>
      </c>
      <c r="G654" s="198"/>
      <c r="H654" s="184">
        <f>I654</f>
        <v>0</v>
      </c>
      <c r="I654" s="184">
        <v>0</v>
      </c>
      <c r="J654" s="184"/>
    </row>
    <row r="655" spans="1:10" ht="58.5" customHeight="1">
      <c r="A655" s="185"/>
      <c r="B655" s="181" t="s">
        <v>273</v>
      </c>
      <c r="C655" s="180">
        <v>4</v>
      </c>
      <c r="D655" s="180">
        <v>0</v>
      </c>
      <c r="E655" s="180"/>
      <c r="F655" s="237" t="s">
        <v>893</v>
      </c>
      <c r="G655" s="198"/>
      <c r="H655" s="184">
        <f>I655</f>
        <v>25000</v>
      </c>
      <c r="I655" s="184">
        <f>I656</f>
        <v>25000</v>
      </c>
      <c r="J655" s="184"/>
    </row>
    <row r="656" spans="1:10" ht="58.5" customHeight="1">
      <c r="A656" s="185">
        <v>2930</v>
      </c>
      <c r="B656" s="181" t="s">
        <v>273</v>
      </c>
      <c r="C656" s="180">
        <v>4</v>
      </c>
      <c r="D656" s="180">
        <v>1</v>
      </c>
      <c r="E656" s="180"/>
      <c r="F656" s="198" t="s">
        <v>279</v>
      </c>
      <c r="G656" s="198"/>
      <c r="H656" s="184">
        <f>I656</f>
        <v>25000</v>
      </c>
      <c r="I656" s="184">
        <f>I657</f>
        <v>25000</v>
      </c>
      <c r="J656" s="184"/>
    </row>
    <row r="657" spans="1:10" ht="58.5" customHeight="1">
      <c r="A657" s="185"/>
      <c r="B657" s="181"/>
      <c r="C657" s="180"/>
      <c r="D657" s="180"/>
      <c r="E657" s="180">
        <v>4729</v>
      </c>
      <c r="F657" s="210" t="s">
        <v>327</v>
      </c>
      <c r="G657" s="198"/>
      <c r="H657" s="184">
        <f>I657</f>
        <v>25000</v>
      </c>
      <c r="I657" s="184">
        <v>25000</v>
      </c>
      <c r="J657" s="184"/>
    </row>
    <row r="658" spans="1:10" ht="41.25" customHeight="1">
      <c r="A658" s="185"/>
      <c r="B658" s="181" t="s">
        <v>273</v>
      </c>
      <c r="C658" s="180">
        <v>5</v>
      </c>
      <c r="D658" s="180">
        <v>0</v>
      </c>
      <c r="E658" s="182"/>
      <c r="F658" s="187" t="s">
        <v>885</v>
      </c>
      <c r="G658" s="186" t="s">
        <v>770</v>
      </c>
      <c r="H658" s="184">
        <f t="shared" ref="H658:H721" si="14">SUM(I658:J658)</f>
        <v>315297</v>
      </c>
      <c r="I658" s="184">
        <f>I659</f>
        <v>315297</v>
      </c>
      <c r="J658" s="184">
        <v>0</v>
      </c>
    </row>
    <row r="659" spans="1:10" ht="22.5" customHeight="1">
      <c r="A659" s="185">
        <v>2950</v>
      </c>
      <c r="B659" s="181" t="s">
        <v>273</v>
      </c>
      <c r="C659" s="180">
        <v>5</v>
      </c>
      <c r="D659" s="180">
        <v>1</v>
      </c>
      <c r="E659" s="180"/>
      <c r="F659" s="187" t="s">
        <v>281</v>
      </c>
      <c r="G659" s="186"/>
      <c r="H659" s="184">
        <f t="shared" si="14"/>
        <v>315297</v>
      </c>
      <c r="I659" s="184">
        <f>I661+I682</f>
        <v>315297</v>
      </c>
      <c r="J659" s="184">
        <v>0</v>
      </c>
    </row>
    <row r="660" spans="1:10" ht="51" customHeight="1">
      <c r="A660" s="185">
        <v>2951</v>
      </c>
      <c r="B660" s="181"/>
      <c r="C660" s="180"/>
      <c r="D660" s="180"/>
      <c r="E660" s="180"/>
      <c r="F660" s="187" t="s">
        <v>841</v>
      </c>
      <c r="G660" s="188"/>
      <c r="H660" s="184">
        <f t="shared" si="14"/>
        <v>0</v>
      </c>
      <c r="I660" s="184">
        <v>0</v>
      </c>
      <c r="J660" s="184">
        <v>0</v>
      </c>
    </row>
    <row r="661" spans="1:10" ht="62.25" customHeight="1">
      <c r="A661" s="185"/>
      <c r="B661" s="181"/>
      <c r="C661" s="180"/>
      <c r="D661" s="180"/>
      <c r="E661" s="180">
        <v>4511</v>
      </c>
      <c r="F661" s="210" t="s">
        <v>146</v>
      </c>
      <c r="G661" s="188"/>
      <c r="H661" s="184">
        <f t="shared" si="14"/>
        <v>312297</v>
      </c>
      <c r="I661" s="184">
        <v>312297</v>
      </c>
      <c r="J661" s="184">
        <v>0</v>
      </c>
    </row>
    <row r="662" spans="1:10" ht="384" hidden="1" customHeight="1">
      <c r="A662" s="185"/>
      <c r="B662" s="181" t="s">
        <v>273</v>
      </c>
      <c r="C662" s="180">
        <v>5</v>
      </c>
      <c r="D662" s="180">
        <v>2</v>
      </c>
      <c r="E662" s="180"/>
      <c r="F662" s="187" t="s">
        <v>282</v>
      </c>
      <c r="G662" s="198" t="s">
        <v>771</v>
      </c>
      <c r="H662" s="184">
        <f t="shared" si="14"/>
        <v>0</v>
      </c>
      <c r="I662" s="184">
        <f>SUM(I664:I665)</f>
        <v>0</v>
      </c>
      <c r="J662" s="184">
        <f>SUM(J664:J665)</f>
        <v>0</v>
      </c>
    </row>
    <row r="663" spans="1:10" ht="36" hidden="1" customHeight="1">
      <c r="A663" s="185">
        <v>2952</v>
      </c>
      <c r="B663" s="181"/>
      <c r="C663" s="180"/>
      <c r="D663" s="180"/>
      <c r="E663" s="180"/>
      <c r="F663" s="187" t="s">
        <v>841</v>
      </c>
      <c r="G663" s="188"/>
      <c r="H663" s="184">
        <f t="shared" si="14"/>
        <v>0</v>
      </c>
      <c r="I663" s="184"/>
      <c r="J663" s="184"/>
    </row>
    <row r="664" spans="1:10" ht="15" hidden="1" customHeight="1">
      <c r="A664" s="185"/>
      <c r="B664" s="181"/>
      <c r="C664" s="180"/>
      <c r="D664" s="180"/>
      <c r="E664" s="180"/>
      <c r="F664" s="187" t="s">
        <v>847</v>
      </c>
      <c r="G664" s="188"/>
      <c r="H664" s="184">
        <f t="shared" si="14"/>
        <v>0</v>
      </c>
      <c r="I664" s="184"/>
      <c r="J664" s="184"/>
    </row>
    <row r="665" spans="1:10" ht="15" hidden="1" customHeight="1">
      <c r="A665" s="185"/>
      <c r="B665" s="181"/>
      <c r="C665" s="180"/>
      <c r="D665" s="180"/>
      <c r="E665" s="180"/>
      <c r="F665" s="187" t="s">
        <v>847</v>
      </c>
      <c r="G665" s="188"/>
      <c r="H665" s="184">
        <f t="shared" si="14"/>
        <v>0</v>
      </c>
      <c r="I665" s="184"/>
      <c r="J665" s="184"/>
    </row>
    <row r="666" spans="1:10" ht="372" hidden="1" customHeight="1">
      <c r="A666" s="185"/>
      <c r="B666" s="193" t="s">
        <v>273</v>
      </c>
      <c r="C666" s="182">
        <v>6</v>
      </c>
      <c r="D666" s="182">
        <v>0</v>
      </c>
      <c r="E666" s="182"/>
      <c r="F666" s="216" t="s">
        <v>62</v>
      </c>
      <c r="G666" s="186" t="s">
        <v>773</v>
      </c>
      <c r="H666" s="184">
        <f t="shared" si="14"/>
        <v>0</v>
      </c>
      <c r="I666" s="184">
        <f>SUM(I667)</f>
        <v>0</v>
      </c>
      <c r="J666" s="184">
        <f>SUM(J667)</f>
        <v>0</v>
      </c>
    </row>
    <row r="667" spans="1:10" ht="372" hidden="1" customHeight="1">
      <c r="A667" s="185">
        <v>2960</v>
      </c>
      <c r="B667" s="181" t="s">
        <v>273</v>
      </c>
      <c r="C667" s="180">
        <v>6</v>
      </c>
      <c r="D667" s="180">
        <v>1</v>
      </c>
      <c r="E667" s="180"/>
      <c r="F667" s="187" t="s">
        <v>772</v>
      </c>
      <c r="G667" s="198" t="s">
        <v>774</v>
      </c>
      <c r="H667" s="184">
        <f t="shared" si="14"/>
        <v>0</v>
      </c>
      <c r="I667" s="184">
        <f>SUM(I669:I670)</f>
        <v>0</v>
      </c>
      <c r="J667" s="184">
        <f>SUM(J669:J670)</f>
        <v>0</v>
      </c>
    </row>
    <row r="668" spans="1:10" ht="17.25" hidden="1" customHeight="1">
      <c r="A668" s="185">
        <v>2961</v>
      </c>
      <c r="B668" s="181"/>
      <c r="C668" s="180"/>
      <c r="D668" s="180"/>
      <c r="E668" s="180"/>
      <c r="F668" s="187" t="s">
        <v>841</v>
      </c>
      <c r="G668" s="188"/>
      <c r="H668" s="184">
        <f t="shared" si="14"/>
        <v>0</v>
      </c>
      <c r="I668" s="184"/>
      <c r="J668" s="184"/>
    </row>
    <row r="669" spans="1:10" ht="15" hidden="1" customHeight="1">
      <c r="A669" s="185"/>
      <c r="B669" s="181"/>
      <c r="C669" s="180"/>
      <c r="D669" s="180"/>
      <c r="E669" s="180"/>
      <c r="F669" s="187" t="s">
        <v>847</v>
      </c>
      <c r="G669" s="188"/>
      <c r="H669" s="184">
        <f t="shared" si="14"/>
        <v>0</v>
      </c>
      <c r="I669" s="184"/>
      <c r="J669" s="184"/>
    </row>
    <row r="670" spans="1:10" ht="15" hidden="1" customHeight="1">
      <c r="A670" s="185"/>
      <c r="B670" s="181"/>
      <c r="C670" s="180"/>
      <c r="D670" s="180"/>
      <c r="E670" s="180"/>
      <c r="F670" s="187" t="s">
        <v>847</v>
      </c>
      <c r="G670" s="188"/>
      <c r="H670" s="184">
        <f t="shared" si="14"/>
        <v>0</v>
      </c>
      <c r="I670" s="184"/>
      <c r="J670" s="184"/>
    </row>
    <row r="671" spans="1:10" ht="156" hidden="1" customHeight="1">
      <c r="A671" s="185"/>
      <c r="B671" s="193" t="s">
        <v>273</v>
      </c>
      <c r="C671" s="182">
        <v>7</v>
      </c>
      <c r="D671" s="182">
        <v>0</v>
      </c>
      <c r="E671" s="182"/>
      <c r="F671" s="216" t="s">
        <v>63</v>
      </c>
      <c r="G671" s="186" t="s">
        <v>776</v>
      </c>
      <c r="H671" s="184">
        <f t="shared" si="14"/>
        <v>0</v>
      </c>
      <c r="I671" s="184">
        <f>SUM(I672)</f>
        <v>0</v>
      </c>
      <c r="J671" s="184">
        <f>SUM(J672)</f>
        <v>0</v>
      </c>
    </row>
    <row r="672" spans="1:10" ht="156" hidden="1" customHeight="1">
      <c r="A672" s="185">
        <v>2970</v>
      </c>
      <c r="B672" s="181" t="s">
        <v>273</v>
      </c>
      <c r="C672" s="180">
        <v>7</v>
      </c>
      <c r="D672" s="180">
        <v>1</v>
      </c>
      <c r="E672" s="180"/>
      <c r="F672" s="187" t="s">
        <v>775</v>
      </c>
      <c r="G672" s="198" t="s">
        <v>776</v>
      </c>
      <c r="H672" s="184">
        <f t="shared" si="14"/>
        <v>0</v>
      </c>
      <c r="I672" s="184">
        <f>SUM(I674:I675)</f>
        <v>0</v>
      </c>
      <c r="J672" s="184">
        <f>SUM(J674:J675)</f>
        <v>0</v>
      </c>
    </row>
    <row r="673" spans="1:137" ht="17.25" hidden="1" customHeight="1">
      <c r="A673" s="185">
        <v>2971</v>
      </c>
      <c r="B673" s="181"/>
      <c r="C673" s="180"/>
      <c r="D673" s="180"/>
      <c r="E673" s="180"/>
      <c r="F673" s="187" t="s">
        <v>841</v>
      </c>
      <c r="G673" s="188"/>
      <c r="H673" s="184">
        <f t="shared" si="14"/>
        <v>0</v>
      </c>
      <c r="I673" s="184"/>
      <c r="J673" s="184"/>
    </row>
    <row r="674" spans="1:137" ht="18.75" hidden="1" customHeight="1">
      <c r="A674" s="185"/>
      <c r="B674" s="181"/>
      <c r="C674" s="180"/>
      <c r="D674" s="180"/>
      <c r="E674" s="180"/>
      <c r="F674" s="187" t="s">
        <v>847</v>
      </c>
      <c r="G674" s="188"/>
      <c r="H674" s="184">
        <f t="shared" si="14"/>
        <v>0</v>
      </c>
      <c r="I674" s="184"/>
      <c r="J674" s="184"/>
    </row>
    <row r="675" spans="1:137" ht="21" hidden="1" customHeight="1">
      <c r="A675" s="185"/>
      <c r="B675" s="181"/>
      <c r="C675" s="180"/>
      <c r="D675" s="180"/>
      <c r="E675" s="180"/>
      <c r="F675" s="187" t="s">
        <v>847</v>
      </c>
      <c r="G675" s="188"/>
      <c r="H675" s="184">
        <f t="shared" si="14"/>
        <v>0</v>
      </c>
      <c r="I675" s="184"/>
      <c r="J675" s="184"/>
    </row>
    <row r="676" spans="1:137" ht="30" hidden="1" customHeight="1">
      <c r="A676" s="185"/>
      <c r="B676" s="193" t="s">
        <v>273</v>
      </c>
      <c r="C676" s="182">
        <v>8</v>
      </c>
      <c r="D676" s="182">
        <v>0</v>
      </c>
      <c r="E676" s="182"/>
      <c r="F676" s="216" t="s">
        <v>64</v>
      </c>
      <c r="G676" s="186" t="s">
        <v>778</v>
      </c>
      <c r="H676" s="184">
        <f t="shared" si="14"/>
        <v>0</v>
      </c>
      <c r="I676" s="184">
        <f>SUM(I677)</f>
        <v>0</v>
      </c>
      <c r="J676" s="184">
        <f>SUM(J677)</f>
        <v>0</v>
      </c>
    </row>
    <row r="677" spans="1:137" ht="26.25" hidden="1" customHeight="1">
      <c r="A677" s="185">
        <v>2980</v>
      </c>
      <c r="B677" s="181" t="s">
        <v>273</v>
      </c>
      <c r="C677" s="180">
        <v>8</v>
      </c>
      <c r="D677" s="180">
        <v>1</v>
      </c>
      <c r="E677" s="180"/>
      <c r="F677" s="187" t="s">
        <v>777</v>
      </c>
      <c r="G677" s="198" t="s">
        <v>779</v>
      </c>
      <c r="H677" s="184">
        <f t="shared" si="14"/>
        <v>0</v>
      </c>
      <c r="I677" s="184">
        <f>SUM(I679:I680)</f>
        <v>0</v>
      </c>
      <c r="J677" s="184">
        <f>SUM(J679:J680)</f>
        <v>0</v>
      </c>
    </row>
    <row r="678" spans="1:137" ht="22.5" hidden="1" customHeight="1">
      <c r="A678" s="185">
        <v>2981</v>
      </c>
      <c r="B678" s="181"/>
      <c r="C678" s="180"/>
      <c r="D678" s="180"/>
      <c r="E678" s="180"/>
      <c r="F678" s="187" t="s">
        <v>841</v>
      </c>
      <c r="G678" s="188"/>
      <c r="H678" s="184">
        <f t="shared" si="14"/>
        <v>0</v>
      </c>
      <c r="I678" s="184"/>
      <c r="J678" s="184"/>
    </row>
    <row r="679" spans="1:137" ht="13.5" hidden="1" customHeight="1">
      <c r="A679" s="185"/>
      <c r="B679" s="181"/>
      <c r="C679" s="180"/>
      <c r="D679" s="180"/>
      <c r="E679" s="180"/>
      <c r="F679" s="187" t="s">
        <v>847</v>
      </c>
      <c r="G679" s="188"/>
      <c r="H679" s="184">
        <f t="shared" si="14"/>
        <v>0</v>
      </c>
      <c r="I679" s="184"/>
      <c r="J679" s="184"/>
    </row>
    <row r="680" spans="1:137" ht="15.75" hidden="1" customHeight="1">
      <c r="A680" s="185"/>
      <c r="B680" s="181"/>
      <c r="C680" s="180"/>
      <c r="D680" s="180"/>
      <c r="E680" s="180"/>
      <c r="F680" s="187" t="s">
        <v>847</v>
      </c>
      <c r="G680" s="188"/>
      <c r="H680" s="184">
        <f t="shared" si="14"/>
        <v>0</v>
      </c>
      <c r="I680" s="184"/>
      <c r="J680" s="184"/>
    </row>
    <row r="681" spans="1:137" hidden="1">
      <c r="A681" s="185"/>
      <c r="B681" s="181"/>
      <c r="C681" s="180"/>
      <c r="D681" s="180"/>
      <c r="E681" s="180">
        <v>5129</v>
      </c>
      <c r="F681" s="210" t="s">
        <v>189</v>
      </c>
      <c r="G681" s="188"/>
      <c r="H681" s="184">
        <f t="shared" si="14"/>
        <v>0</v>
      </c>
      <c r="I681" s="184">
        <v>0</v>
      </c>
      <c r="J681" s="184">
        <v>0</v>
      </c>
    </row>
    <row r="682" spans="1:137" ht="45">
      <c r="A682" s="185"/>
      <c r="B682" s="181"/>
      <c r="C682" s="180"/>
      <c r="D682" s="180"/>
      <c r="E682" s="218">
        <v>4655</v>
      </c>
      <c r="F682" s="198" t="s">
        <v>895</v>
      </c>
      <c r="G682" s="188"/>
      <c r="H682" s="184">
        <f t="shared" si="14"/>
        <v>3000</v>
      </c>
      <c r="I682" s="184">
        <v>3000</v>
      </c>
      <c r="J682" s="184">
        <v>0</v>
      </c>
    </row>
    <row r="683" spans="1:137" ht="77.25" customHeight="1">
      <c r="A683" s="185">
        <v>3000</v>
      </c>
      <c r="B683" s="181" t="s">
        <v>283</v>
      </c>
      <c r="C683" s="180">
        <v>0</v>
      </c>
      <c r="D683" s="180">
        <v>0</v>
      </c>
      <c r="E683" s="182"/>
      <c r="F683" s="82" t="s">
        <v>886</v>
      </c>
      <c r="G683" s="199" t="s">
        <v>780</v>
      </c>
      <c r="H683" s="184">
        <f t="shared" si="14"/>
        <v>84500</v>
      </c>
      <c r="I683" s="184">
        <f>I716</f>
        <v>84500</v>
      </c>
      <c r="J683" s="184">
        <v>0</v>
      </c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  <c r="AA683" s="88"/>
      <c r="AB683" s="88"/>
      <c r="AC683" s="88"/>
      <c r="AD683" s="88"/>
      <c r="AE683" s="88"/>
      <c r="AF683" s="88"/>
      <c r="AG683" s="88"/>
      <c r="AH683" s="88"/>
      <c r="AI683" s="88"/>
      <c r="AJ683" s="88"/>
      <c r="AK683" s="88"/>
      <c r="AL683" s="88"/>
      <c r="AM683" s="88"/>
      <c r="AN683" s="88"/>
      <c r="AO683" s="88"/>
      <c r="AP683" s="88"/>
      <c r="AQ683" s="88"/>
      <c r="AR683" s="88"/>
      <c r="AS683" s="88"/>
      <c r="AT683" s="88"/>
      <c r="AU683" s="88"/>
      <c r="AV683" s="88"/>
      <c r="AW683" s="88"/>
      <c r="AX683" s="88"/>
      <c r="AY683" s="88"/>
      <c r="AZ683" s="88"/>
      <c r="BA683" s="88"/>
      <c r="BB683" s="88"/>
      <c r="BC683" s="88"/>
      <c r="BD683" s="88"/>
      <c r="BE683" s="88"/>
      <c r="BF683" s="88"/>
      <c r="BG683" s="88"/>
      <c r="BH683" s="88"/>
      <c r="BI683" s="88"/>
      <c r="BJ683" s="88"/>
      <c r="BK683" s="88"/>
      <c r="BL683" s="88"/>
      <c r="BM683" s="88"/>
      <c r="BN683" s="88"/>
      <c r="BO683" s="88"/>
      <c r="BP683" s="88"/>
      <c r="BQ683" s="88"/>
      <c r="BR683" s="88"/>
      <c r="BS683" s="88"/>
      <c r="BT683" s="88"/>
      <c r="BU683" s="88"/>
      <c r="BV683" s="88"/>
      <c r="BW683" s="88"/>
      <c r="BX683" s="88"/>
      <c r="BY683" s="88"/>
      <c r="BZ683" s="88"/>
      <c r="CA683" s="88"/>
      <c r="CB683" s="88"/>
      <c r="CC683" s="88"/>
      <c r="CD683" s="88"/>
      <c r="CE683" s="88"/>
      <c r="CF683" s="88"/>
      <c r="CG683" s="88"/>
      <c r="CH683" s="88"/>
      <c r="CI683" s="88"/>
      <c r="CJ683" s="88"/>
      <c r="CK683" s="88"/>
      <c r="CL683" s="88"/>
      <c r="CM683" s="88"/>
      <c r="CN683" s="88"/>
      <c r="CO683" s="88"/>
      <c r="CP683" s="88"/>
      <c r="CQ683" s="88"/>
      <c r="CR683" s="88"/>
      <c r="CS683" s="88"/>
      <c r="CT683" s="88"/>
      <c r="CU683" s="88"/>
      <c r="CV683" s="88"/>
      <c r="CW683" s="88"/>
      <c r="CX683" s="88"/>
      <c r="CY683" s="88"/>
      <c r="CZ683" s="88"/>
      <c r="DA683" s="88"/>
      <c r="DB683" s="88"/>
      <c r="DC683" s="88"/>
      <c r="DD683" s="88"/>
      <c r="DE683" s="88"/>
      <c r="DF683" s="88"/>
      <c r="DG683" s="88"/>
      <c r="DH683" s="88"/>
      <c r="DI683" s="88"/>
      <c r="DJ683" s="88"/>
      <c r="DK683" s="88"/>
      <c r="DL683" s="88"/>
      <c r="DM683" s="88"/>
      <c r="DN683" s="88"/>
      <c r="DO683" s="88"/>
      <c r="DP683" s="88"/>
      <c r="DQ683" s="88"/>
      <c r="DR683" s="88"/>
      <c r="DS683" s="88"/>
      <c r="DT683" s="88"/>
      <c r="DU683" s="88"/>
      <c r="DV683" s="88"/>
      <c r="DW683" s="88"/>
      <c r="DX683" s="88"/>
      <c r="DY683" s="88"/>
      <c r="DZ683" s="88"/>
      <c r="EA683" s="88"/>
      <c r="EB683" s="88"/>
      <c r="EC683" s="88"/>
      <c r="ED683" s="88"/>
      <c r="EE683" s="88"/>
      <c r="EF683" s="88"/>
      <c r="EG683" s="88"/>
    </row>
    <row r="684" spans="1:137" s="88" customFormat="1" ht="27" hidden="1" customHeight="1">
      <c r="A684" s="180">
        <v>3000</v>
      </c>
      <c r="B684" s="181" t="s">
        <v>283</v>
      </c>
      <c r="C684" s="180">
        <v>1</v>
      </c>
      <c r="D684" s="180">
        <v>0</v>
      </c>
      <c r="E684" s="182"/>
      <c r="F684" s="216" t="s">
        <v>65</v>
      </c>
      <c r="G684" s="186" t="s">
        <v>781</v>
      </c>
      <c r="H684" s="184">
        <v>0</v>
      </c>
      <c r="I684" s="184">
        <v>0</v>
      </c>
      <c r="J684" s="184">
        <v>0</v>
      </c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/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</row>
    <row r="685" spans="1:137" ht="96" hidden="1" customHeight="1">
      <c r="A685" s="185">
        <v>3010</v>
      </c>
      <c r="B685" s="181" t="s">
        <v>283</v>
      </c>
      <c r="C685" s="180">
        <v>1</v>
      </c>
      <c r="D685" s="180">
        <v>1</v>
      </c>
      <c r="E685" s="180"/>
      <c r="F685" s="187" t="s">
        <v>782</v>
      </c>
      <c r="G685" s="198" t="s">
        <v>783</v>
      </c>
      <c r="H685" s="184">
        <f t="shared" si="14"/>
        <v>0</v>
      </c>
      <c r="I685" s="184">
        <f>SUM(I687:I688)</f>
        <v>0</v>
      </c>
      <c r="J685" s="184">
        <f>SUM(J687:J688)</f>
        <v>0</v>
      </c>
    </row>
    <row r="686" spans="1:137" ht="36" hidden="1" customHeight="1">
      <c r="A686" s="185">
        <v>3011</v>
      </c>
      <c r="B686" s="181"/>
      <c r="C686" s="180"/>
      <c r="D686" s="180"/>
      <c r="E686" s="180"/>
      <c r="F686" s="187" t="s">
        <v>841</v>
      </c>
      <c r="G686" s="188"/>
      <c r="H686" s="184">
        <f t="shared" si="14"/>
        <v>0</v>
      </c>
      <c r="I686" s="184"/>
      <c r="J686" s="184"/>
    </row>
    <row r="687" spans="1:137" ht="15" hidden="1" customHeight="1">
      <c r="A687" s="185"/>
      <c r="B687" s="181"/>
      <c r="C687" s="180"/>
      <c r="D687" s="180"/>
      <c r="E687" s="180"/>
      <c r="F687" s="187" t="s">
        <v>847</v>
      </c>
      <c r="G687" s="188"/>
      <c r="H687" s="184">
        <f t="shared" si="14"/>
        <v>0</v>
      </c>
      <c r="I687" s="184"/>
      <c r="J687" s="184"/>
    </row>
    <row r="688" spans="1:137" ht="15" hidden="1" customHeight="1">
      <c r="A688" s="185"/>
      <c r="B688" s="181"/>
      <c r="C688" s="180"/>
      <c r="D688" s="180"/>
      <c r="E688" s="180"/>
      <c r="F688" s="187" t="s">
        <v>847</v>
      </c>
      <c r="G688" s="188"/>
      <c r="H688" s="184">
        <f t="shared" si="14"/>
        <v>0</v>
      </c>
      <c r="I688" s="184"/>
      <c r="J688" s="184"/>
    </row>
    <row r="689" spans="1:137" ht="120" hidden="1" customHeight="1">
      <c r="A689" s="185"/>
      <c r="B689" s="181" t="s">
        <v>283</v>
      </c>
      <c r="C689" s="180">
        <v>1</v>
      </c>
      <c r="D689" s="180">
        <v>2</v>
      </c>
      <c r="E689" s="180"/>
      <c r="F689" s="187" t="s">
        <v>784</v>
      </c>
      <c r="G689" s="198" t="s">
        <v>785</v>
      </c>
      <c r="H689" s="184">
        <f t="shared" si="14"/>
        <v>0</v>
      </c>
      <c r="I689" s="184">
        <f>SUM(I691:I692)</f>
        <v>0</v>
      </c>
      <c r="J689" s="184">
        <f>SUM(J691:J692)</f>
        <v>0</v>
      </c>
    </row>
    <row r="690" spans="1:137" ht="36" hidden="1" customHeight="1">
      <c r="A690" s="185">
        <v>3012</v>
      </c>
      <c r="B690" s="181"/>
      <c r="C690" s="180"/>
      <c r="D690" s="180"/>
      <c r="E690" s="180"/>
      <c r="F690" s="187" t="s">
        <v>841</v>
      </c>
      <c r="G690" s="188"/>
      <c r="H690" s="184">
        <f t="shared" si="14"/>
        <v>0</v>
      </c>
      <c r="I690" s="184"/>
      <c r="J690" s="184"/>
    </row>
    <row r="691" spans="1:137" ht="15" hidden="1" customHeight="1">
      <c r="A691" s="185"/>
      <c r="B691" s="181"/>
      <c r="C691" s="180"/>
      <c r="D691" s="180"/>
      <c r="E691" s="180"/>
      <c r="F691" s="187" t="s">
        <v>847</v>
      </c>
      <c r="G691" s="188"/>
      <c r="H691" s="184">
        <f t="shared" si="14"/>
        <v>0</v>
      </c>
      <c r="I691" s="184"/>
      <c r="J691" s="184"/>
    </row>
    <row r="692" spans="1:137" ht="15" hidden="1" customHeight="1">
      <c r="A692" s="185"/>
      <c r="B692" s="181"/>
      <c r="C692" s="180"/>
      <c r="D692" s="180"/>
      <c r="E692" s="180"/>
      <c r="F692" s="187" t="s">
        <v>847</v>
      </c>
      <c r="G692" s="188"/>
      <c r="H692" s="184">
        <f t="shared" si="14"/>
        <v>0</v>
      </c>
      <c r="I692" s="184"/>
      <c r="J692" s="184"/>
    </row>
    <row r="693" spans="1:137" ht="84" hidden="1" customHeight="1">
      <c r="A693" s="185"/>
      <c r="B693" s="193" t="s">
        <v>283</v>
      </c>
      <c r="C693" s="182">
        <v>2</v>
      </c>
      <c r="D693" s="182">
        <v>0</v>
      </c>
      <c r="E693" s="182"/>
      <c r="F693" s="186" t="s">
        <v>66</v>
      </c>
      <c r="G693" s="186" t="s">
        <v>787</v>
      </c>
      <c r="H693" s="184">
        <f t="shared" si="14"/>
        <v>0</v>
      </c>
      <c r="I693" s="184">
        <f>SUM(I694)</f>
        <v>0</v>
      </c>
      <c r="J693" s="184">
        <f>SUM(J694)</f>
        <v>0</v>
      </c>
    </row>
    <row r="694" spans="1:137" ht="84" hidden="1" customHeight="1">
      <c r="A694" s="185">
        <v>3020</v>
      </c>
      <c r="B694" s="181" t="s">
        <v>283</v>
      </c>
      <c r="C694" s="180">
        <v>2</v>
      </c>
      <c r="D694" s="180">
        <v>1</v>
      </c>
      <c r="E694" s="180"/>
      <c r="F694" s="187" t="s">
        <v>786</v>
      </c>
      <c r="G694" s="198" t="s">
        <v>788</v>
      </c>
      <c r="H694" s="184">
        <f t="shared" si="14"/>
        <v>0</v>
      </c>
      <c r="I694" s="184">
        <f>SUM(I696:I697)</f>
        <v>0</v>
      </c>
      <c r="J694" s="184">
        <f>SUM(J696:J697)</f>
        <v>0</v>
      </c>
    </row>
    <row r="695" spans="1:137" ht="36" hidden="1" customHeight="1">
      <c r="A695" s="185">
        <v>3021</v>
      </c>
      <c r="B695" s="181"/>
      <c r="C695" s="180"/>
      <c r="D695" s="180"/>
      <c r="E695" s="180"/>
      <c r="F695" s="187" t="s">
        <v>841</v>
      </c>
      <c r="G695" s="188"/>
      <c r="H695" s="184">
        <f t="shared" si="14"/>
        <v>0</v>
      </c>
      <c r="I695" s="184"/>
      <c r="J695" s="184"/>
    </row>
    <row r="696" spans="1:137" ht="15" hidden="1" customHeight="1">
      <c r="A696" s="185"/>
      <c r="B696" s="181"/>
      <c r="C696" s="180"/>
      <c r="D696" s="180"/>
      <c r="E696" s="180"/>
      <c r="F696" s="187" t="s">
        <v>847</v>
      </c>
      <c r="G696" s="188"/>
      <c r="H696" s="184">
        <f t="shared" si="14"/>
        <v>0</v>
      </c>
      <c r="I696" s="184"/>
      <c r="J696" s="184"/>
    </row>
    <row r="697" spans="1:137" ht="15" hidden="1" customHeight="1">
      <c r="A697" s="185"/>
      <c r="B697" s="181"/>
      <c r="C697" s="180"/>
      <c r="D697" s="180"/>
      <c r="E697" s="180"/>
      <c r="F697" s="187" t="s">
        <v>847</v>
      </c>
      <c r="G697" s="188"/>
      <c r="H697" s="184">
        <f t="shared" si="14"/>
        <v>0</v>
      </c>
      <c r="I697" s="184"/>
      <c r="J697" s="184"/>
    </row>
    <row r="698" spans="1:137" ht="108" hidden="1" customHeight="1">
      <c r="A698" s="185"/>
      <c r="B698" s="193" t="s">
        <v>283</v>
      </c>
      <c r="C698" s="182">
        <v>3</v>
      </c>
      <c r="D698" s="182">
        <v>0</v>
      </c>
      <c r="E698" s="182"/>
      <c r="F698" s="186" t="s">
        <v>67</v>
      </c>
      <c r="G698" s="186" t="s">
        <v>790</v>
      </c>
      <c r="H698" s="184">
        <f t="shared" si="14"/>
        <v>0</v>
      </c>
      <c r="I698" s="184">
        <f>SUM(I699)</f>
        <v>0</v>
      </c>
      <c r="J698" s="184">
        <f>SUM(J699)</f>
        <v>0</v>
      </c>
    </row>
    <row r="699" spans="1:137" ht="15" hidden="1" customHeight="1">
      <c r="A699" s="185">
        <v>3030</v>
      </c>
      <c r="B699" s="181" t="s">
        <v>283</v>
      </c>
      <c r="C699" s="180">
        <v>3</v>
      </c>
      <c r="D699" s="180">
        <v>1</v>
      </c>
      <c r="E699" s="180"/>
      <c r="F699" s="187" t="s">
        <v>789</v>
      </c>
      <c r="G699" s="186"/>
      <c r="H699" s="184">
        <f t="shared" si="14"/>
        <v>0</v>
      </c>
      <c r="I699" s="238"/>
      <c r="J699" s="238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  <c r="AA699" s="91"/>
      <c r="AB699" s="91"/>
      <c r="AC699" s="91"/>
      <c r="AD699" s="91"/>
      <c r="AE699" s="91"/>
      <c r="AF699" s="91"/>
      <c r="AG699" s="91"/>
      <c r="AH699" s="91"/>
      <c r="AI699" s="91"/>
      <c r="AJ699" s="91"/>
      <c r="AK699" s="91"/>
      <c r="AL699" s="91"/>
      <c r="AM699" s="91"/>
      <c r="AN699" s="91"/>
      <c r="AO699" s="91"/>
      <c r="AP699" s="91"/>
      <c r="AQ699" s="91"/>
      <c r="AR699" s="91"/>
      <c r="AS699" s="91"/>
      <c r="AT699" s="91"/>
      <c r="AU699" s="91"/>
      <c r="AV699" s="91"/>
      <c r="AW699" s="91"/>
      <c r="AX699" s="91"/>
      <c r="AY699" s="91"/>
      <c r="AZ699" s="91"/>
      <c r="BA699" s="91"/>
      <c r="BB699" s="91"/>
      <c r="BC699" s="91"/>
      <c r="BD699" s="91"/>
      <c r="BE699" s="91"/>
      <c r="BF699" s="91"/>
      <c r="BG699" s="91"/>
      <c r="BH699" s="91"/>
      <c r="BI699" s="91"/>
      <c r="BJ699" s="91"/>
      <c r="BK699" s="91"/>
      <c r="BL699" s="91"/>
      <c r="BM699" s="91"/>
      <c r="BN699" s="91"/>
      <c r="BO699" s="91"/>
      <c r="BP699" s="91"/>
      <c r="BQ699" s="91"/>
      <c r="BR699" s="91"/>
      <c r="BS699" s="91"/>
      <c r="BT699" s="91"/>
      <c r="BU699" s="91"/>
      <c r="BV699" s="91"/>
      <c r="BW699" s="91"/>
      <c r="BX699" s="91"/>
      <c r="BY699" s="91"/>
      <c r="BZ699" s="91"/>
      <c r="CA699" s="91"/>
      <c r="CB699" s="91"/>
      <c r="CC699" s="91"/>
      <c r="CD699" s="91"/>
      <c r="CE699" s="91"/>
      <c r="CF699" s="91"/>
      <c r="CG699" s="91"/>
      <c r="CH699" s="91"/>
      <c r="CI699" s="91"/>
      <c r="CJ699" s="91"/>
      <c r="CK699" s="91"/>
      <c r="CL699" s="91"/>
      <c r="CM699" s="91"/>
      <c r="CN699" s="91"/>
      <c r="CO699" s="91"/>
      <c r="CP699" s="91"/>
      <c r="CQ699" s="91"/>
      <c r="CR699" s="91"/>
      <c r="CS699" s="91"/>
      <c r="CT699" s="91"/>
      <c r="CU699" s="91"/>
      <c r="CV699" s="91"/>
      <c r="CW699" s="91"/>
      <c r="CX699" s="91"/>
      <c r="CY699" s="91"/>
      <c r="CZ699" s="91"/>
      <c r="DA699" s="91"/>
      <c r="DB699" s="91"/>
      <c r="DC699" s="91"/>
      <c r="DD699" s="91"/>
      <c r="DE699" s="91"/>
      <c r="DF699" s="91"/>
      <c r="DG699" s="91"/>
      <c r="DH699" s="91"/>
      <c r="DI699" s="91"/>
      <c r="DJ699" s="91"/>
      <c r="DK699" s="91"/>
      <c r="DL699" s="91"/>
      <c r="DM699" s="91"/>
      <c r="DN699" s="91"/>
      <c r="DO699" s="91"/>
      <c r="DP699" s="91"/>
      <c r="DQ699" s="91"/>
      <c r="DR699" s="91"/>
      <c r="DS699" s="91"/>
      <c r="DT699" s="91"/>
      <c r="DU699" s="91"/>
      <c r="DV699" s="91"/>
      <c r="DW699" s="91"/>
      <c r="DX699" s="91"/>
      <c r="DY699" s="91"/>
      <c r="DZ699" s="91"/>
      <c r="EA699" s="91"/>
      <c r="EB699" s="91"/>
      <c r="EC699" s="91"/>
      <c r="ED699" s="91"/>
      <c r="EE699" s="91"/>
      <c r="EF699" s="91"/>
      <c r="EG699" s="91"/>
    </row>
    <row r="700" spans="1:137" s="91" customFormat="1" ht="12.75" hidden="1" customHeight="1">
      <c r="A700" s="185">
        <v>3031</v>
      </c>
      <c r="B700" s="193" t="s">
        <v>283</v>
      </c>
      <c r="C700" s="182">
        <v>4</v>
      </c>
      <c r="D700" s="182">
        <v>0</v>
      </c>
      <c r="E700" s="182"/>
      <c r="F700" s="186" t="s">
        <v>68</v>
      </c>
      <c r="G700" s="186" t="s">
        <v>792</v>
      </c>
      <c r="H700" s="184">
        <f t="shared" si="14"/>
        <v>0</v>
      </c>
      <c r="I700" s="184">
        <f>SUM(I701)</f>
        <v>0</v>
      </c>
      <c r="J700" s="184">
        <f>SUM(J701)</f>
        <v>0</v>
      </c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</row>
    <row r="701" spans="1:137" ht="228" hidden="1" customHeight="1">
      <c r="A701" s="185">
        <v>3040</v>
      </c>
      <c r="B701" s="181" t="s">
        <v>283</v>
      </c>
      <c r="C701" s="180">
        <v>4</v>
      </c>
      <c r="D701" s="180">
        <v>1</v>
      </c>
      <c r="E701" s="180"/>
      <c r="F701" s="187" t="s">
        <v>791</v>
      </c>
      <c r="G701" s="198" t="s">
        <v>793</v>
      </c>
      <c r="H701" s="184">
        <f t="shared" si="14"/>
        <v>0</v>
      </c>
      <c r="I701" s="184">
        <f>SUM(I703:I704)</f>
        <v>0</v>
      </c>
      <c r="J701" s="184">
        <f>SUM(J703:J704)</f>
        <v>0</v>
      </c>
    </row>
    <row r="702" spans="1:137" ht="36" hidden="1" customHeight="1">
      <c r="A702" s="185">
        <v>3041</v>
      </c>
      <c r="B702" s="181"/>
      <c r="C702" s="180"/>
      <c r="D702" s="180"/>
      <c r="E702" s="180"/>
      <c r="F702" s="187" t="s">
        <v>841</v>
      </c>
      <c r="G702" s="188"/>
      <c r="H702" s="184">
        <f t="shared" si="14"/>
        <v>0</v>
      </c>
      <c r="I702" s="184"/>
      <c r="J702" s="184"/>
    </row>
    <row r="703" spans="1:137" ht="15" hidden="1" customHeight="1">
      <c r="A703" s="185"/>
      <c r="B703" s="181"/>
      <c r="C703" s="180"/>
      <c r="D703" s="180"/>
      <c r="E703" s="180"/>
      <c r="F703" s="187" t="s">
        <v>847</v>
      </c>
      <c r="G703" s="188"/>
      <c r="H703" s="184">
        <f t="shared" si="14"/>
        <v>0</v>
      </c>
      <c r="I703" s="184"/>
      <c r="J703" s="184"/>
    </row>
    <row r="704" spans="1:137" ht="15" hidden="1" customHeight="1">
      <c r="A704" s="185"/>
      <c r="B704" s="181"/>
      <c r="C704" s="180"/>
      <c r="D704" s="180"/>
      <c r="E704" s="180"/>
      <c r="F704" s="187" t="s">
        <v>847</v>
      </c>
      <c r="G704" s="188"/>
      <c r="H704" s="184">
        <f t="shared" si="14"/>
        <v>0</v>
      </c>
      <c r="I704" s="184"/>
      <c r="J704" s="184"/>
    </row>
    <row r="705" spans="1:10" ht="144" hidden="1" customHeight="1">
      <c r="A705" s="185"/>
      <c r="B705" s="193" t="s">
        <v>283</v>
      </c>
      <c r="C705" s="182">
        <v>5</v>
      </c>
      <c r="D705" s="182">
        <v>0</v>
      </c>
      <c r="E705" s="182"/>
      <c r="F705" s="186" t="s">
        <v>69</v>
      </c>
      <c r="G705" s="186" t="s">
        <v>795</v>
      </c>
      <c r="H705" s="184">
        <f t="shared" si="14"/>
        <v>0</v>
      </c>
      <c r="I705" s="184">
        <f>SUM(I706)</f>
        <v>0</v>
      </c>
      <c r="J705" s="184">
        <f>SUM(J706)</f>
        <v>0</v>
      </c>
    </row>
    <row r="706" spans="1:10" ht="144" hidden="1" customHeight="1">
      <c r="A706" s="185">
        <v>3050</v>
      </c>
      <c r="B706" s="181" t="s">
        <v>283</v>
      </c>
      <c r="C706" s="180">
        <v>5</v>
      </c>
      <c r="D706" s="180">
        <v>1</v>
      </c>
      <c r="E706" s="180"/>
      <c r="F706" s="187" t="s">
        <v>794</v>
      </c>
      <c r="G706" s="198" t="s">
        <v>795</v>
      </c>
      <c r="H706" s="184">
        <f t="shared" si="14"/>
        <v>0</v>
      </c>
      <c r="I706" s="184">
        <f>SUM(I708:I709)</f>
        <v>0</v>
      </c>
      <c r="J706" s="184">
        <f>SUM(J708:J709)</f>
        <v>0</v>
      </c>
    </row>
    <row r="707" spans="1:10" ht="36" hidden="1" customHeight="1">
      <c r="A707" s="185">
        <v>3051</v>
      </c>
      <c r="B707" s="181"/>
      <c r="C707" s="180"/>
      <c r="D707" s="180"/>
      <c r="E707" s="180"/>
      <c r="F707" s="187" t="s">
        <v>841</v>
      </c>
      <c r="G707" s="188"/>
      <c r="H707" s="184">
        <f t="shared" si="14"/>
        <v>0</v>
      </c>
      <c r="I707" s="184"/>
      <c r="J707" s="184"/>
    </row>
    <row r="708" spans="1:10" ht="15" hidden="1" customHeight="1">
      <c r="A708" s="185"/>
      <c r="B708" s="181"/>
      <c r="C708" s="180"/>
      <c r="D708" s="180"/>
      <c r="E708" s="180"/>
      <c r="F708" s="187" t="s">
        <v>847</v>
      </c>
      <c r="G708" s="188"/>
      <c r="H708" s="184">
        <f t="shared" si="14"/>
        <v>0</v>
      </c>
      <c r="I708" s="184"/>
      <c r="J708" s="184"/>
    </row>
    <row r="709" spans="1:10" ht="15" hidden="1" customHeight="1">
      <c r="A709" s="185"/>
      <c r="B709" s="181"/>
      <c r="C709" s="180"/>
      <c r="D709" s="180"/>
      <c r="E709" s="180"/>
      <c r="F709" s="187" t="s">
        <v>847</v>
      </c>
      <c r="G709" s="188"/>
      <c r="H709" s="184">
        <f t="shared" si="14"/>
        <v>0</v>
      </c>
      <c r="I709" s="184"/>
      <c r="J709" s="184"/>
    </row>
    <row r="710" spans="1:10" ht="84" hidden="1" customHeight="1">
      <c r="A710" s="185"/>
      <c r="B710" s="193" t="s">
        <v>283</v>
      </c>
      <c r="C710" s="182">
        <v>6</v>
      </c>
      <c r="D710" s="182">
        <v>0</v>
      </c>
      <c r="E710" s="182"/>
      <c r="F710" s="186" t="s">
        <v>70</v>
      </c>
      <c r="G710" s="186" t="s">
        <v>797</v>
      </c>
      <c r="H710" s="184">
        <f t="shared" si="14"/>
        <v>0</v>
      </c>
      <c r="I710" s="184">
        <f>SUM(I711)</f>
        <v>0</v>
      </c>
      <c r="J710" s="184">
        <f>SUM(J711)</f>
        <v>0</v>
      </c>
    </row>
    <row r="711" spans="1:10" ht="84" hidden="1" customHeight="1">
      <c r="A711" s="185">
        <v>3060</v>
      </c>
      <c r="B711" s="181" t="s">
        <v>283</v>
      </c>
      <c r="C711" s="180">
        <v>6</v>
      </c>
      <c r="D711" s="180">
        <v>1</v>
      </c>
      <c r="E711" s="180"/>
      <c r="F711" s="187" t="s">
        <v>796</v>
      </c>
      <c r="G711" s="198" t="s">
        <v>797</v>
      </c>
      <c r="H711" s="184">
        <f t="shared" si="14"/>
        <v>0</v>
      </c>
      <c r="I711" s="184">
        <f>SUM(I713:I714)</f>
        <v>0</v>
      </c>
      <c r="J711" s="184">
        <f>SUM(J713:J714)</f>
        <v>0</v>
      </c>
    </row>
    <row r="712" spans="1:10" ht="36" hidden="1" customHeight="1">
      <c r="A712" s="185">
        <v>3061</v>
      </c>
      <c r="B712" s="181"/>
      <c r="C712" s="180"/>
      <c r="D712" s="180"/>
      <c r="E712" s="180"/>
      <c r="F712" s="187" t="s">
        <v>841</v>
      </c>
      <c r="G712" s="188"/>
      <c r="H712" s="184">
        <f t="shared" si="14"/>
        <v>0</v>
      </c>
      <c r="I712" s="184"/>
      <c r="J712" s="184"/>
    </row>
    <row r="713" spans="1:10" ht="15" hidden="1" customHeight="1">
      <c r="A713" s="185"/>
      <c r="B713" s="181"/>
      <c r="C713" s="180"/>
      <c r="D713" s="180"/>
      <c r="E713" s="180"/>
      <c r="F713" s="187" t="s">
        <v>847</v>
      </c>
      <c r="G713" s="188"/>
      <c r="H713" s="184">
        <f t="shared" si="14"/>
        <v>0</v>
      </c>
      <c r="I713" s="184"/>
      <c r="J713" s="184"/>
    </row>
    <row r="714" spans="1:10" ht="15" hidden="1" customHeight="1">
      <c r="A714" s="185"/>
      <c r="B714" s="181"/>
      <c r="C714" s="180"/>
      <c r="D714" s="180"/>
      <c r="E714" s="180"/>
      <c r="F714" s="187" t="s">
        <v>847</v>
      </c>
      <c r="G714" s="188"/>
      <c r="H714" s="184">
        <f t="shared" si="14"/>
        <v>0</v>
      </c>
      <c r="I714" s="184"/>
      <c r="J714" s="184"/>
    </row>
    <row r="715" spans="1:10" ht="2.25" hidden="1" customHeight="1">
      <c r="A715" s="185"/>
      <c r="B715" s="193" t="s">
        <v>283</v>
      </c>
      <c r="C715" s="182">
        <v>7</v>
      </c>
      <c r="D715" s="182">
        <v>0</v>
      </c>
      <c r="E715" s="182"/>
      <c r="F715" s="186" t="s">
        <v>71</v>
      </c>
      <c r="G715" s="186" t="s">
        <v>799</v>
      </c>
      <c r="H715" s="184">
        <f t="shared" si="14"/>
        <v>84500</v>
      </c>
      <c r="I715" s="184">
        <f>SUM(I716)</f>
        <v>84500</v>
      </c>
      <c r="J715" s="184">
        <f>SUM(J716)</f>
        <v>0</v>
      </c>
    </row>
    <row r="716" spans="1:10" ht="54" customHeight="1">
      <c r="A716" s="185">
        <v>3070</v>
      </c>
      <c r="B716" s="181" t="s">
        <v>283</v>
      </c>
      <c r="C716" s="180">
        <v>7</v>
      </c>
      <c r="D716" s="180">
        <v>1</v>
      </c>
      <c r="E716" s="180"/>
      <c r="F716" s="187" t="s">
        <v>798</v>
      </c>
      <c r="G716" s="198" t="s">
        <v>801</v>
      </c>
      <c r="H716" s="184">
        <f t="shared" si="14"/>
        <v>84500</v>
      </c>
      <c r="I716" s="184">
        <f>I718+I719+I720</f>
        <v>84500</v>
      </c>
      <c r="J716" s="184">
        <v>0</v>
      </c>
    </row>
    <row r="717" spans="1:10" ht="60" customHeight="1">
      <c r="A717" s="185">
        <v>3071</v>
      </c>
      <c r="B717" s="181"/>
      <c r="C717" s="180"/>
      <c r="D717" s="180"/>
      <c r="E717" s="180"/>
      <c r="F717" s="187" t="s">
        <v>841</v>
      </c>
      <c r="G717" s="188"/>
      <c r="H717" s="184">
        <f t="shared" si="14"/>
        <v>0</v>
      </c>
      <c r="I717" s="184">
        <v>0</v>
      </c>
      <c r="J717" s="184">
        <v>0</v>
      </c>
    </row>
    <row r="718" spans="1:10" ht="60" customHeight="1">
      <c r="A718" s="185"/>
      <c r="B718" s="181"/>
      <c r="C718" s="180"/>
      <c r="D718" s="180"/>
      <c r="E718" s="180">
        <v>4269</v>
      </c>
      <c r="F718" s="189" t="s">
        <v>845</v>
      </c>
      <c r="G718" s="188"/>
      <c r="H718" s="184">
        <f>I718</f>
        <v>1500</v>
      </c>
      <c r="I718" s="184">
        <v>1500</v>
      </c>
      <c r="J718" s="184"/>
    </row>
    <row r="719" spans="1:10" ht="38.25" customHeight="1">
      <c r="A719" s="185"/>
      <c r="B719" s="181"/>
      <c r="C719" s="180"/>
      <c r="D719" s="180"/>
      <c r="E719" s="180">
        <v>4726</v>
      </c>
      <c r="F719" s="210" t="s">
        <v>324</v>
      </c>
      <c r="G719" s="188"/>
      <c r="H719" s="184">
        <f>I719+J719</f>
        <v>8000</v>
      </c>
      <c r="I719" s="184">
        <v>8000</v>
      </c>
      <c r="J719" s="184">
        <v>0</v>
      </c>
    </row>
    <row r="720" spans="1:10" ht="25.5" customHeight="1">
      <c r="A720" s="185"/>
      <c r="B720" s="181"/>
      <c r="C720" s="180"/>
      <c r="D720" s="180"/>
      <c r="E720" s="180">
        <v>4729</v>
      </c>
      <c r="F720" s="210" t="s">
        <v>327</v>
      </c>
      <c r="G720" s="188"/>
      <c r="H720" s="184">
        <f>I720+J720</f>
        <v>75000</v>
      </c>
      <c r="I720" s="184">
        <v>75000</v>
      </c>
      <c r="J720" s="184">
        <v>0</v>
      </c>
    </row>
    <row r="721" spans="1:137" ht="30" hidden="1">
      <c r="A721" s="185"/>
      <c r="B721" s="181"/>
      <c r="C721" s="180"/>
      <c r="D721" s="180"/>
      <c r="E721" s="191">
        <v>4216</v>
      </c>
      <c r="F721" s="226" t="s">
        <v>116</v>
      </c>
      <c r="G721" s="188"/>
      <c r="H721" s="184">
        <f t="shared" si="14"/>
        <v>0</v>
      </c>
      <c r="I721" s="184"/>
      <c r="J721" s="184">
        <v>0</v>
      </c>
    </row>
    <row r="722" spans="1:137" ht="252" hidden="1" customHeight="1">
      <c r="A722" s="185"/>
      <c r="B722" s="193" t="s">
        <v>283</v>
      </c>
      <c r="C722" s="182">
        <v>8</v>
      </c>
      <c r="D722" s="182">
        <v>0</v>
      </c>
      <c r="E722" s="182"/>
      <c r="F722" s="216" t="s">
        <v>73</v>
      </c>
      <c r="G722" s="186" t="s">
        <v>802</v>
      </c>
      <c r="H722" s="184">
        <f t="shared" ref="H722:H730" si="15">SUM(I722:J722)</f>
        <v>0</v>
      </c>
      <c r="I722" s="184">
        <f>SUM(I723)</f>
        <v>0</v>
      </c>
      <c r="J722" s="184">
        <f>SUM(J723)</f>
        <v>0</v>
      </c>
    </row>
    <row r="723" spans="1:137" ht="252" hidden="1" customHeight="1">
      <c r="A723" s="185">
        <v>3080</v>
      </c>
      <c r="B723" s="181" t="s">
        <v>283</v>
      </c>
      <c r="C723" s="180">
        <v>8</v>
      </c>
      <c r="D723" s="180">
        <v>1</v>
      </c>
      <c r="E723" s="180"/>
      <c r="F723" s="187" t="s">
        <v>73</v>
      </c>
      <c r="G723" s="198" t="s">
        <v>803</v>
      </c>
      <c r="H723" s="184">
        <f t="shared" si="15"/>
        <v>0</v>
      </c>
      <c r="I723" s="184">
        <f>SUM(I724)</f>
        <v>0</v>
      </c>
      <c r="J723" s="184">
        <f>SUM(J724)</f>
        <v>0</v>
      </c>
    </row>
    <row r="724" spans="1:137" ht="26.25" hidden="1" customHeight="1">
      <c r="A724" s="185">
        <v>3081</v>
      </c>
      <c r="B724" s="193" t="s">
        <v>283</v>
      </c>
      <c r="C724" s="182">
        <v>9</v>
      </c>
      <c r="D724" s="182">
        <v>0</v>
      </c>
      <c r="E724" s="182"/>
      <c r="F724" s="216" t="s">
        <v>74</v>
      </c>
      <c r="G724" s="186" t="s">
        <v>805</v>
      </c>
      <c r="H724" s="184">
        <f t="shared" si="15"/>
        <v>0</v>
      </c>
      <c r="I724" s="184">
        <f>SUM(I725+I727)</f>
        <v>0</v>
      </c>
      <c r="J724" s="184">
        <f>SUM(J725+J727)</f>
        <v>0</v>
      </c>
    </row>
    <row r="725" spans="1:137" ht="24" hidden="1" customHeight="1">
      <c r="A725" s="185">
        <v>3090</v>
      </c>
      <c r="B725" s="181" t="s">
        <v>283</v>
      </c>
      <c r="C725" s="180">
        <v>9</v>
      </c>
      <c r="D725" s="180">
        <v>1</v>
      </c>
      <c r="E725" s="180"/>
      <c r="F725" s="187" t="s">
        <v>804</v>
      </c>
      <c r="G725" s="198" t="s">
        <v>806</v>
      </c>
      <c r="H725" s="184">
        <f t="shared" si="15"/>
        <v>0</v>
      </c>
      <c r="I725" s="184">
        <v>0</v>
      </c>
      <c r="J725" s="184">
        <f>SUM(J222:J223)</f>
        <v>0</v>
      </c>
    </row>
    <row r="726" spans="1:137" ht="23.25" hidden="1" customHeight="1">
      <c r="A726" s="185">
        <v>3091</v>
      </c>
      <c r="B726" s="181"/>
      <c r="C726" s="180"/>
      <c r="D726" s="180"/>
      <c r="E726" s="180"/>
      <c r="F726" s="187" t="s">
        <v>841</v>
      </c>
      <c r="G726" s="188"/>
      <c r="H726" s="184">
        <f t="shared" si="15"/>
        <v>0</v>
      </c>
      <c r="I726" s="184"/>
      <c r="J726" s="184"/>
    </row>
    <row r="727" spans="1:137" ht="36" hidden="1" customHeight="1">
      <c r="A727" s="185"/>
      <c r="B727" s="181" t="s">
        <v>283</v>
      </c>
      <c r="C727" s="180">
        <v>9</v>
      </c>
      <c r="D727" s="180">
        <v>2</v>
      </c>
      <c r="E727" s="180"/>
      <c r="F727" s="187" t="s">
        <v>302</v>
      </c>
      <c r="G727" s="198"/>
      <c r="H727" s="184">
        <f t="shared" si="15"/>
        <v>0</v>
      </c>
      <c r="I727" s="184">
        <f>SUM(I729:I730)</f>
        <v>0</v>
      </c>
      <c r="J727" s="184">
        <f>SUM(J729:J730)</f>
        <v>0</v>
      </c>
    </row>
    <row r="728" spans="1:137" ht="38.25" hidden="1" customHeight="1">
      <c r="A728" s="185">
        <v>3092</v>
      </c>
      <c r="B728" s="181"/>
      <c r="C728" s="180"/>
      <c r="D728" s="180"/>
      <c r="E728" s="180"/>
      <c r="F728" s="187" t="s">
        <v>841</v>
      </c>
      <c r="G728" s="188"/>
      <c r="H728" s="184">
        <f t="shared" si="15"/>
        <v>0</v>
      </c>
      <c r="I728" s="184"/>
      <c r="J728" s="184"/>
    </row>
    <row r="729" spans="1:137" ht="15" hidden="1" customHeight="1">
      <c r="A729" s="185"/>
      <c r="B729" s="181"/>
      <c r="C729" s="180"/>
      <c r="D729" s="180"/>
      <c r="E729" s="180"/>
      <c r="F729" s="187" t="s">
        <v>847</v>
      </c>
      <c r="G729" s="188"/>
      <c r="H729" s="184">
        <f t="shared" si="15"/>
        <v>0</v>
      </c>
      <c r="I729" s="184"/>
      <c r="J729" s="184"/>
    </row>
    <row r="730" spans="1:137" ht="0.75" hidden="1" customHeight="1">
      <c r="A730" s="185"/>
      <c r="B730" s="181"/>
      <c r="C730" s="180"/>
      <c r="D730" s="180"/>
      <c r="E730" s="180"/>
      <c r="F730" s="187" t="s">
        <v>847</v>
      </c>
      <c r="G730" s="188"/>
      <c r="H730" s="184">
        <f t="shared" si="15"/>
        <v>0</v>
      </c>
      <c r="I730" s="184"/>
      <c r="J730" s="184"/>
    </row>
    <row r="731" spans="1:137" ht="40.5" customHeight="1">
      <c r="A731" s="185"/>
      <c r="B731" s="181" t="s">
        <v>284</v>
      </c>
      <c r="C731" s="181">
        <v>0</v>
      </c>
      <c r="D731" s="181">
        <v>0</v>
      </c>
      <c r="E731" s="193"/>
      <c r="F731" s="239" t="s">
        <v>887</v>
      </c>
      <c r="G731" s="173"/>
      <c r="H731" s="179">
        <v>50000</v>
      </c>
      <c r="I731" s="184">
        <f>I732</f>
        <v>200000</v>
      </c>
      <c r="J731" s="184">
        <v>0</v>
      </c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  <c r="AA731" s="88"/>
      <c r="AB731" s="88"/>
      <c r="AC731" s="88"/>
      <c r="AD731" s="88"/>
      <c r="AE731" s="88"/>
      <c r="AF731" s="88"/>
      <c r="AG731" s="88"/>
      <c r="AH731" s="88"/>
      <c r="AI731" s="88"/>
      <c r="AJ731" s="88"/>
      <c r="AK731" s="88"/>
      <c r="AL731" s="88"/>
      <c r="AM731" s="88"/>
      <c r="AN731" s="88"/>
      <c r="AO731" s="88"/>
      <c r="AP731" s="88"/>
      <c r="AQ731" s="88"/>
      <c r="AR731" s="88"/>
      <c r="AS731" s="88"/>
      <c r="AT731" s="88"/>
      <c r="AU731" s="88"/>
      <c r="AV731" s="88"/>
      <c r="AW731" s="88"/>
      <c r="AX731" s="88"/>
      <c r="AY731" s="88"/>
      <c r="AZ731" s="88"/>
      <c r="BA731" s="88"/>
      <c r="BB731" s="88"/>
      <c r="BC731" s="88"/>
      <c r="BD731" s="88"/>
      <c r="BE731" s="88"/>
      <c r="BF731" s="88"/>
      <c r="BG731" s="88"/>
      <c r="BH731" s="88"/>
      <c r="BI731" s="88"/>
      <c r="BJ731" s="88"/>
      <c r="BK731" s="88"/>
      <c r="BL731" s="88"/>
      <c r="BM731" s="88"/>
      <c r="BN731" s="88"/>
      <c r="BO731" s="88"/>
      <c r="BP731" s="88"/>
      <c r="BQ731" s="88"/>
      <c r="BR731" s="88"/>
      <c r="BS731" s="88"/>
      <c r="BT731" s="88"/>
      <c r="BU731" s="88"/>
      <c r="BV731" s="88"/>
      <c r="BW731" s="88"/>
      <c r="BX731" s="88"/>
      <c r="BY731" s="88"/>
      <c r="BZ731" s="88"/>
      <c r="CA731" s="88"/>
      <c r="CB731" s="88"/>
      <c r="CC731" s="88"/>
      <c r="CD731" s="88"/>
      <c r="CE731" s="88"/>
      <c r="CF731" s="88"/>
      <c r="CG731" s="88"/>
      <c r="CH731" s="88"/>
      <c r="CI731" s="88"/>
      <c r="CJ731" s="88"/>
      <c r="CK731" s="88"/>
      <c r="CL731" s="88"/>
      <c r="CM731" s="88"/>
      <c r="CN731" s="88"/>
      <c r="CO731" s="88"/>
      <c r="CP731" s="88"/>
      <c r="CQ731" s="88"/>
      <c r="CR731" s="88"/>
      <c r="CS731" s="88"/>
      <c r="CT731" s="88"/>
      <c r="CU731" s="88"/>
      <c r="CV731" s="88"/>
      <c r="CW731" s="88"/>
      <c r="CX731" s="88"/>
      <c r="CY731" s="88"/>
      <c r="CZ731" s="88"/>
      <c r="DA731" s="88"/>
      <c r="DB731" s="88"/>
      <c r="DC731" s="88"/>
      <c r="DD731" s="88"/>
      <c r="DE731" s="88"/>
      <c r="DF731" s="88"/>
      <c r="DG731" s="88"/>
      <c r="DH731" s="88"/>
      <c r="DI731" s="88"/>
      <c r="DJ731" s="88"/>
      <c r="DK731" s="88"/>
      <c r="DL731" s="88"/>
      <c r="DM731" s="88"/>
      <c r="DN731" s="88"/>
      <c r="DO731" s="88"/>
      <c r="DP731" s="88"/>
      <c r="DQ731" s="88"/>
      <c r="DR731" s="88"/>
      <c r="DS731" s="88"/>
      <c r="DT731" s="88"/>
      <c r="DU731" s="88"/>
      <c r="DV731" s="88"/>
      <c r="DW731" s="88"/>
      <c r="DX731" s="88"/>
      <c r="DY731" s="88"/>
      <c r="DZ731" s="88"/>
      <c r="EA731" s="88"/>
      <c r="EB731" s="88"/>
      <c r="EC731" s="88"/>
      <c r="ED731" s="88"/>
      <c r="EE731" s="88"/>
      <c r="EF731" s="88"/>
      <c r="EG731" s="88"/>
    </row>
    <row r="732" spans="1:137" s="88" customFormat="1" ht="39.75" customHeight="1">
      <c r="A732" s="180">
        <v>3100</v>
      </c>
      <c r="B732" s="240" t="s">
        <v>284</v>
      </c>
      <c r="C732" s="240">
        <v>1</v>
      </c>
      <c r="D732" s="240">
        <v>0</v>
      </c>
      <c r="E732" s="240"/>
      <c r="F732" s="241" t="s">
        <v>75</v>
      </c>
      <c r="G732" s="198"/>
      <c r="H732" s="242">
        <f>SUM(H733)</f>
        <v>50000</v>
      </c>
      <c r="I732" s="242">
        <f>I733</f>
        <v>200000</v>
      </c>
      <c r="J732" s="184">
        <v>0</v>
      </c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  <c r="DF732" s="4"/>
      <c r="DG732" s="4"/>
      <c r="DH732" s="4"/>
      <c r="DI732" s="4"/>
      <c r="DJ732" s="4"/>
      <c r="DK732" s="4"/>
      <c r="DL732" s="4"/>
      <c r="DM732" s="4"/>
      <c r="DN732" s="4"/>
      <c r="DO732" s="4"/>
      <c r="DP732" s="4"/>
      <c r="DQ732" s="4"/>
      <c r="DR732" s="4"/>
      <c r="DS732" s="4"/>
      <c r="DT732" s="4"/>
      <c r="DU732" s="4"/>
      <c r="DV732" s="4"/>
      <c r="DW732" s="4"/>
      <c r="DX732" s="4"/>
      <c r="DY732" s="4"/>
      <c r="DZ732" s="4"/>
      <c r="EA732" s="4"/>
      <c r="EB732" s="4"/>
      <c r="EC732" s="4"/>
      <c r="ED732" s="4"/>
      <c r="EE732" s="4"/>
      <c r="EF732" s="4"/>
      <c r="EG732" s="4"/>
    </row>
    <row r="733" spans="1:137" ht="26.25" customHeight="1">
      <c r="A733" s="185">
        <v>3110</v>
      </c>
      <c r="B733" s="240" t="s">
        <v>284</v>
      </c>
      <c r="C733" s="240">
        <v>1</v>
      </c>
      <c r="D733" s="240">
        <v>2</v>
      </c>
      <c r="E733" s="240"/>
      <c r="F733" s="234" t="s">
        <v>104</v>
      </c>
      <c r="G733" s="198"/>
      <c r="H733" s="242">
        <f>SUM(H735)</f>
        <v>50000</v>
      </c>
      <c r="I733" s="242">
        <f>I735</f>
        <v>200000</v>
      </c>
      <c r="J733" s="184">
        <v>0</v>
      </c>
    </row>
    <row r="734" spans="1:137" ht="59.25" customHeight="1">
      <c r="A734" s="185">
        <v>3112</v>
      </c>
      <c r="B734" s="181"/>
      <c r="C734" s="180"/>
      <c r="D734" s="180"/>
      <c r="E734" s="180"/>
      <c r="F734" s="187" t="s">
        <v>841</v>
      </c>
      <c r="G734" s="188"/>
      <c r="H734" s="184">
        <f>S732</f>
        <v>0</v>
      </c>
      <c r="I734" s="184">
        <v>0</v>
      </c>
      <c r="J734" s="184">
        <v>0</v>
      </c>
    </row>
    <row r="735" spans="1:137" ht="21.75" customHeight="1">
      <c r="A735" s="185"/>
      <c r="B735" s="181"/>
      <c r="C735" s="180"/>
      <c r="D735" s="180"/>
      <c r="E735" s="185">
        <v>4891</v>
      </c>
      <c r="F735" s="210" t="s">
        <v>606</v>
      </c>
      <c r="G735" s="188"/>
      <c r="H735" s="242">
        <v>50000</v>
      </c>
      <c r="I735" s="242">
        <v>200000</v>
      </c>
      <c r="J735" s="179">
        <v>0</v>
      </c>
    </row>
    <row r="736" spans="1:137" ht="29.25" customHeight="1">
      <c r="A736" s="185"/>
      <c r="B736" s="181"/>
      <c r="C736" s="180"/>
      <c r="D736" s="180"/>
      <c r="E736" s="180"/>
      <c r="F736" s="187" t="s">
        <v>847</v>
      </c>
      <c r="G736" s="188"/>
      <c r="H736" s="184">
        <v>50000</v>
      </c>
      <c r="I736" s="184">
        <v>150000</v>
      </c>
      <c r="J736" s="184">
        <v>0</v>
      </c>
    </row>
    <row r="737" spans="1:10">
      <c r="A737" s="88"/>
      <c r="B737" s="243"/>
      <c r="C737" s="244"/>
      <c r="D737" s="245"/>
      <c r="E737" s="245"/>
      <c r="J737" s="251"/>
    </row>
    <row r="738" spans="1:10">
      <c r="C738" s="244"/>
      <c r="D738" s="245"/>
      <c r="E738" s="245"/>
    </row>
    <row r="739" spans="1:10">
      <c r="C739" s="244"/>
      <c r="D739" s="245"/>
      <c r="E739" s="245"/>
      <c r="F739" s="4"/>
    </row>
  </sheetData>
  <mergeCells count="16">
    <mergeCell ref="A3:J3"/>
    <mergeCell ref="A5:J5"/>
    <mergeCell ref="A4:J4"/>
    <mergeCell ref="D1:J1"/>
    <mergeCell ref="B2:J2"/>
    <mergeCell ref="I10:J10"/>
    <mergeCell ref="A7:J7"/>
    <mergeCell ref="A10:A11"/>
    <mergeCell ref="B10:B11"/>
    <mergeCell ref="I9:J9"/>
    <mergeCell ref="C10:C11"/>
    <mergeCell ref="D10:D11"/>
    <mergeCell ref="E10:E11"/>
    <mergeCell ref="F10:F11"/>
    <mergeCell ref="G10:G11"/>
    <mergeCell ref="H10:H11"/>
  </mergeCells>
  <pageMargins left="0" right="0" top="0" bottom="0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Կազմ</vt:lpstr>
      <vt:lpstr>Հատված 1</vt:lpstr>
      <vt:lpstr>Հատված 2</vt:lpstr>
      <vt:lpstr>Հատված 3</vt:lpstr>
      <vt:lpstr>Հատված 6</vt:lpstr>
      <vt:lpstr>'Հատված 1'!Print_Titles</vt:lpstr>
      <vt:lpstr>'Հատված 2'!Print_Titles</vt:lpstr>
      <vt:lpstr>'Հատված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KOMP2</dc:creator>
  <cp:lastModifiedBy>Lusine Gasparyan</cp:lastModifiedBy>
  <cp:lastPrinted>2026-05-19T13:23:45Z</cp:lastPrinted>
  <dcterms:created xsi:type="dcterms:W3CDTF">1996-10-14T23:33:28Z</dcterms:created>
  <dcterms:modified xsi:type="dcterms:W3CDTF">2026-06-10T07:10:46Z</dcterms:modified>
</cp:coreProperties>
</file>