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nairi 50-N\50-Ն\"/>
    </mc:Choice>
  </mc:AlternateContent>
  <xr:revisionPtr revIDLastSave="0" documentId="13_ncr:1_{03F71507-492E-4617-A7D1-843539A6CC3C}" xr6:coauthVersionLast="47" xr6:coauthVersionMax="47" xr10:uidLastSave="{00000000-0000-0000-0000-000000000000}"/>
  <bookViews>
    <workbookView xWindow="540" yWindow="1500" windowWidth="21600" windowHeight="11385" activeTab="1" xr2:uid="{00000000-000D-0000-FFFF-FFFF00000000}"/>
  </bookViews>
  <sheets>
    <sheet name="Կազմ" sheetId="9" r:id="rId1"/>
    <sheet name="Հատված 1" sheetId="8" r:id="rId2"/>
  </sheets>
  <definedNames>
    <definedName name="_xlnm.Print_Titles" localSheetId="1">'Հատված 1'!$9:$12</definedName>
  </definedNames>
  <calcPr calcId="191029"/>
</workbook>
</file>

<file path=xl/calcChain.xml><?xml version="1.0" encoding="utf-8"?>
<calcChain xmlns="http://schemas.openxmlformats.org/spreadsheetml/2006/main">
  <c r="D25" i="8" l="1"/>
  <c r="E23" i="8" l="1"/>
  <c r="D23" i="8" s="1"/>
  <c r="D49" i="8"/>
  <c r="E107" i="8"/>
  <c r="E24" i="8"/>
  <c r="D24" i="8" s="1"/>
  <c r="D32" i="8"/>
  <c r="D47" i="8"/>
  <c r="E69" i="8"/>
  <c r="D69" i="8" s="1"/>
  <c r="E16" i="8"/>
  <c r="D16" i="8" s="1"/>
  <c r="D19" i="8"/>
  <c r="D48" i="8"/>
  <c r="D46" i="8"/>
  <c r="D45" i="8"/>
  <c r="D44" i="8"/>
  <c r="D43" i="8"/>
  <c r="D40" i="8"/>
  <c r="D31" i="8"/>
  <c r="D29" i="8"/>
  <c r="D28" i="8"/>
  <c r="D27" i="8"/>
  <c r="D26" i="8"/>
  <c r="D18" i="8"/>
  <c r="D17" i="8"/>
  <c r="D96" i="8"/>
  <c r="D94" i="8"/>
  <c r="E93" i="8"/>
  <c r="D93" i="8" s="1"/>
  <c r="D71" i="8"/>
  <c r="E51" i="8"/>
  <c r="D51" i="8" s="1"/>
  <c r="E84" i="8"/>
  <c r="D84" i="8" s="1"/>
  <c r="E20" i="8"/>
  <c r="D20" i="8" s="1"/>
  <c r="D110" i="8"/>
  <c r="D109" i="8"/>
  <c r="D108" i="8"/>
  <c r="F107" i="8"/>
  <c r="D106" i="8"/>
  <c r="D105" i="8"/>
  <c r="F104" i="8"/>
  <c r="D104" i="8" s="1"/>
  <c r="D103" i="8"/>
  <c r="D102" i="8"/>
  <c r="E101" i="8"/>
  <c r="D101" i="8" s="1"/>
  <c r="D100" i="8"/>
  <c r="D99" i="8"/>
  <c r="E98" i="8"/>
  <c r="D98" i="8" s="1"/>
  <c r="D97" i="8"/>
  <c r="D92" i="8"/>
  <c r="D91" i="8"/>
  <c r="D90" i="8"/>
  <c r="E89" i="8"/>
  <c r="D89" i="8" s="1"/>
  <c r="D88" i="8"/>
  <c r="D87" i="8"/>
  <c r="D86" i="8"/>
  <c r="D85" i="8"/>
  <c r="D83" i="8"/>
  <c r="E82" i="8"/>
  <c r="D82" i="8" s="1"/>
  <c r="D81" i="8"/>
  <c r="F80" i="8"/>
  <c r="D80" i="8" s="1"/>
  <c r="D78" i="8"/>
  <c r="D77" i="8"/>
  <c r="F76" i="8"/>
  <c r="D76" i="8" s="1"/>
  <c r="D75" i="8"/>
  <c r="D74" i="8"/>
  <c r="D73" i="8"/>
  <c r="D72" i="8"/>
  <c r="D70" i="8"/>
  <c r="D68" i="8"/>
  <c r="F67" i="8"/>
  <c r="D67" i="8" s="1"/>
  <c r="D66" i="8"/>
  <c r="E65" i="8"/>
  <c r="D65" i="8" s="1"/>
  <c r="D64" i="8"/>
  <c r="F63" i="8"/>
  <c r="D62" i="8"/>
  <c r="E61" i="8"/>
  <c r="D61" i="8" s="1"/>
  <c r="D59" i="8"/>
  <c r="D58" i="8"/>
  <c r="D57" i="8"/>
  <c r="D56" i="8"/>
  <c r="E55" i="8"/>
  <c r="E54" i="8" s="1"/>
  <c r="D54" i="8" s="1"/>
  <c r="D53" i="8"/>
  <c r="D52" i="8"/>
  <c r="D21" i="8"/>
  <c r="E50" i="8" l="1"/>
  <c r="D50" i="8" s="1"/>
  <c r="D107" i="8"/>
  <c r="E60" i="8"/>
  <c r="E22" i="8"/>
  <c r="D22" i="8" s="1"/>
  <c r="E79" i="8"/>
  <c r="D55" i="8"/>
  <c r="F79" i="8"/>
  <c r="D63" i="8"/>
  <c r="F60" i="8"/>
  <c r="D79" i="8" l="1"/>
  <c r="E15" i="8"/>
  <c r="F14" i="8"/>
  <c r="D60" i="8"/>
  <c r="D15" i="8" l="1"/>
  <c r="E14" i="8"/>
  <c r="D14" i="8" s="1"/>
</calcChain>
</file>

<file path=xl/sharedStrings.xml><?xml version="1.0" encoding="utf-8"?>
<sst xmlns="http://schemas.openxmlformats.org/spreadsheetml/2006/main" count="284" uniqueCount="203">
  <si>
    <t>3.7 ÀÝÃ³óÇÏ áã å³ßïáÝ³Ï³Ý ¹ñ³Ù³ßÝáñÑÝ»ñ, ³Û¹ ÃíáõÙ`  
(ïáÕ 1371 + ïáÕ 1372)</t>
  </si>
  <si>
    <t xml:space="preserve"> 1.2 ¶áõÛù³ÛÇÝ Ñ³ñÏ»ñ ³ÛÉ ·áõÛùÇó, ³Û¹ ÃíáõÙ`  </t>
  </si>
  <si>
    <t xml:space="preserve">1.3 ²åñ³ÝùÝ»ñÇ û·ï³·áñÍÙ³Ý Ï³Ù ·áñÍáõÝ»áõÃÛ³Ý Çñ³Ï³Ý³óÙ³Ý ÃáõÛÉïíáõÃÛ³Ý í×³ñÝ»ñ, ³Û¹ ÃíáõÙ`  </t>
  </si>
  <si>
    <t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</t>
  </si>
  <si>
    <t xml:space="preserve">2.2 Î³åÇï³É ³ñï³ùÇÝ å³ßïáÝ³Ï³Ý ¹ñ³Ù³ßÝáñÑÝ»ñ` ëï³óí³Í ³ÛÉ å»ïáõÃÛáõÝÝ»ñÇó, ³Û¹ ÃíáõÙ`  </t>
  </si>
  <si>
    <t xml:space="preserve">2.3 ÀÝÃ³óÇÏ ³ñï³ùÇÝ å³ßïáÝ³Ï³Ý ¹ñ³Ù³ßÝáñÑÝ»ñ`  ëï³óí³Í ÙÇç³½·³ÛÇÝ Ï³½Ù³Ï»ñåáõÃÛáõÝÝ»ñÇó, ³Û¹ ÃíáõÙ`  </t>
  </si>
  <si>
    <t xml:space="preserve">2.4 Î³åÇï³É ³ñï³ùÇÝ å³ßïáÝ³Ï³Ý ¹ñ³Ù³ßÝáñÑÝ»ñ`  ëï³óí³Í ÙÇç³½·³ÛÇÝ Ï³½Ù³Ï»ñåáõÃÛáõÝÝ»ñÇó, ³Û¹ ÃíáõÙ`  </t>
  </si>
  <si>
    <t xml:space="preserve">               ÀÜ¸²ØºÜÀ  ºÎ²ØàôîÜºð,                         ³Û¹ ÃíáõÙ`         
(ïáÕ 1100 + ïáÕ 1200+ïáÕ 1300)</t>
  </si>
  <si>
    <t>1. Ð²ðÎºð ºì îàôðøºð, ³Û¹ ÃíáõÙ`  
(ïáÕ 1110 + ïáÕ 1120 + ïáÕ 1130 + ïáÕ 1150 + ïáÕ 1160)</t>
  </si>
  <si>
    <t>î»Õ³Ï³Ý ïáõñù»ñ, ³Û¹ ÃíáõÙ`  
(ïáÕ 1132 + ïáÕ 1135 + ïáÕ 1136 + ïáÕ 1137 + ïáÕ 1138 + ïáÕ 1139 + ïáÕ 1140 + ïáÕ 1141 + ïáÕ 1142 + ïáÕ 1143 + ïáÕ 1144+ïáÕ 1145)</t>
  </si>
  <si>
    <t>³) Ð³Ù³ÛÝùÇ ï³ñ³ÍùáõÙ Ýáñ ß»Ýù»ñÇ, ßÇÝáõÃÛáõÝÝ»ñÇ (Ý»ñ³éÛ³É áã ÑÇÙÝ³Ï³Ý)  ßÇÝ³ñ³ñáõÃÛáõÝ (ï»Õ³¹ñÙ³Ý) ÃáõÛÉïíáõÃÛ³Ý Ñ³Ù³ñ, áñÇó` 
(ïáÕ 1133 + ïáÕ 1334)</t>
  </si>
  <si>
    <t>Ð³Ù³ÛÝùÇ µÛáõç» í×³ñíáÕ å»ï³Ï³Ý ïáõñù»ñ, ³Û¹ ÃíáõÙ`  
(ïáÕ 1152 + ïáÕ 1153 )</t>
  </si>
  <si>
    <t xml:space="preserve"> 1.5 ²ÛÉ Ñ³ñÏ³ÛÇÝ »Ï³ÙáõïÝ»ñ, ³Û¹ ÃíáõÙ`
(ïáÕ 1161 + ïáÕ 1165 )  </t>
  </si>
  <si>
    <t>úñ»Ýùáí å»ï³Ï³Ý µÛáõç» ³Ùñ³·ñíáÕ Ñ³ñÏ»ñÇó ¨ ³ÛÉ å³ñï³¹Çñ í×³ñÝ»ñÇó  Ù³ëÑ³ÝáõÙÝ»ñ Ñ³Ù³ÛÝùÝ»ñÇ µÛáõç»Ý»ñ, áñÇó` 
(ïáÕ 1162 + ïáÕ 1163 + ïáÕ 1164)</t>
  </si>
  <si>
    <t xml:space="preserve">2. ä²ÞîàÜ²Î²Ü ¸ð²Ø²ÞÜàðÐÜºð, ³Û¹ ÃíáõÙ`
(ïáÕ 1210 + ïáÕ 1220 + ïáÕ 1230 + ïáÕ 1240 + ïáÕ 1250 + ïáÕ 1260)  </t>
  </si>
  <si>
    <t>2.5 ÀÝÃ³óÇÏ Ý»ñùÇÝ å³ßïáÝ³Ï³Ý ¹ñ³Ù³ßÝáñÑÝ»ñ` ëï³óí³Í Ï³é³í³ñÙ³Ý ³ÛÉ Ù³Ï³ñ¹³ÏÝ»ñÇó, áñÇó`
(ïáÕ 1251 + ïáÕ 1254 + ïáÕ 1257 + ïáÕ 1258)</t>
  </si>
  <si>
    <t xml:space="preserve"> 2.6 Î³åÇï³É Ý»ñùÇÝ å³ßïáÝ³Ï³Ý ¹ñ³Ù³ßÝáñÑÝ»ñ` ëï³óí³Í Ï³é³í³ñÙ³Ý ³ÛÉ Ù³Ï³ñ¹³ÏÝ»ñÇó, ³Û¹ ÃíáõÙ`  
(ïáÕ 1261 + ïáÕ 1262)</t>
  </si>
  <si>
    <t xml:space="preserve">3.6 Øáõïù»ñ ïáõÛÅ»ñÇó, ïáõ·³ÝùÝ»ñÇó, ³Û¹ ÃíáõÙ`
(ïáÕ 1361 + ïáÕ 1362)   </t>
  </si>
  <si>
    <t xml:space="preserve">3.9 ²ÛÉ »Ï³ÙáõïÝ»ñ, ³Û¹ ÃíáõÙ`
(ïáÕ 1391 + ïáÕ 1392 + ïáÕ 1393)  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</si>
  <si>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</si>
  <si>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</si>
  <si>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</si>
  <si>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1145</t>
  </si>
  <si>
    <t>³Û¹ ÃíáõÙ`</t>
  </si>
  <si>
    <t>Ðá¹í³ÍÇ NN</t>
  </si>
  <si>
    <t>îáÕÇ NN</t>
  </si>
  <si>
    <t>í³ñã³Ï³Ý Ù³ë</t>
  </si>
  <si>
    <t>ýáÝ¹³ÛÇÝ Ù³ë</t>
  </si>
  <si>
    <t>ÀÝ¹³Ù»ÝÁ (ë.5+ë.6)</t>
  </si>
  <si>
    <t>1110</t>
  </si>
  <si>
    <t>1120</t>
  </si>
  <si>
    <t>1130</t>
  </si>
  <si>
    <t>1210</t>
  </si>
  <si>
    <t>1220</t>
  </si>
  <si>
    <t>1221</t>
  </si>
  <si>
    <t>1310</t>
  </si>
  <si>
    <t>- ³é¨ïñÇ ûµÛ»Ïï»ÝñÇ Ñ³Ù³ñ</t>
  </si>
  <si>
    <t>- Ñ³Ýñ³ÛÇÝ ëÝÝ¹Ç ¨ ½í³ñ×³ÝùÇ  ûµÛ»ÏïÝ»ñÇ Ñ³Ù³ñ</t>
  </si>
  <si>
    <t>- µ³ÕÝÇùÝ»ñÇ (ë³áõÝ³Ý»ñÇ) Ñ³Ù³ñ</t>
  </si>
  <si>
    <t>- Ë³Õ³ïÝ»ñÇ Ï³½Ù³Ï»ñåÙ³Ý Ñ³Ù³ñ</t>
  </si>
  <si>
    <t>- ß³ÑáõÙáí Ë³Õ»ñÇ Ï³½Ù³Ï»ñåÙ³Ý Ñ³Ù³ñ</t>
  </si>
  <si>
    <t>- íÇ×³Ï³Ë³Õ»ñÇ Ï³½Ù³Ï»ñåÙ³Ý Ñ³Ù³ñ</t>
  </si>
  <si>
    <t xml:space="preserve"> 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</si>
  <si>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</si>
  <si>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</si>
  <si>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</si>
  <si>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</si>
  <si>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</si>
  <si>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</si>
  <si>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</si>
  <si>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</si>
  <si>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1342</t>
  </si>
  <si>
    <t>Øáõïù»ñ Ñ³Ù³ÛÝùÇ µÛáõç»Ç ÝÏ³ïÙ³Ùµ ëï³ÝÓÝ³Í å³ÛÙ³Ý³·ñ³ÛÇÝ å³ñï³íáñáõÃÛáõÝÝ»ñÇ ãÏ³ï³ñÙ³Ý ¹ÇÙ³ó ·³ÝÓíáÕ ïáõÛÅ»ñÇó</t>
  </si>
  <si>
    <t>1390</t>
  </si>
  <si>
    <t>1391</t>
  </si>
  <si>
    <t>1392</t>
  </si>
  <si>
    <t>1393</t>
  </si>
  <si>
    <t>1000</t>
  </si>
  <si>
    <t>1100</t>
  </si>
  <si>
    <t>1200</t>
  </si>
  <si>
    <t>1300</t>
  </si>
  <si>
    <t>(Ñ³½³ñ ¹ñ³Ùáí)</t>
  </si>
  <si>
    <t>X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</si>
  <si>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</si>
  <si>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2.1  ÀÝÃ³óÇÏ ³ñï³ùÇÝ å³ßïáÝ³Ï³Ý ¹ñ³Ù³ßÝáñÑÝ»ñ` ëï³óí³Í ³ÛÉ å»ïáõÃÛáõÝÝ»ñÇó, ³Û¹ ÃíáõÙ` </t>
  </si>
  <si>
    <t>1372</t>
  </si>
  <si>
    <t>1165</t>
  </si>
  <si>
    <t>1334</t>
  </si>
  <si>
    <t>1340</t>
  </si>
  <si>
    <t>1341</t>
  </si>
  <si>
    <t xml:space="preserve">1.4 ²åñ³ÝùÝ»ñÇ Ù³ï³Ï³ñ³ñáõÙÇó ¨ Í³é³ÛáõÃÛáõÝÝ»ñÇ Ù³ïáõóáõÙÇó ³ÛÉ å³ñï³¹Çñ í×³ñÝ»ñ, ³Û¹ ÃíáõÙ`  </t>
  </si>
  <si>
    <t>ºÏ³Ùï³ï»ë³ÏÝ»ñÁ</t>
  </si>
  <si>
    <t>¶áõÛù³Ñ³ñÏ ÷áË³¹ñ³ÙÇçáóÝ»ñÇ Ñ³Ù³ñ</t>
  </si>
  <si>
    <t>³³) ÐÇÙÝ³Ï³Ý ßÇÝáõÃÛáõÝÝ»ñÇ Ñ³Ù³ñ</t>
  </si>
  <si>
    <t>³µ) àã ÑÇÙÝ³Ï³Ý ßÇÝáõÃÛáõÝÝ»ñÇ Ñ³Ù³ñ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</si>
  <si>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</si>
  <si>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</si>
  <si>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</si>
  <si>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³) ºÏ³Ùï³Ñ³ñÏ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</si>
  <si>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</si>
  <si>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</si>
  <si>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</si>
  <si>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</si>
  <si>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3. ²ÚÈ ºÎ²ØàôîÜºð, ³Û¹ ÃíáõÙ`  
(ïáÕ 1310 + ïáÕ 1320 + ïáÕ 1330 + ïáÕ 1340 + ïáÕ 1350 + ïáÕ 1360 + ïáÕ 1370 + ïáÕ 1380+1390)
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</si>
  <si>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</si>
  <si>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1343</t>
  </si>
  <si>
    <t xml:space="preserve">3.5 ì³ñã³Ï³Ý ·³ÝÓáõÙÝ»ñ, ³Û¹ ÃíáõÙ`
(ïáÕ 1351 + ïáÕ 1352)  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</si>
  <si>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</si>
  <si>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</si>
  <si>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3.8 Î³åÇï³É áã å³ßïáÝ³Ï³Ý ¹ñ³Ù³ßÝáñÑÝ»ñ, ³Û¹ ÃíáõÙ`  
(ïáÕ 1381 + ïáÕ 1382)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</si>
  <si>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</si>
  <si>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úñ»Ýùáí ¨ Çñ³í³Ï³Ý ³ÛÉ ³Ïï»ñáí ë³ÑÙ³Ýí³Í` Ñ³Ù³ÛÝùÇ µÛáõç» Ùáõïù³·ñÙ³Ý »ÝÃ³Ï³ ³ÛÉ »Ï³ÙáõïÝ»ñ</t>
  </si>
  <si>
    <t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ûñ»Ýë¹ñáõÃÛ³Ùµ ë³ÑÙ³Ýí³Í` ßÇÝ³ñ³ñáõÃÛ³Ý ÃáõÛÉïíáõÃÛáõÝ ãå³Ñ³ÝçíáÕ ¹»åù»ñÇ) Ï³ï³ñ»Éáõ ÃáõÛÉïíáõÃÛ³Ý Ñ³Ù³ñ</t>
  </si>
  <si>
    <t xml:space="preserve">µ) ä»ï³Ï³Ý µÛáõç»Çó Ñ³Ù³ÛÝùÇ í³ñã³Ï³Ý µÛáõç»ÇÝ ïñ³Ù³¹ñíáÕ ³ÛÉ ¹áï³óÇ³Ý»ñ, ³Û¹ ÃíáõÙ`  </t>
  </si>
  <si>
    <t>µµ)  ä»ï³Ï³Ý µÛáõç»Çó Ñ³Ù³ÛÝùÇ í³ñã³Ï³Ý µÛáõç»ÇÝ ïñ³Ù³¹ñíáÕ ³ÛÉ ¹áï³óÇ³Ý»ñ</t>
  </si>
  <si>
    <t>·) ä»ï³Ï³Ý µÛáõç»Çó Ñ³Ù³ÛÝùÇ í³ñã³Ï³Ý µÛáõç»ÇÝ ïñ³Ù³¹ñíáÕ Ýå³ï³Ï³ÛÇÝ Ñ³ïÏ³óáõÙÝ»ñ (ëáõµí»ÝóÇ³Ý»ñ)</t>
  </si>
  <si>
    <t>´³ÝÏ»ñáõÙ Ñ³Ù³ÛÝùÇ µÛáõç»Ç Å³Ù³Ý³Ï³íáñ ³½³ï ÙÇçáóÝ»ñÇ ï»Õ³µ³ßËáõÙÇó ¨ ¹»åá½ÇïÝ»ñÇó ëï³óí³Í ïáÏáë³í×³ñÝ»ñ</t>
  </si>
  <si>
    <t>´³ÅÝ»ïÇñ³Ï³Ý ÁÝÏ»ñáõÃÛáõÝÝ»ñáõÙ Ñ³Ù³ÛÝùÇ Ù³ëÝ³ÏóáõÃÛ³Ý ¹ÇÙ³ó Ñ³Ù³ÛÝùÇ µÛáõç» Ùáõïù³·ñíáÕ ß³Ñ³µ³ÅÇÝÝ»ñ</t>
  </si>
  <si>
    <t xml:space="preserve">Ð³Ù³ÛÝùÇ ë»÷³Ï³ÝáõÃÛáõÝ Ñ³Ù³ñíáÕ ÑáÕ»ñÇ  í³ñÓ³í×³ñÝ»ñ </t>
  </si>
  <si>
    <t xml:space="preserve">Ð³Ù³ÛÝùÇ í³ñã³Ï³Ý ï³ñ³ÍùáõÙ ·ïÝíáÕ å»ï³Ï³Ý ë»÷³Ï³ÝáõÃÛáõÝ Ñ³Ù³ñíáÕ ÑáÕ»ñÇ í³ñÓ³í×³ñÝ»ñ </t>
  </si>
  <si>
    <t>3.4 Ð³Ù³ÛÝùÇ µÛáõç»Ç »Ï³ÙáõïÝ»ñ ³åñ³ÝùÝ»ñÇ Ù³ï³Ï³ñ³ñáõÙÇó ¨ Í³é³ÛáõÃÛáõÝÝ»ñÇ Ù³ïáõóáõÙÇó, ³Û¹ ÃíáõÙ` 
(ïáÕ 1341 + ïáÕ 1342+ïáÕ 1343)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</si>
  <si>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</si>
  <si>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</t>
  </si>
  <si>
    <t>³) ä»ï³Ï³Ý µÛáõç»Çó Ï³åÇï³É Í³Ëë»ñÇ ýÇÝ³Ýë³íáñÙ³Ý Ýå³ï³Ï³ÛÇÝ Ñ³ïÏ³óáõÙÝ»ñ (ëáõµí»ÝóÇ³Ý»ñ)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</si>
  <si>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</si>
  <si>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</si>
  <si>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</si>
  <si>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</si>
  <si>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</si>
  <si>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</si>
  <si>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</si>
  <si>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</si>
  <si>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</si>
  <si>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</si>
  <si>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</si>
  <si>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</si>
  <si>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</si>
  <si>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</si>
  <si>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</si>
  <si>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</si>
  <si>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</si>
  <si>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</si>
  <si>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</si>
  <si>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</si>
  <si>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</si>
  <si>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</si>
  <si>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</si>
  <si>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</si>
  <si>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</si>
  <si>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</si>
  <si>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</si>
  <si>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</si>
  <si>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</si>
  <si>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</si>
  <si>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</si>
  <si>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</si>
  <si>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</si>
  <si>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</si>
  <si>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</si>
  <si>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</si>
  <si>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</si>
  <si>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</si>
  <si>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</si>
  <si>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</si>
  <si>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</si>
  <si>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</si>
  <si>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</si>
  <si>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</si>
  <si>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</si>
  <si>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</si>
  <si>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</si>
  <si>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</si>
  <si>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</si>
  <si>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</si>
  <si>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</si>
  <si>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</si>
  <si>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</si>
  <si>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</si>
  <si>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</si>
  <si>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1360</t>
  </si>
  <si>
    <t>1361</t>
  </si>
  <si>
    <t>1362</t>
  </si>
  <si>
    <t>1370</t>
  </si>
  <si>
    <t>1371</t>
  </si>
  <si>
    <t>1380</t>
  </si>
  <si>
    <t>1381</t>
  </si>
  <si>
    <t>1382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</si>
  <si>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</si>
  <si>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1146</t>
  </si>
  <si>
    <t>1147</t>
  </si>
  <si>
    <t>Å¹)Ð³Ù³ÛÝùÇ ï³ñ³ÍùáõÙ ·ïÝí»Õ Ë³ÝáõÃÝ»ñáõÙ, Ïñå³ÏÝ»ñáõÙ ï»ËÝÇÏ³Ï³Ý Ñ»ÕáõÏÝ»ñÇ í³×³éùÇ ÃáõÛïíáõÃÛ³Ý Ñ³Ù³ñ</t>
  </si>
  <si>
    <t xml:space="preserve">½) Ð³Ù³ÛÝùÇ ï³ñ³ÍùáõÙ Ñ»ÕáõÏ í³é»ÉÇùÇ, ë»ÕÙí³Í µÝ³Ï³Ý Ï³Ù Ñ»ÕáõÏ³óí³Í Ý³íÃ³ÛÇÝ ·³½»ñÇ Ù³Ýñ³Í³Ë ³é¨ïñÇ Ï»ï»ñáõÙ Ñ»ÕáõÏ í³é»ÉÇùÇ ¨ (Ï³Ù) ë»ÕÙí³Í µÝ³Ï³Ý Ï³Ù Ñ»ÕáõÏ³óí³Í Ý³íÃ³ÛÇÝ ·³½»ñÇ ¨ ï»ËÝÇÏ³Ï³Ý Ñ»ÕáõÏÝ»ñÇ í³×³éùÇ ÃáõÛÉïíáõÃÛ³Ý Ñ³Ù³ñ </t>
  </si>
  <si>
    <t>¹) ÐÐ ³ÛÉ Ñ³Ù³ÛÝùÝ»ñÇ µÛáõç»Ý»ñÇó ÁÝÃ³óÇÏ Í³Ëë»ñÇ ýÇÝ³Ýë³íáñÙ³Ý Ýå³ï³Ïáí ëï³óíáÕ å³ßïáÝ³Ï³Ý ¹ñ³Ù³ßÝáñÑÝ»ñ</t>
  </si>
  <si>
    <t>µ) ÐÐ ³ÛÉ Ñ³Ù³ÛÝùÝ»ñÇó Ï³åÇï³É Í³Ëë»ñÇ ýÇÝ³Ýë³íáñÙ³Ý Ýå³ï³Ïáí ëï³óíáÕ å³ßïáÝ³Ï³Ý ¹ñ³Ù³ßÝáñÑÝ»ñ</t>
  </si>
  <si>
    <t>1148</t>
  </si>
  <si>
    <t>1149</t>
  </si>
  <si>
    <t xml:space="preserve">Ð³Û³ëï³ÝÇ Ð³Ýñ³å»ïáõÃÛ³Ý Ñ³Ù³ÛÝùÝ»ñÇ ³Ýí³ÝáõÙÝ»ñÁ ýÇñÙ³ÛÇÝ ³Ýí³ÝáõÙÝ»ñáõÙ û·ï³·áñÍ»Éáõ ÃáõÛÉïíáõÃÛ³Ý Ñ³Ù³ñ ï»Õ³Ï³Ý ïáõñùÁ ÁÝÃ³óÇÏ ï³ñí³ Ñ³Ù³ñ </t>
  </si>
  <si>
    <t>ՀՀ ՖՆ գործառնական վարչություն</t>
  </si>
  <si>
    <t>(համայնքի բյուջեն սպասարկող   գանձապետական բաժանմունքի անվանումը)</t>
  </si>
  <si>
    <t>ÐÇÙÝ³Ï³Ý ßÇÝáõÃÛáõÝÝ»ñÇ Ý»ñëáõÙ Ñ³Ýñ³ÛÇÝ ëÝÝ¹Ç Ï³½³Ù³Ï»ñåÙ³Ý ¨ Çñ³óÙ³Ý Ñ³Ù³ñ</t>
  </si>
  <si>
    <t>Å·ê·á ³ñ³ñáÕáõÃÛáõÝÝ»ñÇ Ù³ïáõóÙ³Ý Í³é³ÛáõÃÛ³Ý  Ñ³Ù³ñ</t>
  </si>
  <si>
    <t>²Û¹ ÃíáõÙ ³Õµ³Ñ³ÝáõÃÛ³Ý í×³ñ</t>
  </si>
  <si>
    <t>³)</t>
  </si>
  <si>
    <t>ՀՀ ԿՈՏԱՅՔԻ ՄԱՐԶԻ</t>
  </si>
  <si>
    <t>ՀԱՄԱՅՆՔԻ ՂԵԿԱՎԱՐª                                          Ն.Խ.ՍԱՐԳՍՅԱՆ</t>
  </si>
  <si>
    <t>ՀԱՄԱՅՆՔԻ ԲՅՈՒՋԵԻ ԵԿԱՄՈՒՏՆԵՐԸ</t>
  </si>
  <si>
    <t>1.1 ¶áõÛù³ÛÇÝ Ñ³ñÏ»ñ ³Ýß³ñÅ ·áõÛùÇó, այդ թվում՝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</si>
  <si>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</si>
  <si>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</si>
  <si>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</si>
  <si>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>ՆԱԻՐԻ ՀԱՄԱՅՆՔԻ</t>
  </si>
  <si>
    <t>Համայնքի տարածքում սահմանափակման ենթակա ծառայության օբյեկտի գործունեության թույլտվության համար</t>
  </si>
  <si>
    <r>
      <t>Ð³Ù³ÛÝùÇ ï³ñ³ÍùáõÙ Å³ÙÁ 24</t>
    </r>
    <r>
      <rPr>
        <vertAlign val="superscript"/>
        <sz val="10"/>
        <color indexed="60"/>
        <rFont val="Arial Armenian"/>
        <family val="2"/>
      </rPr>
      <t>00</t>
    </r>
    <r>
      <rPr>
        <sz val="10"/>
        <color indexed="60"/>
        <rFont val="Arial Armenian"/>
        <family val="2"/>
      </rPr>
      <t xml:space="preserve"> -Çó Ñ»ïá íÇ×³Ï³Ë³Õ»ñÇ Ï³½Ù³Ï»ñåÙ³Ý Ñ³Ù³ñ</t>
    </r>
  </si>
  <si>
    <r>
      <t xml:space="preserve">3.1 îáÏáëÝ»ñ, </t>
    </r>
    <r>
      <rPr>
        <sz val="10"/>
        <rFont val="Arial Armenian"/>
        <family val="2"/>
      </rPr>
      <t xml:space="preserve">³Û¹ ÃíáõÙ`  </t>
    </r>
  </si>
  <si>
    <r>
      <t xml:space="preserve">3.2 Þ³Ñ³µ³ÅÇÝÝ»ñ, </t>
    </r>
    <r>
      <rPr>
        <sz val="10"/>
        <rFont val="Arial Armenian"/>
        <family val="2"/>
      </rPr>
      <t xml:space="preserve">³Û¹ ÃíáõÙ`  </t>
    </r>
  </si>
  <si>
    <r>
      <t xml:space="preserve">3.3 ¶áõÛùÇ í³ñÓ³Ï³ÉáõÃÛáõÝÇó »Ï³ÙáõïÝ»ñ, </t>
    </r>
    <r>
      <rPr>
        <sz val="10"/>
        <rFont val="Arial Armenian"/>
        <family val="2"/>
      </rPr>
      <t>³Û¹ ÃíáõÙ`  
(ïáÕ 1331 + ïáÕ 1332 + ïáÕ 1333 + 1334)</t>
    </r>
  </si>
  <si>
    <t xml:space="preserve">           2026 ԹՎԱԿԱՆԻ ԲՅՈՒՋԵ</t>
  </si>
  <si>
    <t xml:space="preserve">&lt;&lt;Նաիրի համայնքի ավագանու 2025 թվականի դեկտեմբերի 23 -ի N   211-Ն որոշման&gt;&gt; </t>
  </si>
  <si>
    <t xml:space="preserve">                        Շարադրված է նոր խմբագրությամբ</t>
  </si>
  <si>
    <t xml:space="preserve">           Նաիրի համայնքի ավագանու     </t>
  </si>
  <si>
    <t xml:space="preserve">          2025 թվականի դեկտեմբերի 23-ի N 211-Ն áñáßÙ³Ý </t>
  </si>
  <si>
    <r>
      <t xml:space="preserve">           </t>
    </r>
    <r>
      <rPr>
        <sz val="12"/>
        <rFont val="Arial Armenian"/>
        <family val="2"/>
      </rPr>
      <t xml:space="preserve"> Նաիրի համայնքի ավագանու  2026 թվականի ապրիլի 15-ի N 50-Ն որոշման </t>
    </r>
  </si>
  <si>
    <t xml:space="preserve"> Հավելված N 1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</si>
</sst>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sz val="9"/>
      <name val="Arial Armenian"/>
      <family val="2"/>
    </font>
    <font>
      <sz val="12"/>
      <name val="Arial Armenian"/>
      <family val="2"/>
    </font>
    <font>
      <b/>
      <u/>
      <sz val="14"/>
      <name val="Arial Armenian"/>
      <family val="2"/>
    </font>
    <font>
      <b/>
      <sz val="10.5"/>
      <name val="Arial Armenian"/>
      <family val="2"/>
    </font>
    <font>
      <b/>
      <i/>
      <sz val="14"/>
      <name val="Arial Armenian"/>
      <family val="2"/>
    </font>
    <font>
      <b/>
      <i/>
      <u/>
      <sz val="14"/>
      <name val="Arial Armenian"/>
      <family val="2"/>
    </font>
    <font>
      <b/>
      <i/>
      <sz val="30"/>
      <name val="ArTarumianTimes"/>
      <family val="1"/>
    </font>
    <font>
      <sz val="14"/>
      <name val="Arial Armenian"/>
      <family val="2"/>
    </font>
    <font>
      <sz val="6"/>
      <name val="Sylfaen"/>
      <family val="1"/>
    </font>
    <font>
      <b/>
      <i/>
      <sz val="26"/>
      <name val="Arial LatArm"/>
      <family val="2"/>
    </font>
    <font>
      <b/>
      <i/>
      <sz val="16"/>
      <name val="Arial LatArm"/>
      <family val="2"/>
    </font>
    <font>
      <b/>
      <i/>
      <u/>
      <sz val="18"/>
      <name val="Arial LatArm"/>
      <family val="2"/>
    </font>
    <font>
      <u/>
      <sz val="14"/>
      <name val="Arial Armenian"/>
      <family val="2"/>
    </font>
    <font>
      <sz val="10"/>
      <name val="Arial LatArm"/>
      <family val="2"/>
    </font>
    <font>
      <b/>
      <sz val="9"/>
      <name val="Arial Armenian"/>
      <family val="2"/>
    </font>
    <font>
      <sz val="10"/>
      <color rgb="FFC00000"/>
      <name val="Arial Armenian"/>
      <family val="2"/>
    </font>
    <font>
      <vertAlign val="superscript"/>
      <sz val="10"/>
      <color indexed="60"/>
      <name val="Arial Armenian"/>
      <family val="2"/>
    </font>
    <font>
      <sz val="10"/>
      <color indexed="60"/>
      <name val="Arial Armenian"/>
      <family val="2"/>
    </font>
    <font>
      <sz val="11"/>
      <name val="Arial Armenian"/>
      <family val="2"/>
    </font>
    <font>
      <sz val="12"/>
      <name val="GHEA Grapalat"/>
      <family val="3"/>
    </font>
    <font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0" fillId="0" borderId="4" applyNumberFormat="0" applyFill="0" applyProtection="0">
      <alignment horizontal="center" vertical="center"/>
    </xf>
    <xf numFmtId="0" fontId="20" fillId="0" borderId="4" applyNumberFormat="0" applyFill="0" applyProtection="0">
      <alignment horizontal="left" vertical="center" wrapText="1"/>
    </xf>
  </cellStyleXfs>
  <cellXfs count="86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Continuous" vertic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top"/>
    </xf>
    <xf numFmtId="49" fontId="0" fillId="0" borderId="0" xfId="0" applyNumberFormat="1" applyAlignment="1" applyProtection="1">
      <alignment horizontal="center" vertical="top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49" fontId="11" fillId="0" borderId="0" xfId="0" applyNumberFormat="1" applyFont="1" applyAlignment="1" applyProtection="1">
      <alignment horizontal="center" vertical="top"/>
      <protection locked="0"/>
    </xf>
    <xf numFmtId="49" fontId="12" fillId="0" borderId="0" xfId="0" applyNumberFormat="1" applyFont="1" applyAlignment="1" applyProtection="1">
      <alignment horizontal="center" vertical="top"/>
      <protection locked="0"/>
    </xf>
    <xf numFmtId="49" fontId="13" fillId="0" borderId="0" xfId="0" applyNumberFormat="1" applyFont="1" applyAlignment="1" applyProtection="1">
      <alignment horizontal="center" vertical="top"/>
      <protection locked="0"/>
    </xf>
    <xf numFmtId="0" fontId="10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/>
    <xf numFmtId="0" fontId="8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center" vertical="top"/>
      <protection locked="0"/>
    </xf>
    <xf numFmtId="49" fontId="2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2" fillId="0" borderId="1" xfId="0" quotePrefix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Continuous" vertical="center" wrapText="1"/>
    </xf>
    <xf numFmtId="0" fontId="2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wrapText="1"/>
    </xf>
    <xf numFmtId="0" fontId="2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5" fillId="0" borderId="0" xfId="0" applyFont="1" applyAlignment="1">
      <alignment horizontal="right" vertical="top" wrapText="1"/>
    </xf>
    <xf numFmtId="0" fontId="25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0" fontId="17" fillId="0" borderId="0" xfId="0" applyFont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right" wrapText="1"/>
    </xf>
    <xf numFmtId="0" fontId="25" fillId="0" borderId="0" xfId="0" applyFont="1" applyAlignment="1">
      <alignment horizontal="right" vertical="top" wrapText="1"/>
    </xf>
    <xf numFmtId="0" fontId="27" fillId="0" borderId="0" xfId="0" applyFont="1" applyAlignment="1">
      <alignment horizontal="right" wrapText="1"/>
    </xf>
  </cellXfs>
  <cellStyles count="3">
    <cellStyle name="cntr_arm10_Bord_900" xfId="1" xr:uid="{00000000-0005-0000-0000-000000000000}"/>
    <cellStyle name="left_arm10_BordWW_900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560244</xdr:colOff>
      <xdr:row>85</xdr:row>
      <xdr:rowOff>67541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EB13F6-9AB9-45FD-A507-EFE18CD92A88}"/>
            </a:ext>
          </a:extLst>
        </xdr:cNvPr>
        <xdr:cNvSpPr txBox="1"/>
      </xdr:nvSpPr>
      <xdr:spPr>
        <a:xfrm>
          <a:off x="12352194" y="309190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8"/>
  <sheetViews>
    <sheetView showGridLines="0" zoomScaleNormal="100" workbookViewId="0">
      <selection activeCell="P6" sqref="P6"/>
    </sheetView>
  </sheetViews>
  <sheetFormatPr defaultRowHeight="12.75" x14ac:dyDescent="0.2"/>
  <sheetData>
    <row r="1" spans="1:14" ht="20.25" x14ac:dyDescent="0.2">
      <c r="A1" s="74" t="s">
        <v>183</v>
      </c>
      <c r="B1" s="74"/>
      <c r="C1" s="74"/>
      <c r="D1" s="74"/>
      <c r="E1" s="74"/>
      <c r="F1" s="74"/>
      <c r="G1" s="74"/>
      <c r="H1" s="74"/>
      <c r="I1" s="74"/>
    </row>
    <row r="2" spans="1:14" ht="18" x14ac:dyDescent="0.2">
      <c r="A2" s="20"/>
      <c r="B2" s="20"/>
      <c r="C2" s="24"/>
      <c r="D2" s="22"/>
      <c r="E2" s="23"/>
      <c r="F2" s="23"/>
      <c r="G2" s="23"/>
    </row>
    <row r="3" spans="1:14" ht="22.5" x14ac:dyDescent="0.2">
      <c r="A3" s="75" t="s">
        <v>190</v>
      </c>
      <c r="B3" s="75"/>
      <c r="C3" s="75"/>
      <c r="D3" s="75"/>
      <c r="E3" s="75"/>
      <c r="F3" s="75"/>
      <c r="G3" s="75"/>
      <c r="H3" s="75"/>
      <c r="I3" s="75"/>
    </row>
    <row r="4" spans="1:14" ht="99.75" customHeight="1" x14ac:dyDescent="0.2">
      <c r="A4" s="20"/>
      <c r="B4" s="20"/>
      <c r="C4" s="25"/>
      <c r="D4" s="22"/>
      <c r="E4" s="23"/>
      <c r="F4" s="23"/>
      <c r="G4" s="23"/>
    </row>
    <row r="5" spans="1:14" ht="33" x14ac:dyDescent="0.2">
      <c r="A5" s="78" t="s">
        <v>196</v>
      </c>
      <c r="B5" s="78"/>
      <c r="C5" s="78"/>
      <c r="D5" s="78"/>
      <c r="E5" s="78"/>
      <c r="F5" s="78"/>
      <c r="G5" s="78"/>
      <c r="H5" s="78"/>
      <c r="I5" s="78"/>
    </row>
    <row r="6" spans="1:14" ht="45" customHeight="1" x14ac:dyDescent="0.2">
      <c r="A6" s="20"/>
      <c r="B6" s="20"/>
      <c r="C6" s="26"/>
      <c r="D6" s="22"/>
      <c r="E6" s="23"/>
      <c r="F6" s="23"/>
      <c r="G6" s="23"/>
    </row>
    <row r="7" spans="1:14" ht="27.75" customHeight="1" x14ac:dyDescent="0.2">
      <c r="A7" s="67" t="s">
        <v>201</v>
      </c>
      <c r="B7" s="67"/>
      <c r="C7" s="67"/>
      <c r="D7" s="67"/>
      <c r="E7" s="67"/>
      <c r="F7" s="67"/>
      <c r="G7" s="67"/>
      <c r="H7" s="67"/>
      <c r="I7" s="67"/>
    </row>
    <row r="8" spans="1:14" ht="36" customHeight="1" x14ac:dyDescent="0.2">
      <c r="A8" s="79" t="s">
        <v>197</v>
      </c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4" s="45" customFormat="1" ht="30.75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44"/>
      <c r="L9" s="44"/>
      <c r="M9" s="44"/>
      <c r="N9" s="44"/>
    </row>
    <row r="10" spans="1:14" ht="78.75" customHeight="1" x14ac:dyDescent="0.2">
      <c r="A10" s="20"/>
      <c r="B10" s="20"/>
      <c r="C10" s="23"/>
      <c r="D10" s="22"/>
      <c r="E10" s="23"/>
      <c r="F10" s="23"/>
      <c r="G10" s="23"/>
    </row>
    <row r="11" spans="1:14" ht="18" x14ac:dyDescent="0.2">
      <c r="A11" s="42" t="s">
        <v>198</v>
      </c>
      <c r="B11" s="42"/>
      <c r="C11" s="42"/>
      <c r="D11" s="42"/>
      <c r="E11" s="42"/>
      <c r="F11" s="42"/>
      <c r="G11" s="42"/>
      <c r="H11" s="42"/>
    </row>
    <row r="12" spans="1:14" ht="18" x14ac:dyDescent="0.2">
      <c r="A12" s="36"/>
      <c r="B12" s="36"/>
      <c r="C12" s="36"/>
      <c r="D12" s="36"/>
      <c r="E12" s="36"/>
      <c r="F12" s="36"/>
      <c r="G12" s="36"/>
    </row>
    <row r="13" spans="1:14" x14ac:dyDescent="0.2">
      <c r="A13" s="20"/>
      <c r="B13" s="20"/>
      <c r="C13" s="21"/>
      <c r="D13" s="22"/>
      <c r="E13" s="23"/>
      <c r="F13" s="23"/>
      <c r="G13" s="23"/>
    </row>
    <row r="14" spans="1:14" ht="18" x14ac:dyDescent="0.2">
      <c r="A14" s="77" t="s">
        <v>177</v>
      </c>
      <c r="B14" s="77"/>
      <c r="C14" s="77"/>
      <c r="D14" s="77"/>
      <c r="E14" s="77"/>
      <c r="F14" s="77"/>
      <c r="G14" s="77"/>
      <c r="H14" s="77"/>
      <c r="I14" s="77"/>
    </row>
    <row r="15" spans="1:14" x14ac:dyDescent="0.2">
      <c r="A15" s="76" t="s">
        <v>178</v>
      </c>
      <c r="B15" s="76"/>
      <c r="C15" s="76"/>
      <c r="D15" s="76"/>
      <c r="E15" s="76"/>
      <c r="F15" s="76"/>
      <c r="G15" s="76"/>
      <c r="H15" s="76"/>
      <c r="I15" s="76"/>
    </row>
    <row r="16" spans="1:14" s="41" customFormat="1" ht="93" customHeight="1" x14ac:dyDescent="0.2"/>
    <row r="17" spans="1:9" ht="21" customHeight="1" x14ac:dyDescent="0.2">
      <c r="A17" s="34" t="s">
        <v>184</v>
      </c>
      <c r="D17" s="35"/>
      <c r="E17" s="36"/>
      <c r="F17" s="36"/>
      <c r="G17" s="36"/>
      <c r="H17" s="33"/>
      <c r="I17" s="33"/>
    </row>
    <row r="18" spans="1:9" x14ac:dyDescent="0.2">
      <c r="D18" s="73"/>
      <c r="E18" s="73"/>
      <c r="F18" s="73"/>
      <c r="G18" s="73"/>
    </row>
  </sheetData>
  <mergeCells count="8">
    <mergeCell ref="D18:G18"/>
    <mergeCell ref="A1:I1"/>
    <mergeCell ref="A3:I3"/>
    <mergeCell ref="A15:I15"/>
    <mergeCell ref="A14:I14"/>
    <mergeCell ref="A5:I5"/>
    <mergeCell ref="A9:J9"/>
    <mergeCell ref="A8:K8"/>
  </mergeCells>
  <phoneticPr fontId="6" type="noConversion"/>
  <pageMargins left="0.53" right="0.34" top="0.55118110236220474" bottom="0.5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12"/>
  <sheetViews>
    <sheetView showGridLines="0" tabSelected="1" zoomScaleNormal="100" zoomScalePageLayoutView="70" workbookViewId="0">
      <selection activeCell="G110" sqref="G110"/>
    </sheetView>
  </sheetViews>
  <sheetFormatPr defaultRowHeight="12.75" outlineLevelCol="1" x14ac:dyDescent="0.2"/>
  <cols>
    <col min="1" max="1" width="5.28515625" style="6" customWidth="1"/>
    <col min="2" max="2" width="47.42578125" style="18" customWidth="1"/>
    <col min="3" max="3" width="2.5703125" style="6" hidden="1" customWidth="1" outlineLevel="1"/>
    <col min="4" max="4" width="12" style="19" customWidth="1" collapsed="1"/>
    <col min="5" max="5" width="16.140625" style="17" customWidth="1"/>
    <col min="6" max="6" width="12.42578125" style="17" customWidth="1"/>
    <col min="7" max="7" width="10.42578125" style="7" customWidth="1"/>
    <col min="8" max="16384" width="9.140625" style="7"/>
  </cols>
  <sheetData>
    <row r="1" spans="1:7" s="1" customFormat="1" ht="18" x14ac:dyDescent="0.25">
      <c r="A1" s="80"/>
      <c r="B1" s="80"/>
      <c r="C1" s="80"/>
      <c r="D1" s="80"/>
      <c r="E1" s="80"/>
      <c r="F1" s="80"/>
    </row>
    <row r="2" spans="1:7" s="1" customFormat="1" ht="18.75" customHeight="1" x14ac:dyDescent="0.3">
      <c r="A2" s="83"/>
      <c r="B2" s="83"/>
      <c r="C2" s="83"/>
      <c r="D2" s="83"/>
      <c r="E2" s="83"/>
      <c r="F2" s="83"/>
      <c r="G2" s="68"/>
    </row>
    <row r="3" spans="1:7" s="1" customFormat="1" ht="21" customHeight="1" x14ac:dyDescent="0.2">
      <c r="A3" s="69"/>
      <c r="B3" s="84"/>
      <c r="C3" s="84"/>
      <c r="D3" s="84"/>
      <c r="E3" s="84"/>
      <c r="F3" s="84"/>
      <c r="G3" s="70"/>
    </row>
    <row r="4" spans="1:7" s="1" customFormat="1" ht="14.25" customHeight="1" x14ac:dyDescent="0.3">
      <c r="A4" s="69"/>
      <c r="B4" s="71"/>
      <c r="C4" s="71"/>
      <c r="D4" s="85" t="s">
        <v>202</v>
      </c>
      <c r="E4" s="85"/>
      <c r="F4" s="85"/>
      <c r="G4" s="70"/>
    </row>
    <row r="5" spans="1:7" s="1" customFormat="1" ht="16.5" customHeight="1" x14ac:dyDescent="0.3">
      <c r="A5" s="72"/>
      <c r="B5" s="71"/>
      <c r="C5" s="71"/>
      <c r="D5" s="85" t="s">
        <v>199</v>
      </c>
      <c r="E5" s="85"/>
      <c r="F5" s="85"/>
      <c r="G5" s="70"/>
    </row>
    <row r="6" spans="1:7" s="1" customFormat="1" ht="22.5" customHeight="1" x14ac:dyDescent="0.2">
      <c r="A6" s="84" t="s">
        <v>200</v>
      </c>
      <c r="B6" s="84"/>
      <c r="C6" s="84"/>
      <c r="D6" s="84"/>
      <c r="E6" s="84"/>
      <c r="F6" s="84"/>
      <c r="G6" s="70"/>
    </row>
    <row r="7" spans="1:7" s="4" customFormat="1" ht="15" x14ac:dyDescent="0.2">
      <c r="A7" s="66"/>
      <c r="B7" s="66"/>
      <c r="C7" s="66"/>
      <c r="D7" s="66"/>
      <c r="E7" s="66"/>
      <c r="F7" s="66"/>
    </row>
    <row r="8" spans="1:7" s="1" customFormat="1" ht="15" x14ac:dyDescent="0.2">
      <c r="A8" s="81" t="s">
        <v>185</v>
      </c>
      <c r="B8" s="81"/>
      <c r="C8" s="81"/>
      <c r="D8" s="81"/>
      <c r="E8" s="81"/>
      <c r="F8" s="81"/>
    </row>
    <row r="9" spans="1:7" x14ac:dyDescent="0.2">
      <c r="A9" s="2"/>
      <c r="B9" s="3"/>
      <c r="C9" s="5"/>
      <c r="D9" s="3"/>
      <c r="E9" s="1"/>
      <c r="F9" s="1"/>
    </row>
    <row r="10" spans="1:7" x14ac:dyDescent="0.2">
      <c r="B10" s="6"/>
      <c r="D10" s="7"/>
      <c r="E10" s="7"/>
      <c r="F10" s="57" t="s">
        <v>61</v>
      </c>
    </row>
    <row r="11" spans="1:7" x14ac:dyDescent="0.2">
      <c r="A11" s="82" t="s">
        <v>25</v>
      </c>
      <c r="B11" s="82" t="s">
        <v>71</v>
      </c>
      <c r="C11" s="82" t="s">
        <v>24</v>
      </c>
      <c r="D11" s="82" t="s">
        <v>28</v>
      </c>
      <c r="E11" s="58" t="s">
        <v>23</v>
      </c>
      <c r="F11" s="58"/>
    </row>
    <row r="12" spans="1:7" s="6" customFormat="1" ht="24" x14ac:dyDescent="0.2">
      <c r="A12" s="82"/>
      <c r="B12" s="82"/>
      <c r="C12" s="82"/>
      <c r="D12" s="82"/>
      <c r="E12" s="59" t="s">
        <v>26</v>
      </c>
      <c r="F12" s="59" t="s">
        <v>27</v>
      </c>
      <c r="G12" s="43"/>
    </row>
    <row r="13" spans="1:7" ht="31.5" customHeight="1" x14ac:dyDescent="0.2">
      <c r="A13" s="10">
        <v>1</v>
      </c>
      <c r="B13" s="9">
        <v>2</v>
      </c>
      <c r="C13" s="8">
        <v>3</v>
      </c>
      <c r="D13" s="8">
        <v>4</v>
      </c>
      <c r="E13" s="8">
        <v>5</v>
      </c>
      <c r="F13" s="9">
        <v>6</v>
      </c>
    </row>
    <row r="14" spans="1:7" s="11" customFormat="1" ht="14.25" customHeight="1" x14ac:dyDescent="0.2">
      <c r="A14" s="27" t="s">
        <v>57</v>
      </c>
      <c r="B14" s="60" t="s">
        <v>7</v>
      </c>
      <c r="C14" s="9"/>
      <c r="D14" s="47">
        <f>E14+F14</f>
        <v>4545663.6449999996</v>
      </c>
      <c r="E14" s="48">
        <f>SUM(E15,E60,E79)</f>
        <v>2867348.5999999996</v>
      </c>
      <c r="F14" s="48">
        <f>SUM(F15,F60,F79,F109)</f>
        <v>1678315.0449999999</v>
      </c>
    </row>
    <row r="15" spans="1:7" s="11" customFormat="1" ht="29.25" customHeight="1" x14ac:dyDescent="0.2">
      <c r="A15" s="28" t="s">
        <v>58</v>
      </c>
      <c r="B15" s="61" t="s">
        <v>8</v>
      </c>
      <c r="C15" s="16">
        <v>7100</v>
      </c>
      <c r="D15" s="47">
        <f t="shared" ref="D15:D23" si="0">SUM(E15:F15)</f>
        <v>1212934</v>
      </c>
      <c r="E15" s="48">
        <f>SUM(E16,E20,E22,E50,E54)</f>
        <v>1212934</v>
      </c>
      <c r="F15" s="49" t="s">
        <v>62</v>
      </c>
    </row>
    <row r="16" spans="1:7" s="11" customFormat="1" ht="38.25" customHeight="1" x14ac:dyDescent="0.2">
      <c r="A16" s="28" t="s">
        <v>29</v>
      </c>
      <c r="B16" s="61" t="s">
        <v>186</v>
      </c>
      <c r="C16" s="16">
        <v>7131</v>
      </c>
      <c r="D16" s="47">
        <f t="shared" si="0"/>
        <v>570130</v>
      </c>
      <c r="E16" s="48">
        <f>E17+E18+E19</f>
        <v>570130</v>
      </c>
      <c r="F16" s="49" t="s">
        <v>62</v>
      </c>
    </row>
    <row r="17" spans="1:6" s="11" customFormat="1" ht="29.25" customHeight="1" x14ac:dyDescent="0.2">
      <c r="A17" s="46">
        <v>1111</v>
      </c>
      <c r="B17" s="31" t="s">
        <v>187</v>
      </c>
      <c r="C17" s="16"/>
      <c r="D17" s="47">
        <f>E17</f>
        <v>10000</v>
      </c>
      <c r="E17" s="48">
        <v>10000</v>
      </c>
      <c r="F17" s="49" t="s">
        <v>62</v>
      </c>
    </row>
    <row r="18" spans="1:6" s="11" customFormat="1" ht="29.25" customHeight="1" x14ac:dyDescent="0.2">
      <c r="A18" s="46">
        <v>1112</v>
      </c>
      <c r="B18" s="32" t="s">
        <v>188</v>
      </c>
      <c r="C18" s="16"/>
      <c r="D18" s="47">
        <f>E18</f>
        <v>14130</v>
      </c>
      <c r="E18" s="48">
        <v>14130</v>
      </c>
      <c r="F18" s="49"/>
    </row>
    <row r="19" spans="1:6" s="11" customFormat="1" ht="15" customHeight="1" x14ac:dyDescent="0.2">
      <c r="A19" s="46">
        <v>1113</v>
      </c>
      <c r="B19" s="32" t="s">
        <v>189</v>
      </c>
      <c r="C19" s="16"/>
      <c r="D19" s="47">
        <f>E19</f>
        <v>546000</v>
      </c>
      <c r="E19" s="48">
        <v>546000</v>
      </c>
      <c r="F19" s="49"/>
    </row>
    <row r="20" spans="1:6" ht="25.5" x14ac:dyDescent="0.2">
      <c r="A20" s="28" t="s">
        <v>30</v>
      </c>
      <c r="B20" s="61" t="s">
        <v>1</v>
      </c>
      <c r="C20" s="16">
        <v>7136</v>
      </c>
      <c r="D20" s="47">
        <f t="shared" si="0"/>
        <v>313000</v>
      </c>
      <c r="E20" s="48">
        <f>SUM(E21)</f>
        <v>313000</v>
      </c>
      <c r="F20" s="49" t="s">
        <v>62</v>
      </c>
    </row>
    <row r="21" spans="1:6" s="11" customFormat="1" ht="26.25" customHeight="1" x14ac:dyDescent="0.2">
      <c r="A21" s="12" t="s">
        <v>110</v>
      </c>
      <c r="B21" s="31" t="s">
        <v>72</v>
      </c>
      <c r="C21" s="8"/>
      <c r="D21" s="47">
        <f t="shared" si="0"/>
        <v>313000</v>
      </c>
      <c r="E21" s="52">
        <v>313000</v>
      </c>
      <c r="F21" s="49" t="s">
        <v>62</v>
      </c>
    </row>
    <row r="22" spans="1:6" ht="14.25" customHeight="1" x14ac:dyDescent="0.2">
      <c r="A22" s="28" t="s">
        <v>31</v>
      </c>
      <c r="B22" s="61" t="s">
        <v>2</v>
      </c>
      <c r="C22" s="16">
        <v>7145</v>
      </c>
      <c r="D22" s="47">
        <f t="shared" si="0"/>
        <v>322804</v>
      </c>
      <c r="E22" s="48">
        <f>E23</f>
        <v>322804</v>
      </c>
      <c r="F22" s="49" t="s">
        <v>62</v>
      </c>
    </row>
    <row r="23" spans="1:6" ht="38.25" customHeight="1" x14ac:dyDescent="0.2">
      <c r="A23" s="12" t="s">
        <v>111</v>
      </c>
      <c r="B23" s="31" t="s">
        <v>9</v>
      </c>
      <c r="C23" s="8">
        <v>71452</v>
      </c>
      <c r="D23" s="50">
        <f t="shared" si="0"/>
        <v>322804</v>
      </c>
      <c r="E23" s="51">
        <f>E25+E26+E27+E28+E29+E31+E32+E40+E43+E44+E45+E46+E47+E48+E49</f>
        <v>322804</v>
      </c>
      <c r="F23" s="49" t="s">
        <v>62</v>
      </c>
    </row>
    <row r="24" spans="1:6" ht="63.75" x14ac:dyDescent="0.2">
      <c r="A24" s="12" t="s">
        <v>112</v>
      </c>
      <c r="B24" s="31" t="s">
        <v>10</v>
      </c>
      <c r="C24" s="8"/>
      <c r="D24" s="50">
        <f t="shared" ref="D24:D29" si="1">E24</f>
        <v>290000</v>
      </c>
      <c r="E24" s="50">
        <f>E25+E26</f>
        <v>290000</v>
      </c>
      <c r="F24" s="49" t="s">
        <v>62</v>
      </c>
    </row>
    <row r="25" spans="1:6" ht="12.75" customHeight="1" x14ac:dyDescent="0.2">
      <c r="A25" s="12" t="s">
        <v>113</v>
      </c>
      <c r="B25" s="31" t="s">
        <v>73</v>
      </c>
      <c r="C25" s="8"/>
      <c r="D25" s="50">
        <f>E25</f>
        <v>290000</v>
      </c>
      <c r="E25" s="50">
        <v>290000</v>
      </c>
      <c r="F25" s="49" t="s">
        <v>62</v>
      </c>
    </row>
    <row r="26" spans="1:6" ht="76.5" customHeight="1" x14ac:dyDescent="0.2">
      <c r="A26" s="12" t="s">
        <v>114</v>
      </c>
      <c r="B26" s="31" t="s">
        <v>74</v>
      </c>
      <c r="C26" s="8"/>
      <c r="D26" s="50">
        <f t="shared" si="1"/>
        <v>0</v>
      </c>
      <c r="E26" s="50">
        <v>0</v>
      </c>
      <c r="F26" s="49" t="s">
        <v>62</v>
      </c>
    </row>
    <row r="27" spans="1:6" ht="89.25" x14ac:dyDescent="0.2">
      <c r="A27" s="12" t="s">
        <v>115</v>
      </c>
      <c r="B27" s="31" t="s">
        <v>92</v>
      </c>
      <c r="C27" s="8"/>
      <c r="D27" s="50">
        <f t="shared" si="1"/>
        <v>500</v>
      </c>
      <c r="E27" s="50">
        <v>500</v>
      </c>
      <c r="F27" s="49" t="s">
        <v>62</v>
      </c>
    </row>
    <row r="28" spans="1:6" ht="51" customHeight="1" x14ac:dyDescent="0.2">
      <c r="A28" s="10" t="s">
        <v>116</v>
      </c>
      <c r="B28" s="31" t="s">
        <v>75</v>
      </c>
      <c r="C28" s="8"/>
      <c r="D28" s="50">
        <f t="shared" si="1"/>
        <v>3300</v>
      </c>
      <c r="E28" s="50">
        <v>3300</v>
      </c>
      <c r="F28" s="49" t="s">
        <v>62</v>
      </c>
    </row>
    <row r="29" spans="1:6" ht="63.75" x14ac:dyDescent="0.2">
      <c r="A29" s="12" t="s">
        <v>117</v>
      </c>
      <c r="B29" s="31" t="s">
        <v>43</v>
      </c>
      <c r="C29" s="8"/>
      <c r="D29" s="50">
        <f t="shared" si="1"/>
        <v>10130</v>
      </c>
      <c r="E29" s="50">
        <v>10130</v>
      </c>
      <c r="F29" s="49" t="s">
        <v>62</v>
      </c>
    </row>
    <row r="30" spans="1:6" ht="81" customHeight="1" x14ac:dyDescent="0.2">
      <c r="A30" s="12" t="s">
        <v>118</v>
      </c>
      <c r="B30" s="31" t="s">
        <v>76</v>
      </c>
      <c r="C30" s="8"/>
      <c r="D30" s="50"/>
      <c r="E30" s="50"/>
      <c r="F30" s="49" t="s">
        <v>62</v>
      </c>
    </row>
    <row r="31" spans="1:6" ht="76.5" x14ac:dyDescent="0.2">
      <c r="A31" s="12" t="s">
        <v>119</v>
      </c>
      <c r="B31" s="31" t="s">
        <v>171</v>
      </c>
      <c r="C31" s="8"/>
      <c r="D31" s="50">
        <f>E31</f>
        <v>8700</v>
      </c>
      <c r="E31" s="50">
        <v>8700</v>
      </c>
      <c r="F31" s="49" t="s">
        <v>62</v>
      </c>
    </row>
    <row r="32" spans="1:6" ht="63.75" hidden="1" x14ac:dyDescent="0.2">
      <c r="A32" s="12" t="s">
        <v>120</v>
      </c>
      <c r="B32" s="31" t="s">
        <v>44</v>
      </c>
      <c r="C32" s="8"/>
      <c r="D32" s="50">
        <f>E32</f>
        <v>600</v>
      </c>
      <c r="E32" s="51">
        <v>600</v>
      </c>
      <c r="F32" s="49" t="s">
        <v>62</v>
      </c>
    </row>
    <row r="33" spans="1:6" hidden="1" x14ac:dyDescent="0.2">
      <c r="A33" s="12"/>
      <c r="B33" s="31" t="s">
        <v>36</v>
      </c>
      <c r="C33" s="8"/>
      <c r="D33" s="50"/>
      <c r="E33" s="50"/>
      <c r="F33" s="49"/>
    </row>
    <row r="34" spans="1:6" ht="25.5" hidden="1" x14ac:dyDescent="0.2">
      <c r="A34" s="12"/>
      <c r="B34" s="31" t="s">
        <v>37</v>
      </c>
      <c r="C34" s="8"/>
      <c r="D34" s="50"/>
      <c r="E34" s="50"/>
      <c r="F34" s="49"/>
    </row>
    <row r="35" spans="1:6" hidden="1" x14ac:dyDescent="0.2">
      <c r="A35" s="12"/>
      <c r="B35" s="31" t="s">
        <v>38</v>
      </c>
      <c r="C35" s="8"/>
      <c r="D35" s="50"/>
      <c r="E35" s="50"/>
      <c r="F35" s="49"/>
    </row>
    <row r="36" spans="1:6" hidden="1" x14ac:dyDescent="0.2">
      <c r="A36" s="12"/>
      <c r="B36" s="31" t="s">
        <v>39</v>
      </c>
      <c r="C36" s="8"/>
      <c r="D36" s="50"/>
      <c r="E36" s="50"/>
      <c r="F36" s="49"/>
    </row>
    <row r="37" spans="1:6" hidden="1" x14ac:dyDescent="0.2">
      <c r="A37" s="12"/>
      <c r="B37" s="31" t="s">
        <v>40</v>
      </c>
      <c r="C37" s="8"/>
      <c r="D37" s="50"/>
      <c r="E37" s="50"/>
      <c r="F37" s="49"/>
    </row>
    <row r="38" spans="1:6" ht="38.25" customHeight="1" x14ac:dyDescent="0.2">
      <c r="A38" s="12"/>
      <c r="B38" s="31" t="s">
        <v>41</v>
      </c>
      <c r="C38" s="8"/>
      <c r="D38" s="50"/>
      <c r="E38" s="50"/>
      <c r="F38" s="49"/>
    </row>
    <row r="39" spans="1:6" ht="51" x14ac:dyDescent="0.2">
      <c r="A39" s="12" t="s">
        <v>121</v>
      </c>
      <c r="B39" s="31" t="s">
        <v>45</v>
      </c>
      <c r="C39" s="8"/>
      <c r="D39" s="50"/>
      <c r="E39" s="50"/>
      <c r="F39" s="49" t="s">
        <v>62</v>
      </c>
    </row>
    <row r="40" spans="1:6" ht="25.5" x14ac:dyDescent="0.2">
      <c r="A40" s="12" t="s">
        <v>122</v>
      </c>
      <c r="B40" s="31" t="s">
        <v>46</v>
      </c>
      <c r="C40" s="8"/>
      <c r="D40" s="50">
        <f>E40</f>
        <v>3800</v>
      </c>
      <c r="E40" s="50">
        <v>3800</v>
      </c>
      <c r="F40" s="49" t="s">
        <v>62</v>
      </c>
    </row>
    <row r="41" spans="1:6" ht="52.5" customHeight="1" x14ac:dyDescent="0.2">
      <c r="A41" s="12" t="s">
        <v>123</v>
      </c>
      <c r="B41" s="31" t="s">
        <v>47</v>
      </c>
      <c r="C41" s="8"/>
      <c r="D41" s="50"/>
      <c r="E41" s="50"/>
      <c r="F41" s="49" t="s">
        <v>62</v>
      </c>
    </row>
    <row r="42" spans="1:6" ht="27.75" customHeight="1" x14ac:dyDescent="0.2">
      <c r="A42" s="12" t="s">
        <v>124</v>
      </c>
      <c r="B42" s="31" t="s">
        <v>48</v>
      </c>
      <c r="C42" s="8"/>
      <c r="D42" s="50"/>
      <c r="E42" s="50"/>
      <c r="F42" s="49" t="s">
        <v>62</v>
      </c>
    </row>
    <row r="43" spans="1:6" ht="27.75" customHeight="1" x14ac:dyDescent="0.2">
      <c r="A43" s="12" t="s">
        <v>22</v>
      </c>
      <c r="B43" s="31" t="s">
        <v>49</v>
      </c>
      <c r="C43" s="8"/>
      <c r="D43" s="50">
        <f t="shared" ref="D43:D49" si="2">E43</f>
        <v>100</v>
      </c>
      <c r="E43" s="50">
        <v>100</v>
      </c>
      <c r="F43" s="49" t="s">
        <v>62</v>
      </c>
    </row>
    <row r="44" spans="1:6" ht="43.5" customHeight="1" x14ac:dyDescent="0.2">
      <c r="A44" s="10" t="s">
        <v>168</v>
      </c>
      <c r="B44" s="31" t="s">
        <v>180</v>
      </c>
      <c r="C44" s="8"/>
      <c r="D44" s="50">
        <f t="shared" si="2"/>
        <v>1050</v>
      </c>
      <c r="E44" s="50">
        <v>1050</v>
      </c>
      <c r="F44" s="49" t="s">
        <v>62</v>
      </c>
    </row>
    <row r="45" spans="1:6" ht="36.75" customHeight="1" x14ac:dyDescent="0.2">
      <c r="A45" s="10" t="s">
        <v>169</v>
      </c>
      <c r="B45" s="31" t="s">
        <v>170</v>
      </c>
      <c r="C45" s="8"/>
      <c r="D45" s="50">
        <f t="shared" si="2"/>
        <v>970</v>
      </c>
      <c r="E45" s="50">
        <v>970</v>
      </c>
      <c r="F45" s="49" t="s">
        <v>62</v>
      </c>
    </row>
    <row r="46" spans="1:6" ht="36.75" customHeight="1" x14ac:dyDescent="0.2">
      <c r="A46" s="10" t="s">
        <v>174</v>
      </c>
      <c r="B46" s="62" t="s">
        <v>179</v>
      </c>
      <c r="C46" s="8"/>
      <c r="D46" s="50">
        <f t="shared" si="2"/>
        <v>2134</v>
      </c>
      <c r="E46" s="50">
        <v>2134</v>
      </c>
      <c r="F46" s="49" t="s">
        <v>62</v>
      </c>
    </row>
    <row r="47" spans="1:6" ht="60.75" customHeight="1" x14ac:dyDescent="0.2">
      <c r="A47" s="10"/>
      <c r="B47" s="63" t="s">
        <v>192</v>
      </c>
      <c r="C47" s="8"/>
      <c r="D47" s="50">
        <f t="shared" si="2"/>
        <v>660</v>
      </c>
      <c r="E47" s="50">
        <v>660</v>
      </c>
      <c r="F47" s="49" t="s">
        <v>62</v>
      </c>
    </row>
    <row r="48" spans="1:6" ht="60.75" customHeight="1" x14ac:dyDescent="0.2">
      <c r="A48" s="53" t="s">
        <v>175</v>
      </c>
      <c r="B48" s="64" t="s">
        <v>176</v>
      </c>
      <c r="C48" s="54"/>
      <c r="D48" s="55">
        <f t="shared" si="2"/>
        <v>700</v>
      </c>
      <c r="E48" s="55">
        <v>700</v>
      </c>
      <c r="F48" s="56" t="s">
        <v>62</v>
      </c>
    </row>
    <row r="49" spans="1:6" s="11" customFormat="1" ht="26.25" customHeight="1" x14ac:dyDescent="0.2">
      <c r="A49" s="10" t="s">
        <v>125</v>
      </c>
      <c r="B49" s="65" t="s">
        <v>191</v>
      </c>
      <c r="C49" s="8"/>
      <c r="D49" s="50">
        <f t="shared" si="2"/>
        <v>160</v>
      </c>
      <c r="E49" s="50">
        <v>160</v>
      </c>
      <c r="F49" s="56" t="s">
        <v>62</v>
      </c>
    </row>
    <row r="50" spans="1:6" ht="14.25" customHeight="1" x14ac:dyDescent="0.2">
      <c r="A50" s="28" t="s">
        <v>125</v>
      </c>
      <c r="B50" s="61" t="s">
        <v>70</v>
      </c>
      <c r="C50" s="16">
        <v>7146</v>
      </c>
      <c r="D50" s="50">
        <f>SUM(E50:F50)</f>
        <v>7000</v>
      </c>
      <c r="E50" s="48">
        <f>SUM(E51)</f>
        <v>7000</v>
      </c>
      <c r="F50" s="49" t="s">
        <v>62</v>
      </c>
    </row>
    <row r="51" spans="1:6" ht="77.25" customHeight="1" x14ac:dyDescent="0.2">
      <c r="A51" s="12" t="s">
        <v>126</v>
      </c>
      <c r="B51" s="31" t="s">
        <v>11</v>
      </c>
      <c r="C51" s="8"/>
      <c r="D51" s="50">
        <f>SUM(E51:F51)</f>
        <v>7000</v>
      </c>
      <c r="E51" s="51">
        <f>SUM(E52:E53)</f>
        <v>7000</v>
      </c>
      <c r="F51" s="49" t="s">
        <v>62</v>
      </c>
    </row>
    <row r="52" spans="1:6" ht="75.75" customHeight="1" x14ac:dyDescent="0.2">
      <c r="A52" s="12" t="s">
        <v>127</v>
      </c>
      <c r="B52" s="31" t="s">
        <v>77</v>
      </c>
      <c r="C52" s="8"/>
      <c r="D52" s="50">
        <f>SUM(E52:F52)</f>
        <v>0</v>
      </c>
      <c r="E52" s="50">
        <v>0</v>
      </c>
      <c r="F52" s="49" t="s">
        <v>62</v>
      </c>
    </row>
    <row r="53" spans="1:6" s="11" customFormat="1" ht="27" customHeight="1" x14ac:dyDescent="0.2">
      <c r="A53" s="10" t="s">
        <v>128</v>
      </c>
      <c r="B53" s="31" t="s">
        <v>3</v>
      </c>
      <c r="C53" s="8"/>
      <c r="D53" s="50">
        <f>SUM(E53:F53)</f>
        <v>7000</v>
      </c>
      <c r="E53" s="50">
        <v>7000</v>
      </c>
      <c r="F53" s="49" t="s">
        <v>62</v>
      </c>
    </row>
    <row r="54" spans="1:6" ht="38.25" customHeight="1" x14ac:dyDescent="0.2">
      <c r="A54" s="28" t="s">
        <v>129</v>
      </c>
      <c r="B54" s="61" t="s">
        <v>12</v>
      </c>
      <c r="C54" s="16">
        <v>7161</v>
      </c>
      <c r="D54" s="47">
        <f t="shared" ref="D54:D105" si="3">SUM(E54:F54)</f>
        <v>0</v>
      </c>
      <c r="E54" s="48">
        <f>SUM(E55+E59)</f>
        <v>0</v>
      </c>
      <c r="F54" s="49" t="s">
        <v>62</v>
      </c>
    </row>
    <row r="55" spans="1:6" ht="51" x14ac:dyDescent="0.2">
      <c r="A55" s="12" t="s">
        <v>130</v>
      </c>
      <c r="B55" s="31" t="s">
        <v>13</v>
      </c>
      <c r="C55" s="8"/>
      <c r="D55" s="47">
        <f t="shared" si="3"/>
        <v>0</v>
      </c>
      <c r="E55" s="51">
        <f>SUM(E56:E58)</f>
        <v>0</v>
      </c>
      <c r="F55" s="49" t="s">
        <v>62</v>
      </c>
    </row>
    <row r="56" spans="1:6" x14ac:dyDescent="0.2">
      <c r="A56" s="13" t="s">
        <v>131</v>
      </c>
      <c r="B56" s="31" t="s">
        <v>78</v>
      </c>
      <c r="C56" s="8"/>
      <c r="D56" s="47">
        <f t="shared" si="3"/>
        <v>0</v>
      </c>
      <c r="E56" s="50"/>
      <c r="F56" s="49" t="s">
        <v>62</v>
      </c>
    </row>
    <row r="57" spans="1:6" x14ac:dyDescent="0.2">
      <c r="A57" s="13" t="s">
        <v>132</v>
      </c>
      <c r="B57" s="31" t="s">
        <v>42</v>
      </c>
      <c r="C57" s="8"/>
      <c r="D57" s="47">
        <f t="shared" si="3"/>
        <v>0</v>
      </c>
      <c r="E57" s="50"/>
      <c r="F57" s="49" t="s">
        <v>62</v>
      </c>
    </row>
    <row r="58" spans="1:6" ht="64.5" customHeight="1" x14ac:dyDescent="0.2">
      <c r="A58" s="13" t="s">
        <v>133</v>
      </c>
      <c r="B58" s="31" t="s">
        <v>50</v>
      </c>
      <c r="C58" s="8"/>
      <c r="D58" s="47">
        <f t="shared" si="3"/>
        <v>0</v>
      </c>
      <c r="E58" s="50"/>
      <c r="F58" s="49" t="s">
        <v>62</v>
      </c>
    </row>
    <row r="59" spans="1:6" s="11" customFormat="1" ht="13.5" customHeight="1" x14ac:dyDescent="0.2">
      <c r="A59" s="13" t="s">
        <v>66</v>
      </c>
      <c r="B59" s="31" t="s">
        <v>167</v>
      </c>
      <c r="C59" s="8"/>
      <c r="D59" s="50">
        <f t="shared" si="3"/>
        <v>0</v>
      </c>
      <c r="E59" s="50"/>
      <c r="F59" s="49" t="s">
        <v>62</v>
      </c>
    </row>
    <row r="60" spans="1:6" s="11" customFormat="1" ht="27.75" customHeight="1" x14ac:dyDescent="0.2">
      <c r="A60" s="28" t="s">
        <v>59</v>
      </c>
      <c r="B60" s="61" t="s">
        <v>14</v>
      </c>
      <c r="C60" s="16">
        <v>7300</v>
      </c>
      <c r="D60" s="50">
        <f t="shared" si="3"/>
        <v>3041833.3449999997</v>
      </c>
      <c r="E60" s="48">
        <f>SUM(E61+E65+E69)</f>
        <v>1363518.3</v>
      </c>
      <c r="F60" s="48">
        <f>SUM(F63+F67+F76)</f>
        <v>1678315.0449999999</v>
      </c>
    </row>
    <row r="61" spans="1:6" ht="52.5" customHeight="1" x14ac:dyDescent="0.2">
      <c r="A61" s="28" t="s">
        <v>32</v>
      </c>
      <c r="B61" s="61" t="s">
        <v>64</v>
      </c>
      <c r="C61" s="16">
        <v>7311</v>
      </c>
      <c r="D61" s="50">
        <f t="shared" si="3"/>
        <v>0</v>
      </c>
      <c r="E61" s="48">
        <f>SUM(E62)</f>
        <v>0</v>
      </c>
      <c r="F61" s="49" t="s">
        <v>62</v>
      </c>
    </row>
    <row r="62" spans="1:6" s="11" customFormat="1" ht="27.75" customHeight="1" x14ac:dyDescent="0.2">
      <c r="A62" s="12" t="s">
        <v>134</v>
      </c>
      <c r="B62" s="31" t="s">
        <v>19</v>
      </c>
      <c r="C62" s="14"/>
      <c r="D62" s="50">
        <f t="shared" si="3"/>
        <v>0</v>
      </c>
      <c r="E62" s="50"/>
      <c r="F62" s="49" t="s">
        <v>62</v>
      </c>
    </row>
    <row r="63" spans="1:6" ht="52.5" customHeight="1" x14ac:dyDescent="0.2">
      <c r="A63" s="29" t="s">
        <v>33</v>
      </c>
      <c r="B63" s="61" t="s">
        <v>4</v>
      </c>
      <c r="C63" s="30">
        <v>7312</v>
      </c>
      <c r="D63" s="50">
        <f t="shared" si="3"/>
        <v>0</v>
      </c>
      <c r="E63" s="49" t="s">
        <v>62</v>
      </c>
      <c r="F63" s="51">
        <f>SUM(F64)</f>
        <v>0</v>
      </c>
    </row>
    <row r="64" spans="1:6" s="11" customFormat="1" ht="63.75" x14ac:dyDescent="0.2">
      <c r="A64" s="10" t="s">
        <v>34</v>
      </c>
      <c r="B64" s="31" t="s">
        <v>20</v>
      </c>
      <c r="C64" s="14"/>
      <c r="D64" s="50">
        <f t="shared" si="3"/>
        <v>0</v>
      </c>
      <c r="E64" s="49" t="s">
        <v>62</v>
      </c>
      <c r="F64" s="50"/>
    </row>
    <row r="65" spans="1:6" ht="38.25" x14ac:dyDescent="0.2">
      <c r="A65" s="29" t="s">
        <v>135</v>
      </c>
      <c r="B65" s="61" t="s">
        <v>5</v>
      </c>
      <c r="C65" s="30">
        <v>7321</v>
      </c>
      <c r="D65" s="50">
        <f t="shared" si="3"/>
        <v>0</v>
      </c>
      <c r="E65" s="51">
        <f>SUM(E66)</f>
        <v>0</v>
      </c>
      <c r="F65" s="49" t="s">
        <v>62</v>
      </c>
    </row>
    <row r="66" spans="1:6" s="11" customFormat="1" ht="51" x14ac:dyDescent="0.2">
      <c r="A66" s="12" t="s">
        <v>136</v>
      </c>
      <c r="B66" s="31" t="s">
        <v>79</v>
      </c>
      <c r="C66" s="14"/>
      <c r="D66" s="50">
        <f t="shared" si="3"/>
        <v>0</v>
      </c>
      <c r="E66" s="50"/>
      <c r="F66" s="49" t="s">
        <v>62</v>
      </c>
    </row>
    <row r="67" spans="1:6" ht="38.25" x14ac:dyDescent="0.2">
      <c r="A67" s="29" t="s">
        <v>137</v>
      </c>
      <c r="B67" s="61" t="s">
        <v>6</v>
      </c>
      <c r="C67" s="30">
        <v>7322</v>
      </c>
      <c r="D67" s="50">
        <f t="shared" si="3"/>
        <v>0</v>
      </c>
      <c r="E67" s="49" t="s">
        <v>62</v>
      </c>
      <c r="F67" s="51">
        <f>SUM(F68)</f>
        <v>0</v>
      </c>
    </row>
    <row r="68" spans="1:6" s="11" customFormat="1" ht="26.25" customHeight="1" x14ac:dyDescent="0.2">
      <c r="A68" s="12" t="s">
        <v>138</v>
      </c>
      <c r="B68" s="31" t="s">
        <v>80</v>
      </c>
      <c r="C68" s="14"/>
      <c r="D68" s="50">
        <f t="shared" si="3"/>
        <v>0</v>
      </c>
      <c r="E68" s="49" t="s">
        <v>62</v>
      </c>
      <c r="F68" s="50"/>
    </row>
    <row r="69" spans="1:6" ht="29.25" customHeight="1" x14ac:dyDescent="0.2">
      <c r="A69" s="28" t="s">
        <v>139</v>
      </c>
      <c r="B69" s="61" t="s">
        <v>15</v>
      </c>
      <c r="C69" s="16">
        <v>7331</v>
      </c>
      <c r="D69" s="50">
        <f t="shared" si="3"/>
        <v>1363518.3</v>
      </c>
      <c r="E69" s="48">
        <f>E70++E71+E72+E73+E74</f>
        <v>1363518.3</v>
      </c>
      <c r="F69" s="49" t="s">
        <v>62</v>
      </c>
    </row>
    <row r="70" spans="1:6" ht="38.25" x14ac:dyDescent="0.2">
      <c r="A70" s="12" t="s">
        <v>140</v>
      </c>
      <c r="B70" s="31" t="s">
        <v>81</v>
      </c>
      <c r="C70" s="8"/>
      <c r="D70" s="50">
        <f t="shared" si="3"/>
        <v>1360032.2</v>
      </c>
      <c r="E70" s="50">
        <v>1360032.2</v>
      </c>
      <c r="F70" s="49" t="s">
        <v>62</v>
      </c>
    </row>
    <row r="71" spans="1:6" ht="38.25" x14ac:dyDescent="0.2">
      <c r="A71" s="12" t="s">
        <v>141</v>
      </c>
      <c r="B71" s="31" t="s">
        <v>93</v>
      </c>
      <c r="C71" s="14"/>
      <c r="D71" s="50">
        <f t="shared" si="3"/>
        <v>0</v>
      </c>
      <c r="E71" s="51">
        <v>0</v>
      </c>
      <c r="F71" s="49" t="s">
        <v>62</v>
      </c>
    </row>
    <row r="72" spans="1:6" ht="51" x14ac:dyDescent="0.2">
      <c r="A72" s="12" t="s">
        <v>142</v>
      </c>
      <c r="B72" s="31" t="s">
        <v>82</v>
      </c>
      <c r="C72" s="8"/>
      <c r="D72" s="50">
        <f t="shared" si="3"/>
        <v>0</v>
      </c>
      <c r="E72" s="50">
        <v>0</v>
      </c>
      <c r="F72" s="49" t="s">
        <v>62</v>
      </c>
    </row>
    <row r="73" spans="1:6" ht="25.5" x14ac:dyDescent="0.2">
      <c r="A73" s="12" t="s">
        <v>143</v>
      </c>
      <c r="B73" s="31" t="s">
        <v>94</v>
      </c>
      <c r="C73" s="8"/>
      <c r="D73" s="50">
        <f t="shared" si="3"/>
        <v>0</v>
      </c>
      <c r="E73" s="50">
        <v>0</v>
      </c>
      <c r="F73" s="49" t="s">
        <v>62</v>
      </c>
    </row>
    <row r="74" spans="1:6" ht="38.25" x14ac:dyDescent="0.2">
      <c r="A74" s="12" t="s">
        <v>144</v>
      </c>
      <c r="B74" s="31" t="s">
        <v>95</v>
      </c>
      <c r="C74" s="14"/>
      <c r="D74" s="50">
        <f t="shared" si="3"/>
        <v>3486.1</v>
      </c>
      <c r="E74" s="50">
        <v>3486.1</v>
      </c>
      <c r="F74" s="49" t="s">
        <v>62</v>
      </c>
    </row>
    <row r="75" spans="1:6" s="11" customFormat="1" ht="27" customHeight="1" x14ac:dyDescent="0.2">
      <c r="A75" s="12" t="s">
        <v>145</v>
      </c>
      <c r="B75" s="31" t="s">
        <v>172</v>
      </c>
      <c r="C75" s="14"/>
      <c r="D75" s="50">
        <f t="shared" si="3"/>
        <v>0</v>
      </c>
      <c r="E75" s="50"/>
      <c r="F75" s="49" t="s">
        <v>62</v>
      </c>
    </row>
    <row r="76" spans="1:6" ht="51" x14ac:dyDescent="0.2">
      <c r="A76" s="28" t="s">
        <v>146</v>
      </c>
      <c r="B76" s="61" t="s">
        <v>16</v>
      </c>
      <c r="C76" s="16">
        <v>7332</v>
      </c>
      <c r="D76" s="50">
        <f t="shared" si="3"/>
        <v>1678315.0449999999</v>
      </c>
      <c r="E76" s="49" t="s">
        <v>62</v>
      </c>
      <c r="F76" s="51">
        <f>SUM(F77:F78)</f>
        <v>1678315.0449999999</v>
      </c>
    </row>
    <row r="77" spans="1:6" ht="38.25" x14ac:dyDescent="0.2">
      <c r="A77" s="12" t="s">
        <v>147</v>
      </c>
      <c r="B77" s="31" t="s">
        <v>103</v>
      </c>
      <c r="C77" s="14"/>
      <c r="D77" s="50">
        <f t="shared" si="3"/>
        <v>1678315.0449999999</v>
      </c>
      <c r="E77" s="49" t="s">
        <v>62</v>
      </c>
      <c r="F77" s="50">
        <v>1678315.0449999999</v>
      </c>
    </row>
    <row r="78" spans="1:6" s="11" customFormat="1" ht="13.5" customHeight="1" x14ac:dyDescent="0.2">
      <c r="A78" s="12" t="s">
        <v>148</v>
      </c>
      <c r="B78" s="31" t="s">
        <v>173</v>
      </c>
      <c r="C78" s="14"/>
      <c r="D78" s="50">
        <f t="shared" si="3"/>
        <v>0</v>
      </c>
      <c r="E78" s="49" t="s">
        <v>62</v>
      </c>
      <c r="F78" s="50"/>
    </row>
    <row r="79" spans="1:6" s="11" customFormat="1" ht="63.75" x14ac:dyDescent="0.2">
      <c r="A79" s="28" t="s">
        <v>60</v>
      </c>
      <c r="B79" s="61" t="s">
        <v>83</v>
      </c>
      <c r="C79" s="16">
        <v>7400</v>
      </c>
      <c r="D79" s="50">
        <f t="shared" si="3"/>
        <v>290896.3</v>
      </c>
      <c r="E79" s="48">
        <f>SUM(E82+E84+E89+E93+E98+E101+E107)</f>
        <v>290896.3</v>
      </c>
      <c r="F79" s="48">
        <f>SUM(F80+F104)</f>
        <v>0</v>
      </c>
    </row>
    <row r="80" spans="1:6" ht="39" customHeight="1" x14ac:dyDescent="0.2">
      <c r="A80" s="28" t="s">
        <v>35</v>
      </c>
      <c r="B80" s="61" t="s">
        <v>193</v>
      </c>
      <c r="C80" s="16">
        <v>7411</v>
      </c>
      <c r="D80" s="50">
        <f t="shared" si="3"/>
        <v>0</v>
      </c>
      <c r="E80" s="49" t="s">
        <v>62</v>
      </c>
      <c r="F80" s="51">
        <f>SUM(F81)</f>
        <v>0</v>
      </c>
    </row>
    <row r="81" spans="1:6" s="11" customFormat="1" ht="38.25" x14ac:dyDescent="0.2">
      <c r="A81" s="12" t="s">
        <v>149</v>
      </c>
      <c r="B81" s="31" t="s">
        <v>96</v>
      </c>
      <c r="C81" s="14"/>
      <c r="D81" s="50">
        <f t="shared" si="3"/>
        <v>0</v>
      </c>
      <c r="E81" s="49" t="s">
        <v>62</v>
      </c>
      <c r="F81" s="50"/>
    </row>
    <row r="82" spans="1:6" x14ac:dyDescent="0.2">
      <c r="A82" s="28" t="s">
        <v>150</v>
      </c>
      <c r="B82" s="61" t="s">
        <v>194</v>
      </c>
      <c r="C82" s="16">
        <v>7412</v>
      </c>
      <c r="D82" s="50">
        <f t="shared" si="3"/>
        <v>0</v>
      </c>
      <c r="E82" s="48">
        <f>SUM(E83)</f>
        <v>0</v>
      </c>
      <c r="F82" s="49" t="s">
        <v>62</v>
      </c>
    </row>
    <row r="83" spans="1:6" s="11" customFormat="1" ht="14.25" customHeight="1" x14ac:dyDescent="0.2">
      <c r="A83" s="12" t="s">
        <v>151</v>
      </c>
      <c r="B83" s="31" t="s">
        <v>97</v>
      </c>
      <c r="C83" s="14"/>
      <c r="D83" s="50">
        <f t="shared" si="3"/>
        <v>0</v>
      </c>
      <c r="E83" s="50"/>
      <c r="F83" s="49" t="s">
        <v>62</v>
      </c>
    </row>
    <row r="84" spans="1:6" ht="29.25" customHeight="1" x14ac:dyDescent="0.2">
      <c r="A84" s="28" t="s">
        <v>152</v>
      </c>
      <c r="B84" s="61" t="s">
        <v>195</v>
      </c>
      <c r="C84" s="16">
        <v>7415</v>
      </c>
      <c r="D84" s="50">
        <f t="shared" si="3"/>
        <v>51000</v>
      </c>
      <c r="E84" s="48">
        <f>SUM(E85:E88)</f>
        <v>51000</v>
      </c>
      <c r="F84" s="49" t="s">
        <v>62</v>
      </c>
    </row>
    <row r="85" spans="1:6" ht="25.5" x14ac:dyDescent="0.2">
      <c r="A85" s="12" t="s">
        <v>153</v>
      </c>
      <c r="B85" s="31" t="s">
        <v>98</v>
      </c>
      <c r="C85" s="14"/>
      <c r="D85" s="50">
        <f t="shared" si="3"/>
        <v>30000</v>
      </c>
      <c r="E85" s="50">
        <v>30000</v>
      </c>
      <c r="F85" s="49" t="s">
        <v>62</v>
      </c>
    </row>
    <row r="86" spans="1:6" ht="38.25" x14ac:dyDescent="0.2">
      <c r="A86" s="12" t="s">
        <v>154</v>
      </c>
      <c r="B86" s="31" t="s">
        <v>99</v>
      </c>
      <c r="C86" s="14"/>
      <c r="D86" s="50">
        <f t="shared" si="3"/>
        <v>0</v>
      </c>
      <c r="E86" s="50"/>
      <c r="F86" s="49" t="s">
        <v>62</v>
      </c>
    </row>
    <row r="87" spans="1:6" ht="51" x14ac:dyDescent="0.2">
      <c r="A87" s="12" t="s">
        <v>155</v>
      </c>
      <c r="B87" s="31" t="s">
        <v>104</v>
      </c>
      <c r="C87" s="14"/>
      <c r="D87" s="50">
        <f t="shared" si="3"/>
        <v>0</v>
      </c>
      <c r="E87" s="50"/>
      <c r="F87" s="49" t="s">
        <v>62</v>
      </c>
    </row>
    <row r="88" spans="1:6" s="11" customFormat="1" ht="38.25" customHeight="1" x14ac:dyDescent="0.2">
      <c r="A88" s="10" t="s">
        <v>67</v>
      </c>
      <c r="B88" s="31" t="s">
        <v>105</v>
      </c>
      <c r="C88" s="14"/>
      <c r="D88" s="50">
        <f t="shared" si="3"/>
        <v>21000</v>
      </c>
      <c r="E88" s="50">
        <v>21000</v>
      </c>
      <c r="F88" s="49" t="s">
        <v>62</v>
      </c>
    </row>
    <row r="89" spans="1:6" ht="78" customHeight="1" x14ac:dyDescent="0.2">
      <c r="A89" s="28" t="s">
        <v>68</v>
      </c>
      <c r="B89" s="61" t="s">
        <v>100</v>
      </c>
      <c r="C89" s="16">
        <v>7421</v>
      </c>
      <c r="D89" s="50">
        <f t="shared" si="3"/>
        <v>15998</v>
      </c>
      <c r="E89" s="48">
        <f>SUM(E90:E92)</f>
        <v>15998</v>
      </c>
      <c r="F89" s="49" t="s">
        <v>62</v>
      </c>
    </row>
    <row r="90" spans="1:6" s="11" customFormat="1" ht="52.5" customHeight="1" x14ac:dyDescent="0.2">
      <c r="A90" s="12" t="s">
        <v>69</v>
      </c>
      <c r="B90" s="31" t="s">
        <v>84</v>
      </c>
      <c r="C90" s="14"/>
      <c r="D90" s="50">
        <f t="shared" si="3"/>
        <v>0</v>
      </c>
      <c r="E90" s="50"/>
      <c r="F90" s="49" t="s">
        <v>62</v>
      </c>
    </row>
    <row r="91" spans="1:6" s="11" customFormat="1" ht="64.5" customHeight="1" x14ac:dyDescent="0.2">
      <c r="A91" s="12" t="s">
        <v>51</v>
      </c>
      <c r="B91" s="31" t="s">
        <v>21</v>
      </c>
      <c r="C91" s="8"/>
      <c r="D91" s="50">
        <f t="shared" si="3"/>
        <v>998</v>
      </c>
      <c r="E91" s="50">
        <v>998</v>
      </c>
      <c r="F91" s="49" t="s">
        <v>62</v>
      </c>
    </row>
    <row r="92" spans="1:6" s="11" customFormat="1" ht="14.25" customHeight="1" x14ac:dyDescent="0.2">
      <c r="A92" s="10" t="s">
        <v>85</v>
      </c>
      <c r="B92" s="31" t="s">
        <v>101</v>
      </c>
      <c r="C92" s="8"/>
      <c r="D92" s="50">
        <f t="shared" si="3"/>
        <v>15000</v>
      </c>
      <c r="E92" s="50">
        <v>15000</v>
      </c>
      <c r="F92" s="49"/>
    </row>
    <row r="93" spans="1:6" s="11" customFormat="1" ht="36" customHeight="1" x14ac:dyDescent="0.2">
      <c r="A93" s="28" t="s">
        <v>156</v>
      </c>
      <c r="B93" s="61" t="s">
        <v>86</v>
      </c>
      <c r="C93" s="16">
        <v>7422</v>
      </c>
      <c r="D93" s="50">
        <f t="shared" si="3"/>
        <v>163898.29999999999</v>
      </c>
      <c r="E93" s="48">
        <f>SUM(E94:E97)-E96</f>
        <v>163898.29999999999</v>
      </c>
      <c r="F93" s="49" t="s">
        <v>62</v>
      </c>
    </row>
    <row r="94" spans="1:6" s="11" customFormat="1" ht="36" customHeight="1" x14ac:dyDescent="0.2">
      <c r="A94" s="12" t="s">
        <v>157</v>
      </c>
      <c r="B94" s="31" t="s">
        <v>106</v>
      </c>
      <c r="C94" s="15"/>
      <c r="D94" s="50">
        <f>SUM(E94:F94)</f>
        <v>128191</v>
      </c>
      <c r="E94" s="50">
        <v>128191</v>
      </c>
      <c r="F94" s="49" t="s">
        <v>62</v>
      </c>
    </row>
    <row r="95" spans="1:6" s="11" customFormat="1" ht="21.75" customHeight="1" x14ac:dyDescent="0.2">
      <c r="A95" s="12"/>
      <c r="B95" s="31"/>
      <c r="C95" s="15"/>
      <c r="D95" s="50"/>
      <c r="E95" s="50"/>
      <c r="F95" s="49"/>
    </row>
    <row r="96" spans="1:6" ht="27" customHeight="1" x14ac:dyDescent="0.2">
      <c r="A96" s="10" t="s">
        <v>182</v>
      </c>
      <c r="B96" s="31" t="s">
        <v>181</v>
      </c>
      <c r="C96" s="15"/>
      <c r="D96" s="50">
        <f>E96+F96</f>
        <v>70000</v>
      </c>
      <c r="E96" s="50">
        <v>70000</v>
      </c>
      <c r="F96" s="49"/>
    </row>
    <row r="97" spans="1:6" s="11" customFormat="1" ht="15" customHeight="1" x14ac:dyDescent="0.2">
      <c r="A97" s="12" t="s">
        <v>158</v>
      </c>
      <c r="B97" s="31" t="s">
        <v>107</v>
      </c>
      <c r="C97" s="8"/>
      <c r="D97" s="50">
        <f t="shared" si="3"/>
        <v>35707.300000000003</v>
      </c>
      <c r="E97" s="50">
        <v>35707.300000000003</v>
      </c>
      <c r="F97" s="49" t="s">
        <v>62</v>
      </c>
    </row>
    <row r="98" spans="1:6" ht="53.25" customHeight="1" x14ac:dyDescent="0.2">
      <c r="A98" s="28" t="s">
        <v>159</v>
      </c>
      <c r="B98" s="61" t="s">
        <v>17</v>
      </c>
      <c r="C98" s="16">
        <v>7431</v>
      </c>
      <c r="D98" s="50">
        <f t="shared" si="3"/>
        <v>0</v>
      </c>
      <c r="E98" s="48">
        <f>SUM(E99:E100)</f>
        <v>0</v>
      </c>
      <c r="F98" s="49" t="s">
        <v>62</v>
      </c>
    </row>
    <row r="99" spans="1:6" s="11" customFormat="1" ht="51" x14ac:dyDescent="0.2">
      <c r="A99" s="12" t="s">
        <v>160</v>
      </c>
      <c r="B99" s="31" t="s">
        <v>63</v>
      </c>
      <c r="C99" s="14"/>
      <c r="D99" s="50">
        <f t="shared" si="3"/>
        <v>0</v>
      </c>
      <c r="E99" s="50"/>
      <c r="F99" s="49" t="s">
        <v>62</v>
      </c>
    </row>
    <row r="100" spans="1:6" s="11" customFormat="1" ht="27" customHeight="1" x14ac:dyDescent="0.2">
      <c r="A100" s="12" t="s">
        <v>161</v>
      </c>
      <c r="B100" s="31" t="s">
        <v>52</v>
      </c>
      <c r="C100" s="14"/>
      <c r="D100" s="50">
        <f t="shared" si="3"/>
        <v>0</v>
      </c>
      <c r="E100" s="50"/>
      <c r="F100" s="49" t="s">
        <v>62</v>
      </c>
    </row>
    <row r="101" spans="1:6" s="11" customFormat="1" ht="38.25" x14ac:dyDescent="0.2">
      <c r="A101" s="28" t="s">
        <v>162</v>
      </c>
      <c r="B101" s="61" t="s">
        <v>0</v>
      </c>
      <c r="C101" s="16">
        <v>7441</v>
      </c>
      <c r="D101" s="50">
        <f t="shared" si="3"/>
        <v>0</v>
      </c>
      <c r="E101" s="51">
        <f>SUM(E102:E103)</f>
        <v>0</v>
      </c>
      <c r="F101" s="49" t="s">
        <v>62</v>
      </c>
    </row>
    <row r="102" spans="1:6" s="11" customFormat="1" ht="102" x14ac:dyDescent="0.2">
      <c r="A102" s="10" t="s">
        <v>163</v>
      </c>
      <c r="B102" s="31" t="s">
        <v>88</v>
      </c>
      <c r="C102" s="14"/>
      <c r="D102" s="50">
        <f t="shared" si="3"/>
        <v>0</v>
      </c>
      <c r="E102" s="50"/>
      <c r="F102" s="49" t="s">
        <v>62</v>
      </c>
    </row>
    <row r="103" spans="1:6" s="11" customFormat="1" ht="26.25" customHeight="1" x14ac:dyDescent="0.2">
      <c r="A103" s="10" t="s">
        <v>65</v>
      </c>
      <c r="B103" s="31" t="s">
        <v>87</v>
      </c>
      <c r="C103" s="14"/>
      <c r="D103" s="50">
        <f t="shared" si="3"/>
        <v>0</v>
      </c>
      <c r="E103" s="50"/>
      <c r="F103" s="49" t="s">
        <v>62</v>
      </c>
    </row>
    <row r="104" spans="1:6" ht="102.75" customHeight="1" x14ac:dyDescent="0.2">
      <c r="A104" s="28" t="s">
        <v>164</v>
      </c>
      <c r="B104" s="61" t="s">
        <v>89</v>
      </c>
      <c r="C104" s="16">
        <v>7442</v>
      </c>
      <c r="D104" s="50">
        <f t="shared" si="3"/>
        <v>0</v>
      </c>
      <c r="E104" s="49" t="s">
        <v>62</v>
      </c>
      <c r="F104" s="51">
        <f>SUM(F105:F106)</f>
        <v>0</v>
      </c>
    </row>
    <row r="105" spans="1:6" s="11" customFormat="1" ht="103.5" customHeight="1" x14ac:dyDescent="0.2">
      <c r="A105" s="12" t="s">
        <v>165</v>
      </c>
      <c r="B105" s="31" t="s">
        <v>90</v>
      </c>
      <c r="C105" s="14"/>
      <c r="D105" s="50">
        <f t="shared" si="3"/>
        <v>0</v>
      </c>
      <c r="E105" s="49" t="s">
        <v>62</v>
      </c>
      <c r="F105" s="50"/>
    </row>
    <row r="106" spans="1:6" s="11" customFormat="1" ht="13.5" customHeight="1" x14ac:dyDescent="0.2">
      <c r="A106" s="12" t="s">
        <v>166</v>
      </c>
      <c r="B106" s="31" t="s">
        <v>102</v>
      </c>
      <c r="C106" s="14"/>
      <c r="D106" s="50">
        <f>SUM(E106:F106)</f>
        <v>0</v>
      </c>
      <c r="E106" s="49" t="s">
        <v>62</v>
      </c>
      <c r="F106" s="50"/>
    </row>
    <row r="107" spans="1:6" ht="25.5" x14ac:dyDescent="0.2">
      <c r="A107" s="12" t="s">
        <v>53</v>
      </c>
      <c r="B107" s="61" t="s">
        <v>18</v>
      </c>
      <c r="C107" s="16">
        <v>7451</v>
      </c>
      <c r="D107" s="50">
        <f>SUM(E107:F107)</f>
        <v>60000</v>
      </c>
      <c r="E107" s="47">
        <f>E110</f>
        <v>60000</v>
      </c>
      <c r="F107" s="51">
        <f>SUM(F108:F110)</f>
        <v>0</v>
      </c>
    </row>
    <row r="108" spans="1:6" ht="25.5" x14ac:dyDescent="0.2">
      <c r="A108" s="12" t="s">
        <v>54</v>
      </c>
      <c r="B108" s="31" t="s">
        <v>108</v>
      </c>
      <c r="C108" s="14"/>
      <c r="D108" s="50">
        <f>SUM(E108:F108)</f>
        <v>0</v>
      </c>
      <c r="E108" s="49" t="s">
        <v>62</v>
      </c>
      <c r="F108" s="50"/>
    </row>
    <row r="109" spans="1:6" ht="27" customHeight="1" x14ac:dyDescent="0.2">
      <c r="A109" s="12" t="s">
        <v>55</v>
      </c>
      <c r="B109" s="31" t="s">
        <v>109</v>
      </c>
      <c r="C109" s="14"/>
      <c r="D109" s="50">
        <f>SUM(E109:F109)</f>
        <v>0</v>
      </c>
      <c r="E109" s="49" t="s">
        <v>62</v>
      </c>
      <c r="F109" s="50"/>
    </row>
    <row r="110" spans="1:6" ht="178.5" customHeight="1" x14ac:dyDescent="0.2">
      <c r="A110" s="12" t="s">
        <v>56</v>
      </c>
      <c r="B110" s="31" t="s">
        <v>91</v>
      </c>
      <c r="C110" s="14"/>
      <c r="D110" s="50">
        <f>SUM(E110:F110)</f>
        <v>60000</v>
      </c>
      <c r="E110" s="50">
        <v>60000</v>
      </c>
      <c r="F110" s="50"/>
    </row>
    <row r="111" spans="1:6" ht="15.75" customHeight="1" x14ac:dyDescent="0.2">
      <c r="A111" s="37"/>
      <c r="B111" s="38"/>
      <c r="C111" s="39"/>
      <c r="D111" s="40"/>
      <c r="E111" s="40"/>
      <c r="F111" s="40"/>
    </row>
    <row r="112" spans="1:6" x14ac:dyDescent="0.2">
      <c r="A112" s="37"/>
      <c r="B112" s="38"/>
      <c r="C112" s="39"/>
      <c r="D112" s="40"/>
      <c r="E112" s="40"/>
      <c r="F112" s="40"/>
    </row>
  </sheetData>
  <mergeCells count="11">
    <mergeCell ref="A1:F1"/>
    <mergeCell ref="A8:F8"/>
    <mergeCell ref="D11:D12"/>
    <mergeCell ref="B11:B12"/>
    <mergeCell ref="C11:C12"/>
    <mergeCell ref="A11:A12"/>
    <mergeCell ref="A2:F2"/>
    <mergeCell ref="B3:F3"/>
    <mergeCell ref="D4:F4"/>
    <mergeCell ref="D5:F5"/>
    <mergeCell ref="A6:F6"/>
  </mergeCells>
  <phoneticPr fontId="6" type="noConversion"/>
  <pageMargins left="0.82677165354330695" right="0.27559055118110198" top="0.27559055118110198" bottom="0.43307086614173201" header="0.15748031496063" footer="0.15748031496063"/>
  <pageSetup scale="91" orientation="portrait" r:id="rId1"/>
  <headerFooter differentFirst="1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Կազմ</vt:lpstr>
      <vt:lpstr>Հատված 1</vt:lpstr>
      <vt:lpstr>'Հատված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KOMP2</dc:creator>
  <cp:lastModifiedBy>Tigran Ghandiljyan</cp:lastModifiedBy>
  <cp:lastPrinted>2026-01-23T12:18:47Z</cp:lastPrinted>
  <dcterms:created xsi:type="dcterms:W3CDTF">1996-10-14T23:33:28Z</dcterms:created>
  <dcterms:modified xsi:type="dcterms:W3CDTF">2026-04-28T05:34:43Z</dcterms:modified>
</cp:coreProperties>
</file>