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byureghavan 02-N\"/>
    </mc:Choice>
  </mc:AlternateContent>
  <xr:revisionPtr revIDLastSave="0" documentId="13_ncr:1_{EA95036F-4993-4575-B608-65D4C092A63E}" xr6:coauthVersionLast="47" xr6:coauthVersionMax="47" xr10:uidLastSave="{00000000-0000-0000-0000-000000000000}"/>
  <bookViews>
    <workbookView xWindow="-120" yWindow="-120" windowWidth="29040" windowHeight="15840" firstSheet="3" activeTab="5" xr2:uid="{00000000-000D-0000-FFFF-FFFF00000000}"/>
  </bookViews>
  <sheets>
    <sheet name="Կազմ" sheetId="9" r:id="rId1"/>
    <sheet name="Հավելված N 1" sheetId="10" r:id="rId2"/>
    <sheet name="Հավելված N 2" sheetId="3" r:id="rId3"/>
    <sheet name="Հավելված N 3" sheetId="4" r:id="rId4"/>
    <sheet name="Հավելված N 4-5" sheetId="5" r:id="rId5"/>
    <sheet name="Հավելված N 6" sheetId="7" r:id="rId6"/>
  </sheets>
  <definedNames>
    <definedName name="_xlnm.Print_Titles" localSheetId="1">'Հավելված N 1'!$7:$10</definedName>
    <definedName name="_xlnm.Print_Titles" localSheetId="2">'Հավելված N 2'!$8:$10</definedName>
    <definedName name="_xlnm.Print_Titles" localSheetId="3">'Հավելված N 3'!$8:$10</definedName>
    <definedName name="_xlnm.Print_Titles" localSheetId="5">'Հավելված N 6'!$9:$11</definedName>
  </definedNames>
  <calcPr calcId="191029"/>
</workbook>
</file>

<file path=xl/calcChain.xml><?xml version="1.0" encoding="utf-8"?>
<calcChain xmlns="http://schemas.openxmlformats.org/spreadsheetml/2006/main">
  <c r="G142" i="3" l="1"/>
  <c r="G90" i="3"/>
  <c r="D163" i="4"/>
  <c r="I344" i="7" l="1"/>
  <c r="I343" i="7"/>
  <c r="I189" i="7"/>
  <c r="I188" i="7"/>
  <c r="J187" i="7"/>
  <c r="E57" i="5" l="1"/>
  <c r="E56" i="5" s="1"/>
  <c r="G69" i="3" l="1"/>
  <c r="H136" i="3"/>
  <c r="G136" i="3" s="1"/>
  <c r="J732" i="7"/>
  <c r="J731" i="7" s="1"/>
  <c r="C11" i="5"/>
  <c r="D61" i="5"/>
  <c r="D62" i="5"/>
  <c r="D58" i="5"/>
  <c r="D59" i="5"/>
  <c r="D57" i="5"/>
  <c r="F42" i="10"/>
  <c r="E42" i="10" s="1"/>
  <c r="J692" i="7"/>
  <c r="I738" i="7"/>
  <c r="I736" i="7"/>
  <c r="I735" i="7"/>
  <c r="I734" i="7"/>
  <c r="I727" i="7"/>
  <c r="I737" i="7"/>
  <c r="E113" i="4"/>
  <c r="E112" i="4" s="1"/>
  <c r="I561" i="7"/>
  <c r="I560" i="7"/>
  <c r="J600" i="7"/>
  <c r="J337" i="7"/>
  <c r="I337" i="7" s="1"/>
  <c r="I24" i="7"/>
  <c r="G125" i="3"/>
  <c r="I115" i="3"/>
  <c r="I114" i="3" s="1"/>
  <c r="G114" i="3" s="1"/>
  <c r="E95" i="4"/>
  <c r="D95" i="4" s="1"/>
  <c r="E93" i="4"/>
  <c r="F135" i="4"/>
  <c r="I37" i="7"/>
  <c r="I180" i="7"/>
  <c r="I190" i="3"/>
  <c r="I203" i="3"/>
  <c r="K667" i="7"/>
  <c r="K666" i="7" s="1"/>
  <c r="G149" i="3"/>
  <c r="K508" i="7"/>
  <c r="J508" i="7"/>
  <c r="J517" i="7"/>
  <c r="I517" i="7" s="1"/>
  <c r="J516" i="7"/>
  <c r="I516" i="7" s="1"/>
  <c r="J515" i="7"/>
  <c r="I515" i="7" s="1"/>
  <c r="J514" i="7"/>
  <c r="I514" i="7" s="1"/>
  <c r="J177" i="7"/>
  <c r="J176" i="7" s="1"/>
  <c r="J59" i="7"/>
  <c r="J58" i="7" s="1"/>
  <c r="J666" i="7"/>
  <c r="I674" i="7"/>
  <c r="E112" i="10"/>
  <c r="I18" i="7"/>
  <c r="I331" i="7"/>
  <c r="I262" i="7"/>
  <c r="I261" i="7"/>
  <c r="I259" i="7"/>
  <c r="I255" i="7"/>
  <c r="I256" i="7"/>
  <c r="I258" i="7"/>
  <c r="I266" i="7"/>
  <c r="E110" i="10"/>
  <c r="F34" i="10"/>
  <c r="E34" i="10" s="1"/>
  <c r="G188" i="3"/>
  <c r="G143" i="3"/>
  <c r="J512" i="7"/>
  <c r="I512" i="7" s="1"/>
  <c r="J513" i="7"/>
  <c r="I513" i="7" s="1"/>
  <c r="I533" i="7"/>
  <c r="K482" i="7"/>
  <c r="I482" i="7" s="1"/>
  <c r="I563" i="7"/>
  <c r="I557" i="7"/>
  <c r="F103" i="10"/>
  <c r="E103" i="10" s="1"/>
  <c r="E104" i="10"/>
  <c r="E107" i="10"/>
  <c r="E106" i="10"/>
  <c r="E105" i="10"/>
  <c r="F37" i="10"/>
  <c r="E37" i="10" s="1"/>
  <c r="F13" i="10"/>
  <c r="E13" i="10" s="1"/>
  <c r="E16" i="10"/>
  <c r="E70" i="4"/>
  <c r="D70" i="4" s="1"/>
  <c r="I741" i="7"/>
  <c r="I740" i="7" s="1"/>
  <c r="I739" i="7" s="1"/>
  <c r="K509" i="7"/>
  <c r="I489" i="7"/>
  <c r="I490" i="7"/>
  <c r="I268" i="7"/>
  <c r="G137" i="3"/>
  <c r="G14" i="3"/>
  <c r="I555" i="7"/>
  <c r="K27" i="7"/>
  <c r="I27" i="7" s="1"/>
  <c r="I38" i="7"/>
  <c r="F173" i="4"/>
  <c r="D173" i="4" s="1"/>
  <c r="J357" i="7"/>
  <c r="I357" i="7" s="1"/>
  <c r="E111" i="10"/>
  <c r="E46" i="4"/>
  <c r="D46" i="4" s="1"/>
  <c r="I161" i="3"/>
  <c r="I160" i="3"/>
  <c r="G160" i="3" s="1"/>
  <c r="I159" i="3"/>
  <c r="I158" i="3"/>
  <c r="G158" i="3" s="1"/>
  <c r="I157" i="3"/>
  <c r="G157" i="3" s="1"/>
  <c r="I156" i="3"/>
  <c r="G156" i="3" s="1"/>
  <c r="I155" i="3"/>
  <c r="G155" i="3" s="1"/>
  <c r="I154" i="3"/>
  <c r="I153" i="3"/>
  <c r="H153" i="3" s="1"/>
  <c r="G153" i="3" s="1"/>
  <c r="I152" i="3"/>
  <c r="H152" i="3" s="1"/>
  <c r="G152" i="3" s="1"/>
  <c r="I151" i="3"/>
  <c r="H151" i="3" s="1"/>
  <c r="G151" i="3" s="1"/>
  <c r="I146" i="3"/>
  <c r="G146" i="3" s="1"/>
  <c r="I138" i="3"/>
  <c r="J741" i="7"/>
  <c r="J740" i="7" s="1"/>
  <c r="J739" i="7" s="1"/>
  <c r="J626" i="7"/>
  <c r="J625" i="7" s="1"/>
  <c r="J584" i="7"/>
  <c r="I184" i="7"/>
  <c r="I728" i="7"/>
  <c r="K531" i="7"/>
  <c r="I531" i="7" s="1"/>
  <c r="I535" i="7"/>
  <c r="I534" i="7"/>
  <c r="K336" i="7"/>
  <c r="J183" i="7"/>
  <c r="I183" i="7" s="1"/>
  <c r="I342" i="7"/>
  <c r="I13" i="3"/>
  <c r="J15" i="7"/>
  <c r="I511" i="7"/>
  <c r="J566" i="7"/>
  <c r="K484" i="7"/>
  <c r="I484" i="7" s="1"/>
  <c r="I40" i="7"/>
  <c r="E82" i="4"/>
  <c r="D82" i="4" s="1"/>
  <c r="E81" i="4"/>
  <c r="D81" i="4"/>
  <c r="E80" i="4"/>
  <c r="D80" i="4" s="1"/>
  <c r="E79" i="4"/>
  <c r="D79" i="4" s="1"/>
  <c r="E78" i="4"/>
  <c r="D78" i="4" s="1"/>
  <c r="E100" i="4"/>
  <c r="D100" i="4" s="1"/>
  <c r="E99" i="4"/>
  <c r="D99" i="4" s="1"/>
  <c r="E98" i="4"/>
  <c r="D98" i="4"/>
  <c r="E97" i="4"/>
  <c r="D97" i="4" s="1"/>
  <c r="G130" i="3"/>
  <c r="G125" i="10"/>
  <c r="E125" i="10" s="1"/>
  <c r="G91" i="3"/>
  <c r="G89" i="3"/>
  <c r="G85" i="3" s="1"/>
  <c r="I333" i="7"/>
  <c r="I628" i="7"/>
  <c r="E82" i="10"/>
  <c r="E43" i="10"/>
  <c r="F21" i="10"/>
  <c r="H203" i="3"/>
  <c r="H235" i="3"/>
  <c r="H234" i="3" s="1"/>
  <c r="G73" i="3"/>
  <c r="G70" i="3"/>
  <c r="F116" i="10"/>
  <c r="E116" i="10" s="1"/>
  <c r="F97" i="10"/>
  <c r="F94" i="10" s="1"/>
  <c r="E94" i="10" s="1"/>
  <c r="F93" i="10"/>
  <c r="F92" i="10" s="1"/>
  <c r="E92" i="10" s="1"/>
  <c r="F80" i="10"/>
  <c r="E80" i="10" s="1"/>
  <c r="F66" i="10"/>
  <c r="E66" i="10" s="1"/>
  <c r="F65" i="10"/>
  <c r="E65" i="10" s="1"/>
  <c r="F64" i="10"/>
  <c r="E64" i="10" s="1"/>
  <c r="F63" i="10"/>
  <c r="E63" i="10" s="1"/>
  <c r="F62" i="10"/>
  <c r="E62" i="10" s="1"/>
  <c r="I237" i="3"/>
  <c r="I233" i="3"/>
  <c r="I231" i="3" s="1"/>
  <c r="G231" i="3" s="1"/>
  <c r="I31" i="7"/>
  <c r="I30" i="7"/>
  <c r="I29" i="7"/>
  <c r="I28" i="7"/>
  <c r="E22" i="10"/>
  <c r="E15" i="10"/>
  <c r="E35" i="10"/>
  <c r="H116" i="3"/>
  <c r="D26" i="4"/>
  <c r="E23" i="4"/>
  <c r="D71" i="4"/>
  <c r="I492" i="7"/>
  <c r="I691" i="7"/>
  <c r="I569" i="7"/>
  <c r="I565" i="7"/>
  <c r="I552" i="7"/>
  <c r="I264" i="7"/>
  <c r="I269" i="7"/>
  <c r="I32" i="7"/>
  <c r="I33" i="7"/>
  <c r="I34" i="7"/>
  <c r="I35" i="7"/>
  <c r="I36" i="7"/>
  <c r="G173" i="3"/>
  <c r="F143" i="4"/>
  <c r="D143" i="4" s="1"/>
  <c r="G128" i="3"/>
  <c r="I559" i="7"/>
  <c r="I499" i="7"/>
  <c r="I270" i="7"/>
  <c r="I494" i="7"/>
  <c r="I488" i="7"/>
  <c r="H190" i="3"/>
  <c r="G191" i="3"/>
  <c r="I564" i="7"/>
  <c r="I340" i="7"/>
  <c r="E114" i="10"/>
  <c r="E124" i="10"/>
  <c r="E123" i="10"/>
  <c r="F122" i="10"/>
  <c r="E122" i="10" s="1"/>
  <c r="E109" i="10"/>
  <c r="E108" i="10"/>
  <c r="F121" i="10"/>
  <c r="E120" i="10"/>
  <c r="E118" i="10"/>
  <c r="E117" i="10"/>
  <c r="E101" i="10"/>
  <c r="E100" i="10"/>
  <c r="F99" i="10"/>
  <c r="E99" i="10" s="1"/>
  <c r="E98" i="10"/>
  <c r="E96" i="10"/>
  <c r="E95" i="10"/>
  <c r="E91" i="10"/>
  <c r="F58" i="10"/>
  <c r="E58" i="10" s="1"/>
  <c r="E78" i="10"/>
  <c r="E14" i="10"/>
  <c r="E18" i="10"/>
  <c r="F17" i="10"/>
  <c r="E17" i="10" s="1"/>
  <c r="F57" i="10"/>
  <c r="E57" i="10" s="1"/>
  <c r="E56" i="10"/>
  <c r="E55" i="10"/>
  <c r="E54" i="10"/>
  <c r="E53" i="10"/>
  <c r="E52" i="10"/>
  <c r="F51" i="10"/>
  <c r="E51" i="10" s="1"/>
  <c r="E50" i="10"/>
  <c r="F49" i="10"/>
  <c r="E49" i="10" s="1"/>
  <c r="E41" i="10"/>
  <c r="E40" i="10"/>
  <c r="E39" i="10"/>
  <c r="E38" i="10"/>
  <c r="E33" i="10"/>
  <c r="E32" i="10"/>
  <c r="F29" i="10"/>
  <c r="E29" i="10" s="1"/>
  <c r="E23" i="10"/>
  <c r="I487" i="7"/>
  <c r="D142" i="4"/>
  <c r="H13" i="3"/>
  <c r="H138" i="3"/>
  <c r="D162" i="4"/>
  <c r="I599" i="7"/>
  <c r="J597" i="7"/>
  <c r="J596" i="7" s="1"/>
  <c r="I631" i="7"/>
  <c r="I267" i="7"/>
  <c r="I216" i="3"/>
  <c r="I215" i="3"/>
  <c r="I212" i="3"/>
  <c r="G212" i="3" s="1"/>
  <c r="I210" i="3"/>
  <c r="I209" i="3" s="1"/>
  <c r="H209" i="3" s="1"/>
  <c r="I208" i="3"/>
  <c r="I207" i="3" s="1"/>
  <c r="H207" i="3" s="1"/>
  <c r="I202" i="3"/>
  <c r="I200" i="3"/>
  <c r="G200" i="3" s="1"/>
  <c r="I199" i="3"/>
  <c r="H199" i="3" s="1"/>
  <c r="G199" i="3" s="1"/>
  <c r="I194" i="3"/>
  <c r="G193" i="3"/>
  <c r="I197" i="3"/>
  <c r="I196" i="3"/>
  <c r="G57" i="3"/>
  <c r="F139" i="4"/>
  <c r="D139" i="4" s="1"/>
  <c r="I486" i="7"/>
  <c r="I25" i="7"/>
  <c r="I39" i="7"/>
  <c r="D56" i="4"/>
  <c r="D39" i="4"/>
  <c r="H28" i="3"/>
  <c r="G169" i="3"/>
  <c r="H55" i="3"/>
  <c r="G204" i="3"/>
  <c r="I17" i="3"/>
  <c r="I24" i="3"/>
  <c r="I23" i="3" s="1"/>
  <c r="I26" i="3"/>
  <c r="I28" i="3"/>
  <c r="G41" i="3"/>
  <c r="I43" i="3"/>
  <c r="G43" i="3" s="1"/>
  <c r="I46" i="3"/>
  <c r="I45" i="3" s="1"/>
  <c r="I51" i="3"/>
  <c r="I58" i="3"/>
  <c r="I61" i="3"/>
  <c r="I63" i="3"/>
  <c r="I65" i="3"/>
  <c r="I67" i="3"/>
  <c r="H118" i="3"/>
  <c r="G118" i="3" s="1"/>
  <c r="H120" i="3"/>
  <c r="G120" i="3" s="1"/>
  <c r="H122" i="3"/>
  <c r="G122" i="3" s="1"/>
  <c r="H126" i="3"/>
  <c r="G126" i="3" s="1"/>
  <c r="G117" i="3"/>
  <c r="I121" i="3"/>
  <c r="G121" i="3" s="1"/>
  <c r="I123" i="3"/>
  <c r="G123" i="3" s="1"/>
  <c r="I127" i="3"/>
  <c r="G127" i="3" s="1"/>
  <c r="H46" i="3"/>
  <c r="H37" i="3" s="1"/>
  <c r="H51" i="3"/>
  <c r="H58" i="3"/>
  <c r="H61" i="3"/>
  <c r="H63" i="3"/>
  <c r="H65" i="3"/>
  <c r="H67" i="3"/>
  <c r="H70" i="3"/>
  <c r="H73" i="3"/>
  <c r="H78" i="3"/>
  <c r="H85" i="3"/>
  <c r="H98" i="3"/>
  <c r="G98" i="3" s="1"/>
  <c r="H100" i="3"/>
  <c r="H105" i="3"/>
  <c r="G105" i="3" s="1"/>
  <c r="H113" i="3"/>
  <c r="G113" i="3" s="1"/>
  <c r="I70" i="3"/>
  <c r="I73" i="3"/>
  <c r="I85" i="3"/>
  <c r="I99" i="3"/>
  <c r="G99" i="3" s="1"/>
  <c r="I101" i="3"/>
  <c r="G101" i="3" s="1"/>
  <c r="I106" i="3"/>
  <c r="G106" i="3" s="1"/>
  <c r="H134" i="3"/>
  <c r="G134" i="3" s="1"/>
  <c r="H140" i="3"/>
  <c r="G140" i="3" s="1"/>
  <c r="G141" i="3"/>
  <c r="H167" i="3"/>
  <c r="G167" i="3" s="1"/>
  <c r="H177" i="3"/>
  <c r="H181" i="3"/>
  <c r="H185" i="3"/>
  <c r="G185" i="3" s="1"/>
  <c r="H187" i="3"/>
  <c r="G187" i="3" s="1"/>
  <c r="G168" i="3"/>
  <c r="I186" i="3"/>
  <c r="G186" i="3" s="1"/>
  <c r="H226" i="3"/>
  <c r="G226" i="3" s="1"/>
  <c r="I227" i="3"/>
  <c r="D16" i="4"/>
  <c r="K26" i="7"/>
  <c r="I26" i="7" s="1"/>
  <c r="K59" i="7"/>
  <c r="K66" i="7"/>
  <c r="K70" i="7"/>
  <c r="K75" i="7"/>
  <c r="K74" i="7" s="1"/>
  <c r="K80" i="7"/>
  <c r="K79" i="7" s="1"/>
  <c r="K85" i="7"/>
  <c r="K84" i="7" s="1"/>
  <c r="K90" i="7"/>
  <c r="K89" i="7" s="1"/>
  <c r="K95" i="7"/>
  <c r="K98" i="7"/>
  <c r="K364" i="7"/>
  <c r="K363" i="7" s="1"/>
  <c r="K369" i="7"/>
  <c r="K368" i="7" s="1"/>
  <c r="K374" i="7"/>
  <c r="K373" i="7" s="1"/>
  <c r="K379" i="7"/>
  <c r="K378" i="7" s="1"/>
  <c r="K625" i="7"/>
  <c r="K609" i="7" s="1"/>
  <c r="K604" i="7" s="1"/>
  <c r="I339" i="7"/>
  <c r="D116" i="4"/>
  <c r="J41" i="7"/>
  <c r="I41" i="7" s="1"/>
  <c r="J45" i="7"/>
  <c r="J671" i="7"/>
  <c r="K596" i="7"/>
  <c r="J537" i="7"/>
  <c r="J546" i="7"/>
  <c r="J550" i="7"/>
  <c r="I550" i="7" s="1"/>
  <c r="K537" i="7"/>
  <c r="K546" i="7"/>
  <c r="K566" i="7"/>
  <c r="K571" i="7"/>
  <c r="K575" i="7"/>
  <c r="K579" i="7"/>
  <c r="K584" i="7"/>
  <c r="K588" i="7"/>
  <c r="K592" i="7"/>
  <c r="I592" i="7" s="1"/>
  <c r="K615" i="7"/>
  <c r="K614" i="7" s="1"/>
  <c r="K620" i="7"/>
  <c r="K619" i="7" s="1"/>
  <c r="I538" i="7"/>
  <c r="I539" i="7"/>
  <c r="I540" i="7"/>
  <c r="I543" i="7"/>
  <c r="I544" i="7"/>
  <c r="I545" i="7"/>
  <c r="I547" i="7"/>
  <c r="I548" i="7"/>
  <c r="I549" i="7"/>
  <c r="I551" i="7"/>
  <c r="I553" i="7"/>
  <c r="I554" i="7"/>
  <c r="I556" i="7"/>
  <c r="I562" i="7"/>
  <c r="I567" i="7"/>
  <c r="I568" i="7"/>
  <c r="I570" i="7"/>
  <c r="J571" i="7"/>
  <c r="I572" i="7"/>
  <c r="I573" i="7"/>
  <c r="J328" i="7"/>
  <c r="I328" i="7" s="1"/>
  <c r="I62" i="7"/>
  <c r="K600" i="7"/>
  <c r="K610" i="7"/>
  <c r="K198" i="7"/>
  <c r="I198" i="7" s="1"/>
  <c r="K207" i="7"/>
  <c r="K206" i="7" s="1"/>
  <c r="I206" i="7" s="1"/>
  <c r="K226" i="7"/>
  <c r="I226" i="7" s="1"/>
  <c r="K234" i="7"/>
  <c r="I234" i="7" s="1"/>
  <c r="K238" i="7"/>
  <c r="K243" i="7"/>
  <c r="I243" i="7" s="1"/>
  <c r="K272" i="7"/>
  <c r="K276" i="7"/>
  <c r="K280" i="7"/>
  <c r="K284" i="7"/>
  <c r="K289" i="7"/>
  <c r="K288" i="7" s="1"/>
  <c r="K294" i="7"/>
  <c r="K298" i="7"/>
  <c r="K302" i="7"/>
  <c r="K306" i="7"/>
  <c r="K311" i="7"/>
  <c r="K315" i="7"/>
  <c r="K319" i="7"/>
  <c r="K323" i="7"/>
  <c r="K671" i="7"/>
  <c r="K677" i="7"/>
  <c r="K676" i="7" s="1"/>
  <c r="K682" i="7"/>
  <c r="K681" i="7" s="1"/>
  <c r="K687" i="7"/>
  <c r="K686" i="7" s="1"/>
  <c r="I175" i="7"/>
  <c r="K174" i="7"/>
  <c r="J174" i="7"/>
  <c r="J66" i="7"/>
  <c r="J70" i="7"/>
  <c r="J575" i="7"/>
  <c r="J579" i="7"/>
  <c r="J588" i="7"/>
  <c r="J610" i="7"/>
  <c r="J615" i="7"/>
  <c r="J614" i="7" s="1"/>
  <c r="J620" i="7"/>
  <c r="J619" i="7" s="1"/>
  <c r="J359" i="7"/>
  <c r="J358" i="7" s="1"/>
  <c r="J364" i="7"/>
  <c r="J363" i="7" s="1"/>
  <c r="J369" i="7"/>
  <c r="J368" i="7" s="1"/>
  <c r="J374" i="7"/>
  <c r="J373" i="7" s="1"/>
  <c r="J379" i="7"/>
  <c r="J378" i="7" s="1"/>
  <c r="J677" i="7"/>
  <c r="J676" i="7" s="1"/>
  <c r="J682" i="7"/>
  <c r="J687" i="7"/>
  <c r="J686" i="7" s="1"/>
  <c r="J694" i="7"/>
  <c r="J698" i="7"/>
  <c r="J703" i="7"/>
  <c r="J702" i="7" s="1"/>
  <c r="J707" i="7"/>
  <c r="J710" i="7"/>
  <c r="J709" i="7" s="1"/>
  <c r="J715" i="7"/>
  <c r="J720" i="7"/>
  <c r="J719" i="7" s="1"/>
  <c r="J724" i="7"/>
  <c r="E20" i="4"/>
  <c r="E14" i="4"/>
  <c r="E18" i="4"/>
  <c r="E49" i="4"/>
  <c r="D49" i="4" s="1"/>
  <c r="E35" i="4"/>
  <c r="D35" i="4" s="1"/>
  <c r="E44" i="4"/>
  <c r="D44" i="4" s="1"/>
  <c r="E31" i="4"/>
  <c r="D31" i="4" s="1"/>
  <c r="E105" i="4"/>
  <c r="D105" i="4" s="1"/>
  <c r="I662" i="7"/>
  <c r="I661" i="7"/>
  <c r="I660" i="7"/>
  <c r="K659" i="7"/>
  <c r="J659" i="7"/>
  <c r="I658" i="7"/>
  <c r="I657" i="7"/>
  <c r="I656" i="7"/>
  <c r="K655" i="7"/>
  <c r="J655" i="7"/>
  <c r="I653" i="7"/>
  <c r="I652" i="7"/>
  <c r="I651" i="7"/>
  <c r="K650" i="7"/>
  <c r="J650" i="7"/>
  <c r="I649" i="7"/>
  <c r="I648" i="7"/>
  <c r="I647" i="7"/>
  <c r="K646" i="7"/>
  <c r="J646" i="7"/>
  <c r="I644" i="7"/>
  <c r="I643" i="7"/>
  <c r="I642" i="7"/>
  <c r="K641" i="7"/>
  <c r="J641" i="7"/>
  <c r="I640" i="7"/>
  <c r="I639" i="7"/>
  <c r="I638" i="7"/>
  <c r="K637" i="7"/>
  <c r="J637" i="7"/>
  <c r="I635" i="7"/>
  <c r="I634" i="7"/>
  <c r="I633" i="7"/>
  <c r="K632" i="7"/>
  <c r="J632" i="7"/>
  <c r="I334" i="7"/>
  <c r="I179" i="7"/>
  <c r="I181" i="7"/>
  <c r="F161" i="4"/>
  <c r="D161" i="4" s="1"/>
  <c r="J330" i="7"/>
  <c r="I330" i="7" s="1"/>
  <c r="I178" i="7"/>
  <c r="K176" i="7"/>
  <c r="K50" i="7"/>
  <c r="K54" i="7"/>
  <c r="K105" i="7"/>
  <c r="K104" i="7" s="1"/>
  <c r="K110" i="7"/>
  <c r="K109" i="7" s="1"/>
  <c r="K115" i="7"/>
  <c r="K114" i="7" s="1"/>
  <c r="K119" i="7"/>
  <c r="K122" i="7"/>
  <c r="K121" i="7" s="1"/>
  <c r="K128" i="7"/>
  <c r="K132" i="7"/>
  <c r="K136" i="7"/>
  <c r="K141" i="7"/>
  <c r="K140" i="7" s="1"/>
  <c r="K146" i="7"/>
  <c r="K145" i="7" s="1"/>
  <c r="K155" i="7"/>
  <c r="K154" i="7" s="1"/>
  <c r="K160" i="7"/>
  <c r="K159" i="7" s="1"/>
  <c r="K165" i="7"/>
  <c r="K164" i="7" s="1"/>
  <c r="K170" i="7"/>
  <c r="K169" i="7" s="1"/>
  <c r="K359" i="7"/>
  <c r="K358" i="7" s="1"/>
  <c r="K385" i="7"/>
  <c r="K384" i="7" s="1"/>
  <c r="K390" i="7"/>
  <c r="K389" i="7" s="1"/>
  <c r="K395" i="7"/>
  <c r="K394" i="7" s="1"/>
  <c r="K400" i="7"/>
  <c r="K399" i="7" s="1"/>
  <c r="K405" i="7"/>
  <c r="K404" i="7" s="1"/>
  <c r="K410" i="7"/>
  <c r="K409" i="7" s="1"/>
  <c r="K416" i="7"/>
  <c r="K420" i="7"/>
  <c r="K424" i="7"/>
  <c r="K429" i="7"/>
  <c r="K433" i="7"/>
  <c r="K437" i="7"/>
  <c r="K441" i="7"/>
  <c r="K446" i="7"/>
  <c r="K450" i="7"/>
  <c r="K454" i="7"/>
  <c r="K458" i="7"/>
  <c r="K463" i="7"/>
  <c r="K462" i="7" s="1"/>
  <c r="K468" i="7"/>
  <c r="K467" i="7" s="1"/>
  <c r="K473" i="7"/>
  <c r="K477" i="7"/>
  <c r="K694" i="7"/>
  <c r="K698" i="7"/>
  <c r="K703" i="7"/>
  <c r="K702" i="7" s="1"/>
  <c r="K707" i="7"/>
  <c r="K710" i="7"/>
  <c r="K709" i="7" s="1"/>
  <c r="K715" i="7"/>
  <c r="K714" i="7" s="1"/>
  <c r="K720" i="7"/>
  <c r="K719" i="7" s="1"/>
  <c r="I725" i="7"/>
  <c r="K732" i="7"/>
  <c r="K731" i="7" s="1"/>
  <c r="K730" i="7" s="1"/>
  <c r="K729" i="7" s="1"/>
  <c r="F130" i="4"/>
  <c r="G150" i="3"/>
  <c r="I162" i="3"/>
  <c r="H162" i="3" s="1"/>
  <c r="I217" i="3"/>
  <c r="G217" i="3" s="1"/>
  <c r="I219" i="3"/>
  <c r="I221" i="3"/>
  <c r="G221" i="3" s="1"/>
  <c r="I223" i="3"/>
  <c r="G223" i="3" s="1"/>
  <c r="I225" i="3"/>
  <c r="G225" i="3" s="1"/>
  <c r="I229" i="3"/>
  <c r="G229" i="3" s="1"/>
  <c r="H216" i="3"/>
  <c r="H218" i="3"/>
  <c r="G218" i="3" s="1"/>
  <c r="H220" i="3"/>
  <c r="G220" i="3" s="1"/>
  <c r="H222" i="3"/>
  <c r="G222" i="3" s="1"/>
  <c r="H224" i="3"/>
  <c r="G224" i="3" s="1"/>
  <c r="H228" i="3"/>
  <c r="G228" i="3" s="1"/>
  <c r="H230" i="3"/>
  <c r="G230" i="3" s="1"/>
  <c r="H32" i="3"/>
  <c r="H30" i="3" s="1"/>
  <c r="H17" i="3"/>
  <c r="H24" i="3"/>
  <c r="H26" i="3"/>
  <c r="H145" i="3"/>
  <c r="G145" i="3" s="1"/>
  <c r="H154" i="3"/>
  <c r="H159" i="3"/>
  <c r="G159" i="3" s="1"/>
  <c r="H163" i="3"/>
  <c r="G163" i="3" s="1"/>
  <c r="F69" i="10"/>
  <c r="E69" i="10" s="1"/>
  <c r="E70" i="10"/>
  <c r="G71" i="10"/>
  <c r="E71" i="10" s="1"/>
  <c r="E72" i="10"/>
  <c r="F73" i="10"/>
  <c r="E73" i="10" s="1"/>
  <c r="E74" i="10"/>
  <c r="G75" i="10"/>
  <c r="E75" i="10" s="1"/>
  <c r="E76" i="10"/>
  <c r="E81" i="10"/>
  <c r="E83" i="10"/>
  <c r="E85" i="10"/>
  <c r="E86" i="10"/>
  <c r="E87" i="10"/>
  <c r="G90" i="10"/>
  <c r="E90" i="10" s="1"/>
  <c r="G119" i="10"/>
  <c r="E119" i="10" s="1"/>
  <c r="F42" i="5"/>
  <c r="F53" i="5"/>
  <c r="F69" i="5"/>
  <c r="D69" i="5" s="1"/>
  <c r="F72" i="5"/>
  <c r="D72" i="5" s="1"/>
  <c r="E68" i="5"/>
  <c r="E67" i="5" s="1"/>
  <c r="E42" i="5"/>
  <c r="E41" i="5" s="1"/>
  <c r="E33" i="5" s="1"/>
  <c r="E53" i="5"/>
  <c r="F49" i="5"/>
  <c r="D49" i="5" s="1"/>
  <c r="F45" i="5"/>
  <c r="D78" i="5"/>
  <c r="D77" i="5"/>
  <c r="D76" i="5"/>
  <c r="D75" i="5"/>
  <c r="D74" i="5"/>
  <c r="D73" i="5"/>
  <c r="D71" i="5"/>
  <c r="D70" i="5"/>
  <c r="D66" i="5"/>
  <c r="D55" i="5"/>
  <c r="D54" i="5"/>
  <c r="D52" i="5"/>
  <c r="D51" i="5"/>
  <c r="D50" i="5"/>
  <c r="D47" i="5"/>
  <c r="D46" i="5"/>
  <c r="E45" i="5"/>
  <c r="D44" i="5"/>
  <c r="D43" i="5"/>
  <c r="F167" i="4"/>
  <c r="F165" i="4" s="1"/>
  <c r="F171" i="4"/>
  <c r="D171" i="4" s="1"/>
  <c r="E126" i="4"/>
  <c r="E128" i="4"/>
  <c r="D128" i="4" s="1"/>
  <c r="G15" i="3"/>
  <c r="G16" i="3"/>
  <c r="I241" i="7"/>
  <c r="J477" i="7"/>
  <c r="J473" i="7"/>
  <c r="J468" i="7"/>
  <c r="J467" i="7" s="1"/>
  <c r="J463" i="7"/>
  <c r="J462" i="7" s="1"/>
  <c r="J458" i="7"/>
  <c r="J454" i="7"/>
  <c r="J450" i="7"/>
  <c r="I450" i="7" s="1"/>
  <c r="J446" i="7"/>
  <c r="J441" i="7"/>
  <c r="I441" i="7" s="1"/>
  <c r="J437" i="7"/>
  <c r="J433" i="7"/>
  <c r="J429" i="7"/>
  <c r="J416" i="7"/>
  <c r="J420" i="7"/>
  <c r="J424" i="7"/>
  <c r="J395" i="7"/>
  <c r="J385" i="7"/>
  <c r="J384" i="7" s="1"/>
  <c r="J390" i="7"/>
  <c r="J389" i="7" s="1"/>
  <c r="J405" i="7"/>
  <c r="J404" i="7" s="1"/>
  <c r="J410" i="7"/>
  <c r="J409" i="7" s="1"/>
  <c r="J400" i="7"/>
  <c r="J399" i="7" s="1"/>
  <c r="J311" i="7"/>
  <c r="J315" i="7"/>
  <c r="J319" i="7"/>
  <c r="J323" i="7"/>
  <c r="J294" i="7"/>
  <c r="J298" i="7"/>
  <c r="J302" i="7"/>
  <c r="J306" i="7"/>
  <c r="J289" i="7"/>
  <c r="J288" i="7" s="1"/>
  <c r="J272" i="7"/>
  <c r="J276" i="7"/>
  <c r="J280" i="7"/>
  <c r="J284" i="7"/>
  <c r="K251" i="7"/>
  <c r="I251" i="7" s="1"/>
  <c r="K247" i="7"/>
  <c r="I247" i="7" s="1"/>
  <c r="K221" i="7"/>
  <c r="I221" i="7" s="1"/>
  <c r="K217" i="7"/>
  <c r="I217" i="7" s="1"/>
  <c r="K213" i="7"/>
  <c r="I213" i="7" s="1"/>
  <c r="K202" i="7"/>
  <c r="I202" i="7" s="1"/>
  <c r="J170" i="7"/>
  <c r="J165" i="7"/>
  <c r="J164" i="7" s="1"/>
  <c r="J160" i="7"/>
  <c r="J159" i="7" s="1"/>
  <c r="J155" i="7"/>
  <c r="K150" i="7"/>
  <c r="J150" i="7"/>
  <c r="J146" i="7"/>
  <c r="J128" i="7"/>
  <c r="J132" i="7"/>
  <c r="J136" i="7"/>
  <c r="J141" i="7"/>
  <c r="J140" i="7" s="1"/>
  <c r="J122" i="7"/>
  <c r="J119" i="7"/>
  <c r="J115" i="7"/>
  <c r="J114" i="7" s="1"/>
  <c r="J110" i="7"/>
  <c r="J109" i="7" s="1"/>
  <c r="J105" i="7"/>
  <c r="J98" i="7"/>
  <c r="J95" i="7"/>
  <c r="J90" i="7"/>
  <c r="J89" i="7" s="1"/>
  <c r="J85" i="7"/>
  <c r="J84" i="7" s="1"/>
  <c r="J80" i="7"/>
  <c r="J79" i="7" s="1"/>
  <c r="J75" i="7"/>
  <c r="J74" i="7" s="1"/>
  <c r="J54" i="7"/>
  <c r="J50" i="7"/>
  <c r="K45" i="7"/>
  <c r="I42" i="7"/>
  <c r="I43" i="7"/>
  <c r="I44" i="7"/>
  <c r="I46" i="7"/>
  <c r="I47" i="7"/>
  <c r="I48" i="7"/>
  <c r="I51" i="7"/>
  <c r="I52" i="7"/>
  <c r="I53" i="7"/>
  <c r="I55" i="7"/>
  <c r="I56" i="7"/>
  <c r="I57" i="7"/>
  <c r="I60" i="7"/>
  <c r="I63" i="7"/>
  <c r="I67" i="7"/>
  <c r="I68" i="7"/>
  <c r="I69" i="7"/>
  <c r="I71" i="7"/>
  <c r="I72" i="7"/>
  <c r="I73" i="7"/>
  <c r="I76" i="7"/>
  <c r="I77" i="7"/>
  <c r="I78" i="7"/>
  <c r="I81" i="7"/>
  <c r="I82" i="7"/>
  <c r="I83" i="7"/>
  <c r="I86" i="7"/>
  <c r="I87" i="7"/>
  <c r="I88" i="7"/>
  <c r="I91" i="7"/>
  <c r="I92" i="7"/>
  <c r="I93" i="7"/>
  <c r="I96" i="7"/>
  <c r="I97" i="7"/>
  <c r="I99" i="7"/>
  <c r="I100" i="7"/>
  <c r="I101" i="7"/>
  <c r="I102" i="7"/>
  <c r="I106" i="7"/>
  <c r="I107" i="7"/>
  <c r="I108" i="7"/>
  <c r="I111" i="7"/>
  <c r="I112" i="7"/>
  <c r="I113" i="7"/>
  <c r="I116" i="7"/>
  <c r="I117" i="7"/>
  <c r="I118" i="7"/>
  <c r="I120" i="7"/>
  <c r="I123" i="7"/>
  <c r="I124" i="7"/>
  <c r="I125" i="7"/>
  <c r="I129" i="7"/>
  <c r="I130" i="7"/>
  <c r="I131" i="7"/>
  <c r="I133" i="7"/>
  <c r="I134" i="7"/>
  <c r="I135" i="7"/>
  <c r="I137" i="7"/>
  <c r="I138" i="7"/>
  <c r="I139" i="7"/>
  <c r="I142" i="7"/>
  <c r="I143" i="7"/>
  <c r="I144" i="7"/>
  <c r="I147" i="7"/>
  <c r="I148" i="7"/>
  <c r="I149" i="7"/>
  <c r="I151" i="7"/>
  <c r="I152" i="7"/>
  <c r="I153" i="7"/>
  <c r="I156" i="7"/>
  <c r="I157" i="7"/>
  <c r="I158" i="7"/>
  <c r="I161" i="7"/>
  <c r="I162" i="7"/>
  <c r="I163" i="7"/>
  <c r="I166" i="7"/>
  <c r="I167" i="7"/>
  <c r="I168" i="7"/>
  <c r="I171" i="7"/>
  <c r="I172" i="7"/>
  <c r="I173" i="7"/>
  <c r="I199" i="7"/>
  <c r="I200" i="7"/>
  <c r="I201" i="7"/>
  <c r="I203" i="7"/>
  <c r="I204" i="7"/>
  <c r="I205" i="7"/>
  <c r="I208" i="7"/>
  <c r="I214" i="7"/>
  <c r="I215" i="7"/>
  <c r="I216" i="7"/>
  <c r="I218" i="7"/>
  <c r="I219" i="7"/>
  <c r="I220" i="7"/>
  <c r="I222" i="7"/>
  <c r="I223" i="7"/>
  <c r="I224" i="7"/>
  <c r="I227" i="7"/>
  <c r="I228" i="7"/>
  <c r="I229" i="7"/>
  <c r="I230" i="7"/>
  <c r="I231" i="7"/>
  <c r="I232" i="7"/>
  <c r="I233" i="7"/>
  <c r="I235" i="7"/>
  <c r="I236" i="7"/>
  <c r="I237" i="7"/>
  <c r="I244" i="7"/>
  <c r="I245" i="7"/>
  <c r="I246" i="7"/>
  <c r="I248" i="7"/>
  <c r="I249" i="7"/>
  <c r="I250" i="7"/>
  <c r="I252" i="7"/>
  <c r="I253" i="7"/>
  <c r="I254" i="7"/>
  <c r="I265" i="7"/>
  <c r="I271" i="7"/>
  <c r="I273" i="7"/>
  <c r="I274" i="7"/>
  <c r="I275" i="7"/>
  <c r="I277" i="7"/>
  <c r="I278" i="7"/>
  <c r="I279" i="7"/>
  <c r="I281" i="7"/>
  <c r="I282" i="7"/>
  <c r="I283" i="7"/>
  <c r="I285" i="7"/>
  <c r="I286" i="7"/>
  <c r="I287" i="7"/>
  <c r="I290" i="7"/>
  <c r="I291" i="7"/>
  <c r="I292" i="7"/>
  <c r="I295" i="7"/>
  <c r="I296" i="7"/>
  <c r="I297" i="7"/>
  <c r="I299" i="7"/>
  <c r="I300" i="7"/>
  <c r="I301" i="7"/>
  <c r="I303" i="7"/>
  <c r="I304" i="7"/>
  <c r="I305" i="7"/>
  <c r="I307" i="7"/>
  <c r="I308" i="7"/>
  <c r="I309" i="7"/>
  <c r="I312" i="7"/>
  <c r="I313" i="7"/>
  <c r="I314" i="7"/>
  <c r="I316" i="7"/>
  <c r="I317" i="7"/>
  <c r="I318" i="7"/>
  <c r="I320" i="7"/>
  <c r="I321" i="7"/>
  <c r="I322" i="7"/>
  <c r="I324" i="7"/>
  <c r="I325" i="7"/>
  <c r="I326" i="7"/>
  <c r="I329" i="7"/>
  <c r="I341" i="7"/>
  <c r="I360" i="7"/>
  <c r="I361" i="7"/>
  <c r="I362" i="7"/>
  <c r="I365" i="7"/>
  <c r="I366" i="7"/>
  <c r="I367" i="7"/>
  <c r="I370" i="7"/>
  <c r="I371" i="7"/>
  <c r="I372" i="7"/>
  <c r="I375" i="7"/>
  <c r="I376" i="7"/>
  <c r="I377" i="7"/>
  <c r="I380" i="7"/>
  <c r="I381" i="7"/>
  <c r="I382" i="7"/>
  <c r="I386" i="7"/>
  <c r="I387" i="7"/>
  <c r="I388" i="7"/>
  <c r="I391" i="7"/>
  <c r="I392" i="7"/>
  <c r="I393" i="7"/>
  <c r="I396" i="7"/>
  <c r="I397" i="7"/>
  <c r="I398" i="7"/>
  <c r="I401" i="7"/>
  <c r="I402" i="7"/>
  <c r="I403" i="7"/>
  <c r="I406" i="7"/>
  <c r="I407" i="7"/>
  <c r="I408" i="7"/>
  <c r="I411" i="7"/>
  <c r="I412" i="7"/>
  <c r="I413" i="7"/>
  <c r="I417" i="7"/>
  <c r="I418" i="7"/>
  <c r="I419" i="7"/>
  <c r="I421" i="7"/>
  <c r="I422" i="7"/>
  <c r="I423" i="7"/>
  <c r="I425" i="7"/>
  <c r="I426" i="7"/>
  <c r="I427" i="7"/>
  <c r="I430" i="7"/>
  <c r="I431" i="7"/>
  <c r="I432" i="7"/>
  <c r="I434" i="7"/>
  <c r="I435" i="7"/>
  <c r="I436" i="7"/>
  <c r="I438" i="7"/>
  <c r="I439" i="7"/>
  <c r="I440" i="7"/>
  <c r="I442" i="7"/>
  <c r="I443" i="7"/>
  <c r="I444" i="7"/>
  <c r="I447" i="7"/>
  <c r="I448" i="7"/>
  <c r="I449" i="7"/>
  <c r="I451" i="7"/>
  <c r="I452" i="7"/>
  <c r="I453" i="7"/>
  <c r="I455" i="7"/>
  <c r="I456" i="7"/>
  <c r="I457" i="7"/>
  <c r="I459" i="7"/>
  <c r="I460" i="7"/>
  <c r="I461" i="7"/>
  <c r="I464" i="7"/>
  <c r="I465" i="7"/>
  <c r="I466" i="7"/>
  <c r="I469" i="7"/>
  <c r="I470" i="7"/>
  <c r="I471" i="7"/>
  <c r="I474" i="7"/>
  <c r="I475" i="7"/>
  <c r="I476" i="7"/>
  <c r="I478" i="7"/>
  <c r="I479" i="7"/>
  <c r="I480" i="7"/>
  <c r="I574" i="7"/>
  <c r="I576" i="7"/>
  <c r="I577" i="7"/>
  <c r="I578" i="7"/>
  <c r="I580" i="7"/>
  <c r="I581" i="7"/>
  <c r="I582" i="7"/>
  <c r="I585" i="7"/>
  <c r="I586" i="7"/>
  <c r="I587" i="7"/>
  <c r="I589" i="7"/>
  <c r="I590" i="7"/>
  <c r="I591" i="7"/>
  <c r="I593" i="7"/>
  <c r="I594" i="7"/>
  <c r="I595" i="7"/>
  <c r="I601" i="7"/>
  <c r="I602" i="7"/>
  <c r="I603" i="7"/>
  <c r="I606" i="7"/>
  <c r="I611" i="7"/>
  <c r="I612" i="7"/>
  <c r="I613" i="7"/>
  <c r="I616" i="7"/>
  <c r="I617" i="7"/>
  <c r="I618" i="7"/>
  <c r="I621" i="7"/>
  <c r="I622" i="7"/>
  <c r="I623" i="7"/>
  <c r="I664" i="7"/>
  <c r="I668" i="7"/>
  <c r="I669" i="7"/>
  <c r="I670" i="7"/>
  <c r="I672" i="7"/>
  <c r="I673" i="7"/>
  <c r="I675" i="7"/>
  <c r="I678" i="7"/>
  <c r="I679" i="7"/>
  <c r="I680" i="7"/>
  <c r="I683" i="7"/>
  <c r="I684" i="7"/>
  <c r="I685" i="7"/>
  <c r="I688" i="7"/>
  <c r="I689" i="7"/>
  <c r="I690" i="7"/>
  <c r="I695" i="7"/>
  <c r="I696" i="7"/>
  <c r="I697" i="7"/>
  <c r="I699" i="7"/>
  <c r="I700" i="7"/>
  <c r="I701" i="7"/>
  <c r="I704" i="7"/>
  <c r="I705" i="7"/>
  <c r="I706" i="7"/>
  <c r="I708" i="7"/>
  <c r="I711" i="7"/>
  <c r="I712" i="7"/>
  <c r="I713" i="7"/>
  <c r="I716" i="7"/>
  <c r="I717" i="7"/>
  <c r="I718" i="7"/>
  <c r="I721" i="7"/>
  <c r="I722" i="7"/>
  <c r="I723" i="7"/>
  <c r="I726" i="7"/>
  <c r="I733" i="7"/>
  <c r="I742" i="7"/>
  <c r="F20" i="4"/>
  <c r="F13" i="4" s="1"/>
  <c r="F155" i="4"/>
  <c r="D155" i="4" s="1"/>
  <c r="F153" i="4"/>
  <c r="D153" i="4" s="1"/>
  <c r="F148" i="4"/>
  <c r="D148" i="4" s="1"/>
  <c r="E123" i="4"/>
  <c r="D123" i="4" s="1"/>
  <c r="E121" i="4"/>
  <c r="D121" i="4" s="1"/>
  <c r="E110" i="4"/>
  <c r="D110" i="4" s="1"/>
  <c r="E102" i="4"/>
  <c r="D102" i="4" s="1"/>
  <c r="E87" i="4"/>
  <c r="D87" i="4" s="1"/>
  <c r="E73" i="4"/>
  <c r="E65" i="4"/>
  <c r="D65" i="4" s="1"/>
  <c r="D15" i="4"/>
  <c r="D17" i="4"/>
  <c r="D18" i="4"/>
  <c r="D19" i="4"/>
  <c r="D21" i="4"/>
  <c r="D24" i="4"/>
  <c r="D25" i="4"/>
  <c r="D27" i="4"/>
  <c r="D28" i="4"/>
  <c r="D29" i="4"/>
  <c r="D30" i="4"/>
  <c r="D32" i="4"/>
  <c r="D33" i="4"/>
  <c r="D34" i="4"/>
  <c r="D36" i="4"/>
  <c r="D37" i="4"/>
  <c r="D38" i="4"/>
  <c r="D40" i="4"/>
  <c r="D41" i="4"/>
  <c r="D42" i="4"/>
  <c r="D43" i="4"/>
  <c r="D45" i="4"/>
  <c r="D47" i="4"/>
  <c r="D48" i="4"/>
  <c r="D50" i="4"/>
  <c r="D51" i="4"/>
  <c r="D52" i="4"/>
  <c r="D53" i="4"/>
  <c r="D54" i="4"/>
  <c r="D55" i="4"/>
  <c r="D57" i="4"/>
  <c r="D66" i="4"/>
  <c r="D67" i="4"/>
  <c r="D68" i="4"/>
  <c r="D72" i="4"/>
  <c r="D74" i="4"/>
  <c r="D75" i="4"/>
  <c r="D84" i="4"/>
  <c r="D85" i="4"/>
  <c r="D88" i="4"/>
  <c r="D89" i="4"/>
  <c r="D90" i="4"/>
  <c r="D91" i="4"/>
  <c r="D93" i="4"/>
  <c r="D94" i="4"/>
  <c r="D103" i="4"/>
  <c r="D104" i="4"/>
  <c r="D106" i="4"/>
  <c r="D107" i="4"/>
  <c r="D108" i="4"/>
  <c r="D109" i="4"/>
  <c r="D111" i="4"/>
  <c r="D114" i="4"/>
  <c r="D115" i="4"/>
  <c r="D117" i="4"/>
  <c r="D118" i="4"/>
  <c r="D119" i="4"/>
  <c r="D120" i="4"/>
  <c r="D122" i="4"/>
  <c r="D124" i="4"/>
  <c r="D125" i="4"/>
  <c r="D126" i="4"/>
  <c r="D127" i="4"/>
  <c r="D129" i="4"/>
  <c r="D136" i="4"/>
  <c r="D137" i="4"/>
  <c r="D138" i="4"/>
  <c r="D140" i="4"/>
  <c r="D141" i="4"/>
  <c r="D144" i="4"/>
  <c r="D145" i="4"/>
  <c r="D146" i="4"/>
  <c r="D147" i="4"/>
  <c r="D149" i="4"/>
  <c r="D150" i="4"/>
  <c r="D151" i="4"/>
  <c r="D152" i="4"/>
  <c r="D154" i="4"/>
  <c r="D156" i="4"/>
  <c r="D157" i="4"/>
  <c r="D158" i="4"/>
  <c r="D159" i="4"/>
  <c r="D164" i="4"/>
  <c r="D166" i="4"/>
  <c r="D168" i="4"/>
  <c r="D169" i="4"/>
  <c r="D170" i="4"/>
  <c r="D172" i="4"/>
  <c r="D174" i="4"/>
  <c r="D175" i="4"/>
  <c r="D176" i="4"/>
  <c r="D177" i="4"/>
  <c r="D34" i="5"/>
  <c r="D35" i="5"/>
  <c r="D36" i="5"/>
  <c r="D37" i="5"/>
  <c r="D38" i="5"/>
  <c r="D39" i="5"/>
  <c r="D40" i="5"/>
  <c r="I38" i="3"/>
  <c r="G18" i="3"/>
  <c r="G19" i="3"/>
  <c r="G21" i="3"/>
  <c r="G22" i="3"/>
  <c r="G25" i="3"/>
  <c r="G27" i="3"/>
  <c r="G29" i="3"/>
  <c r="G31" i="3"/>
  <c r="G34" i="3"/>
  <c r="G35" i="3"/>
  <c r="G36" i="3"/>
  <c r="G39" i="3"/>
  <c r="G42" i="3"/>
  <c r="G44" i="3"/>
  <c r="G47" i="3"/>
  <c r="G49" i="3"/>
  <c r="G52" i="3"/>
  <c r="G53" i="3"/>
  <c r="G54" i="3"/>
  <c r="G56" i="3"/>
  <c r="G59" i="3"/>
  <c r="G60" i="3"/>
  <c r="G62" i="3"/>
  <c r="G64" i="3"/>
  <c r="G66" i="3"/>
  <c r="G68" i="3"/>
  <c r="G93" i="3"/>
  <c r="G94" i="3"/>
  <c r="G95" i="3"/>
  <c r="G96" i="3"/>
  <c r="G97" i="3"/>
  <c r="G100" i="3"/>
  <c r="G102" i="3"/>
  <c r="G103" i="3"/>
  <c r="G104" i="3"/>
  <c r="G107" i="3"/>
  <c r="G108" i="3"/>
  <c r="G109" i="3"/>
  <c r="G110" i="3"/>
  <c r="G111" i="3"/>
  <c r="G112" i="3"/>
  <c r="G119" i="3"/>
  <c r="G131" i="3"/>
  <c r="G139" i="3"/>
  <c r="G147" i="3"/>
  <c r="G148" i="3"/>
  <c r="G165" i="3"/>
  <c r="G171" i="3"/>
  <c r="G172" i="3"/>
  <c r="G174" i="3"/>
  <c r="G175" i="3"/>
  <c r="G176" i="3"/>
  <c r="G184" i="3"/>
  <c r="G192" i="3"/>
  <c r="G205" i="3"/>
  <c r="G219" i="3"/>
  <c r="G232" i="3"/>
  <c r="E83" i="4"/>
  <c r="D83" i="4" s="1"/>
  <c r="I23" i="7"/>
  <c r="I542" i="7"/>
  <c r="I263" i="7"/>
  <c r="I197" i="7"/>
  <c r="I497" i="7"/>
  <c r="D86" i="4"/>
  <c r="D92" i="4"/>
  <c r="I12" i="3"/>
  <c r="I496" i="7"/>
  <c r="J509" i="7"/>
  <c r="K724" i="7"/>
  <c r="D76" i="4"/>
  <c r="F102" i="10"/>
  <c r="E102" i="10" s="1"/>
  <c r="E96" i="4" l="1"/>
  <c r="D96" i="4" s="1"/>
  <c r="G116" i="3"/>
  <c r="H115" i="3"/>
  <c r="H166" i="3"/>
  <c r="I211" i="3"/>
  <c r="H211" i="3" s="1"/>
  <c r="G211" i="3" s="1"/>
  <c r="G135" i="3"/>
  <c r="I129" i="3"/>
  <c r="I89" i="7"/>
  <c r="I59" i="7"/>
  <c r="I105" i="7"/>
  <c r="K530" i="7"/>
  <c r="I530" i="7" s="1"/>
  <c r="I390" i="7"/>
  <c r="I508" i="7"/>
  <c r="I454" i="7"/>
  <c r="I122" i="7"/>
  <c r="K22" i="7"/>
  <c r="I22" i="7" s="1"/>
  <c r="I114" i="7"/>
  <c r="J121" i="7"/>
  <c r="I588" i="7"/>
  <c r="I707" i="7"/>
  <c r="I579" i="7"/>
  <c r="I280" i="7"/>
  <c r="I132" i="7"/>
  <c r="I79" i="7"/>
  <c r="K483" i="7"/>
  <c r="I483" i="7" s="1"/>
  <c r="I379" i="7"/>
  <c r="I207" i="7"/>
  <c r="E77" i="4"/>
  <c r="D77" i="4" s="1"/>
  <c r="G24" i="3"/>
  <c r="H133" i="3"/>
  <c r="I374" i="7"/>
  <c r="I437" i="7"/>
  <c r="K541" i="7"/>
  <c r="I319" i="7"/>
  <c r="K472" i="7"/>
  <c r="K103" i="7"/>
  <c r="I85" i="7"/>
  <c r="I289" i="7"/>
  <c r="I165" i="7"/>
  <c r="I75" i="7"/>
  <c r="I641" i="7"/>
  <c r="I655" i="7"/>
  <c r="K127" i="7"/>
  <c r="K126" i="7" s="1"/>
  <c r="I575" i="7"/>
  <c r="I400" i="7"/>
  <c r="J182" i="7"/>
  <c r="I182" i="7" s="1"/>
  <c r="I458" i="7"/>
  <c r="I174" i="7"/>
  <c r="I128" i="7"/>
  <c r="I546" i="7"/>
  <c r="J145" i="7"/>
  <c r="I145" i="7" s="1"/>
  <c r="I288" i="7"/>
  <c r="I619" i="7"/>
  <c r="I359" i="7"/>
  <c r="I395" i="7"/>
  <c r="J654" i="7"/>
  <c r="I363" i="7"/>
  <c r="I302" i="7"/>
  <c r="I597" i="7"/>
  <c r="I298" i="7"/>
  <c r="I177" i="7"/>
  <c r="I95" i="7"/>
  <c r="I294" i="7"/>
  <c r="K310" i="7"/>
  <c r="K21" i="7"/>
  <c r="I21" i="7" s="1"/>
  <c r="I98" i="7"/>
  <c r="I323" i="7"/>
  <c r="J428" i="7"/>
  <c r="I715" i="7"/>
  <c r="I141" i="7"/>
  <c r="I155" i="7"/>
  <c r="I80" i="7"/>
  <c r="K242" i="7"/>
  <c r="I242" i="7" s="1"/>
  <c r="I84" i="7"/>
  <c r="I620" i="7"/>
  <c r="I671" i="7"/>
  <c r="K58" i="7"/>
  <c r="I58" i="7" s="1"/>
  <c r="I659" i="7"/>
  <c r="I45" i="7"/>
  <c r="I399" i="7"/>
  <c r="I632" i="7"/>
  <c r="I121" i="7"/>
  <c r="I284" i="7"/>
  <c r="I410" i="7"/>
  <c r="J394" i="7"/>
  <c r="I394" i="7" s="1"/>
  <c r="I276" i="7"/>
  <c r="I462" i="7"/>
  <c r="I682" i="7"/>
  <c r="I409" i="7"/>
  <c r="I272" i="7"/>
  <c r="I473" i="7"/>
  <c r="I615" i="7"/>
  <c r="J94" i="7"/>
  <c r="I626" i="7"/>
  <c r="I385" i="7"/>
  <c r="K49" i="7"/>
  <c r="K94" i="7"/>
  <c r="D53" i="5"/>
  <c r="D45" i="5"/>
  <c r="F60" i="5"/>
  <c r="F56" i="5" s="1"/>
  <c r="F134" i="4"/>
  <c r="E69" i="4"/>
  <c r="D69" i="4" s="1"/>
  <c r="D167" i="4"/>
  <c r="D134" i="4"/>
  <c r="F133" i="4"/>
  <c r="D133" i="4" s="1"/>
  <c r="E101" i="4"/>
  <c r="D101" i="4" s="1"/>
  <c r="D135" i="4"/>
  <c r="D23" i="4"/>
  <c r="D20" i="4"/>
  <c r="D73" i="4"/>
  <c r="I214" i="3"/>
  <c r="G216" i="3"/>
  <c r="G65" i="3"/>
  <c r="G58" i="3"/>
  <c r="G26" i="3"/>
  <c r="G154" i="3"/>
  <c r="I183" i="3"/>
  <c r="G17" i="3"/>
  <c r="H45" i="3"/>
  <c r="G45" i="3" s="1"/>
  <c r="G67" i="3"/>
  <c r="G115" i="3"/>
  <c r="I198" i="3"/>
  <c r="H198" i="3" s="1"/>
  <c r="G198" i="3" s="1"/>
  <c r="G46" i="3"/>
  <c r="G138" i="3"/>
  <c r="G13" i="3"/>
  <c r="G28" i="3"/>
  <c r="G63" i="3"/>
  <c r="I189" i="3"/>
  <c r="G51" i="3"/>
  <c r="H206" i="3"/>
  <c r="G206" i="3" s="1"/>
  <c r="G207" i="3"/>
  <c r="G209" i="3"/>
  <c r="H208" i="3"/>
  <c r="G208" i="3" s="1"/>
  <c r="G61" i="3"/>
  <c r="H12" i="3"/>
  <c r="G12" i="3" s="1"/>
  <c r="G203" i="3"/>
  <c r="I201" i="3"/>
  <c r="H201" i="3" s="1"/>
  <c r="G201" i="3" s="1"/>
  <c r="G190" i="3"/>
  <c r="E93" i="10"/>
  <c r="E97" i="10"/>
  <c r="F115" i="10"/>
  <c r="E115" i="10" s="1"/>
  <c r="G122" i="10"/>
  <c r="G89" i="10" s="1"/>
  <c r="I358" i="7"/>
  <c r="I596" i="7"/>
  <c r="J681" i="7"/>
  <c r="I681" i="7" s="1"/>
  <c r="J667" i="7"/>
  <c r="I667" i="7" s="1"/>
  <c r="I676" i="7"/>
  <c r="I467" i="7"/>
  <c r="I74" i="7"/>
  <c r="K583" i="7"/>
  <c r="I702" i="7"/>
  <c r="I164" i="7"/>
  <c r="J415" i="7"/>
  <c r="I566" i="7"/>
  <c r="I600" i="7"/>
  <c r="I109" i="7"/>
  <c r="I703" i="7"/>
  <c r="K445" i="7"/>
  <c r="K645" i="7"/>
  <c r="I709" i="7"/>
  <c r="I614" i="7"/>
  <c r="I54" i="7"/>
  <c r="I429" i="7"/>
  <c r="I650" i="7"/>
  <c r="I176" i="7"/>
  <c r="K415" i="7"/>
  <c r="I119" i="7"/>
  <c r="I477" i="7"/>
  <c r="K293" i="7"/>
  <c r="I306" i="7"/>
  <c r="I140" i="7"/>
  <c r="I698" i="7"/>
  <c r="J14" i="7"/>
  <c r="J13" i="7" s="1"/>
  <c r="I115" i="7"/>
  <c r="I420" i="7"/>
  <c r="I468" i="7"/>
  <c r="I50" i="7"/>
  <c r="J336" i="7"/>
  <c r="J335" i="7" s="1"/>
  <c r="I136" i="7"/>
  <c r="K636" i="7"/>
  <c r="I686" i="7"/>
  <c r="I687" i="7"/>
  <c r="I610" i="7"/>
  <c r="J186" i="7"/>
  <c r="I315" i="7"/>
  <c r="I146" i="7"/>
  <c r="I70" i="7"/>
  <c r="I110" i="7"/>
  <c r="J714" i="7"/>
  <c r="I714" i="7" s="1"/>
  <c r="I90" i="7"/>
  <c r="I677" i="7"/>
  <c r="I373" i="7"/>
  <c r="K20" i="7"/>
  <c r="I20" i="7" s="1"/>
  <c r="I389" i="7"/>
  <c r="I378" i="7"/>
  <c r="I368" i="7"/>
  <c r="I584" i="7"/>
  <c r="I150" i="7"/>
  <c r="K383" i="7"/>
  <c r="I571" i="7"/>
  <c r="I369" i="7"/>
  <c r="I416" i="7"/>
  <c r="I404" i="7"/>
  <c r="K428" i="7"/>
  <c r="I537" i="7"/>
  <c r="J536" i="7"/>
  <c r="I724" i="7"/>
  <c r="I719" i="7"/>
  <c r="G162" i="3"/>
  <c r="H161" i="3"/>
  <c r="I424" i="7"/>
  <c r="K506" i="7"/>
  <c r="I506" i="7" s="1"/>
  <c r="I509" i="7"/>
  <c r="D14" i="4"/>
  <c r="E13" i="4"/>
  <c r="K693" i="7"/>
  <c r="K692" i="7" s="1"/>
  <c r="I692" i="7" s="1"/>
  <c r="I694" i="7"/>
  <c r="K624" i="7"/>
  <c r="I666" i="7"/>
  <c r="J310" i="7"/>
  <c r="I310" i="7" s="1"/>
  <c r="I311" i="7"/>
  <c r="I433" i="7"/>
  <c r="G23" i="3"/>
  <c r="I20" i="3"/>
  <c r="G20" i="3" s="1"/>
  <c r="J541" i="7"/>
  <c r="I66" i="7"/>
  <c r="G196" i="3"/>
  <c r="I195" i="3"/>
  <c r="H195" i="3" s="1"/>
  <c r="H50" i="3"/>
  <c r="G55" i="3"/>
  <c r="J445" i="7"/>
  <c r="I637" i="7"/>
  <c r="J636" i="7"/>
  <c r="J609" i="7" s="1"/>
  <c r="J645" i="7"/>
  <c r="E22" i="4"/>
  <c r="D22" i="4" s="1"/>
  <c r="I625" i="7"/>
  <c r="E64" i="4"/>
  <c r="I159" i="7"/>
  <c r="F68" i="10"/>
  <c r="K225" i="7"/>
  <c r="I213" i="3"/>
  <c r="H214" i="3"/>
  <c r="I170" i="7"/>
  <c r="J169" i="7"/>
  <c r="I169" i="7" s="1"/>
  <c r="F20" i="10"/>
  <c r="E21" i="10"/>
  <c r="D165" i="4"/>
  <c r="F160" i="4"/>
  <c r="I50" i="3"/>
  <c r="I48" i="3" s="1"/>
  <c r="I731" i="7"/>
  <c r="J730" i="7"/>
  <c r="D42" i="5"/>
  <c r="F41" i="5"/>
  <c r="K654" i="7"/>
  <c r="J472" i="7"/>
  <c r="I710" i="7"/>
  <c r="I720" i="7"/>
  <c r="I160" i="7"/>
  <c r="I446" i="7"/>
  <c r="I732" i="7"/>
  <c r="J293" i="7"/>
  <c r="I405" i="7"/>
  <c r="I364" i="7"/>
  <c r="J693" i="7"/>
  <c r="J327" i="7"/>
  <c r="J127" i="7"/>
  <c r="I384" i="7"/>
  <c r="I646" i="7"/>
  <c r="E29" i="5"/>
  <c r="H215" i="3"/>
  <c r="G215" i="3" s="1"/>
  <c r="H202" i="3"/>
  <c r="G202" i="3" s="1"/>
  <c r="G68" i="10"/>
  <c r="J104" i="7"/>
  <c r="D113" i="4"/>
  <c r="D112" i="4" s="1"/>
  <c r="J583" i="7"/>
  <c r="I463" i="7"/>
  <c r="F68" i="5"/>
  <c r="F67" i="5" s="1"/>
  <c r="D67" i="5" s="1"/>
  <c r="J49" i="7"/>
  <c r="J154" i="7"/>
  <c r="I154" i="7" s="1"/>
  <c r="H210" i="3" l="1"/>
  <c r="G210" i="3" s="1"/>
  <c r="K518" i="7"/>
  <c r="I541" i="7"/>
  <c r="I415" i="7"/>
  <c r="K19" i="7"/>
  <c r="K17" i="7" s="1"/>
  <c r="I17" i="7" s="1"/>
  <c r="I654" i="7"/>
  <c r="I472" i="7"/>
  <c r="G133" i="3"/>
  <c r="H132" i="3"/>
  <c r="D60" i="5"/>
  <c r="I428" i="7"/>
  <c r="I583" i="7"/>
  <c r="I94" i="7"/>
  <c r="J383" i="7"/>
  <c r="I383" i="7" s="1"/>
  <c r="I636" i="7"/>
  <c r="I49" i="7"/>
  <c r="J624" i="7"/>
  <c r="I624" i="7" s="1"/>
  <c r="I19" i="7"/>
  <c r="F48" i="5"/>
  <c r="F27" i="5" s="1"/>
  <c r="I182" i="3"/>
  <c r="G183" i="3"/>
  <c r="H197" i="3"/>
  <c r="G197" i="3" s="1"/>
  <c r="F113" i="10"/>
  <c r="I645" i="7"/>
  <c r="K414" i="7"/>
  <c r="J196" i="7"/>
  <c r="I693" i="7"/>
  <c r="I445" i="7"/>
  <c r="I336" i="7"/>
  <c r="I335" i="7"/>
  <c r="I536" i="7"/>
  <c r="J518" i="7"/>
  <c r="I518" i="7" s="1"/>
  <c r="I293" i="7"/>
  <c r="K15" i="7"/>
  <c r="I15" i="7" s="1"/>
  <c r="D13" i="4"/>
  <c r="D12" i="4" s="1"/>
  <c r="E12" i="4"/>
  <c r="E11" i="4" s="1"/>
  <c r="D56" i="5"/>
  <c r="D48" i="5" s="1"/>
  <c r="D27" i="5" s="1"/>
  <c r="E48" i="5"/>
  <c r="E27" i="5" s="1"/>
  <c r="I609" i="7"/>
  <c r="J604" i="7"/>
  <c r="I604" i="7" s="1"/>
  <c r="F19" i="10"/>
  <c r="E20" i="10"/>
  <c r="J103" i="7"/>
  <c r="I103" i="7" s="1"/>
  <c r="I104" i="7"/>
  <c r="G214" i="3"/>
  <c r="H213" i="3"/>
  <c r="G213" i="3" s="1"/>
  <c r="D68" i="5"/>
  <c r="I37" i="3"/>
  <c r="G48" i="3"/>
  <c r="I225" i="7"/>
  <c r="K196" i="7"/>
  <c r="J414" i="7"/>
  <c r="E68" i="10"/>
  <c r="G11" i="10"/>
  <c r="E63" i="4"/>
  <c r="D64" i="4"/>
  <c r="G50" i="3"/>
  <c r="G161" i="3"/>
  <c r="H144" i="3"/>
  <c r="G144" i="3" s="1"/>
  <c r="J729" i="7"/>
  <c r="I729" i="7" s="1"/>
  <c r="I730" i="7"/>
  <c r="E28" i="5"/>
  <c r="J126" i="7"/>
  <c r="I126" i="7" s="1"/>
  <c r="I127" i="7"/>
  <c r="D160" i="4"/>
  <c r="F11" i="4"/>
  <c r="D41" i="5"/>
  <c r="F33" i="5"/>
  <c r="G195" i="3"/>
  <c r="H194" i="3"/>
  <c r="J12" i="7" l="1"/>
  <c r="D11" i="4"/>
  <c r="G132" i="3"/>
  <c r="H129" i="3"/>
  <c r="G129" i="3" s="1"/>
  <c r="I196" i="7"/>
  <c r="I414" i="7"/>
  <c r="G182" i="3"/>
  <c r="I181" i="3"/>
  <c r="E113" i="10"/>
  <c r="F89" i="10"/>
  <c r="E89" i="10" s="1"/>
  <c r="K14" i="7"/>
  <c r="K13" i="7"/>
  <c r="I14" i="7"/>
  <c r="E62" i="4"/>
  <c r="D63" i="4"/>
  <c r="F12" i="10"/>
  <c r="E19" i="10"/>
  <c r="I33" i="3"/>
  <c r="G37" i="3"/>
  <c r="H189" i="3"/>
  <c r="G194" i="3"/>
  <c r="F32" i="5"/>
  <c r="D33" i="5"/>
  <c r="G181" i="3" l="1"/>
  <c r="I180" i="3"/>
  <c r="I166" i="3"/>
  <c r="G189" i="3"/>
  <c r="H11" i="3"/>
  <c r="I32" i="3"/>
  <c r="G33" i="3"/>
  <c r="E61" i="4"/>
  <c r="D62" i="4"/>
  <c r="F31" i="5"/>
  <c r="D32" i="5"/>
  <c r="F11" i="10"/>
  <c r="E12" i="10"/>
  <c r="E11" i="10" s="1"/>
  <c r="K12" i="7"/>
  <c r="I13" i="7"/>
  <c r="I12" i="7" s="1"/>
  <c r="G180" i="3" l="1"/>
  <c r="I179" i="3"/>
  <c r="I164" i="3"/>
  <c r="G164" i="3" s="1"/>
  <c r="G166" i="3"/>
  <c r="G11" i="3" s="1"/>
  <c r="I11" i="3"/>
  <c r="D31" i="5"/>
  <c r="F30" i="5"/>
  <c r="E60" i="4"/>
  <c r="D61" i="4"/>
  <c r="I30" i="3"/>
  <c r="G30" i="3" s="1"/>
  <c r="G32" i="3"/>
  <c r="I178" i="3" l="1"/>
  <c r="G179" i="3"/>
  <c r="D30" i="5"/>
  <c r="F29" i="5"/>
  <c r="E58" i="4"/>
  <c r="D58" i="4" s="1"/>
  <c r="D60" i="4"/>
  <c r="E59" i="4"/>
  <c r="D59" i="4" s="1"/>
  <c r="G178" i="3" l="1"/>
  <c r="I177" i="3"/>
  <c r="F28" i="5"/>
  <c r="D28" i="5" s="1"/>
  <c r="F65" i="5"/>
  <c r="D29" i="5"/>
  <c r="I170" i="3" l="1"/>
  <c r="G170" i="3" s="1"/>
  <c r="G17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C1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Finance:</t>
        </r>
        <r>
          <rPr>
            <sz val="8"/>
            <color indexed="81"/>
            <rFont val="Tahoma"/>
            <family val="2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<sst xmlns="http://schemas.openxmlformats.org/spreadsheetml/2006/main" count="2890" uniqueCount="1113">
  <si>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</si>
  <si>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</si>
  <si>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</si>
  <si>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</si>
  <si>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</si>
  <si>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</si>
  <si>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</si>
  <si>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</si>
  <si>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</si>
  <si>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</si>
  <si>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</si>
  <si>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</si>
  <si>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</si>
  <si>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</si>
  <si>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</si>
  <si>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</si>
  <si>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</si>
  <si>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</si>
  <si>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</si>
  <si>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</si>
  <si>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</si>
  <si>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</si>
  <si>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</si>
  <si>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</si>
  <si>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</si>
  <si>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</si>
  <si>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</si>
  <si>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</si>
  <si>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</si>
  <si>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</si>
  <si>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</si>
  <si>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</si>
  <si>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</si>
  <si>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</si>
  <si>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</si>
  <si>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</si>
  <si>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</si>
  <si>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</si>
  <si>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</si>
  <si>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</si>
  <si>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</si>
  <si>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</si>
  <si>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</si>
  <si>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</si>
  <si>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</si>
  <si>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</si>
  <si>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</si>
  <si>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</si>
  <si>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</si>
  <si>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</si>
  <si>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</si>
  <si>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</si>
  <si>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</si>
  <si>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</si>
  <si>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</si>
  <si>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</si>
  <si>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</si>
  <si>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</si>
  <si>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</si>
  <si>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</si>
  <si>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</si>
  <si>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</si>
  <si>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</si>
  <si>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</si>
  <si>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</si>
  <si>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</si>
  <si>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</si>
  <si>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</si>
  <si>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</si>
  <si>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</si>
  <si>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</si>
  <si>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</si>
  <si>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 xml:space="preserve">1.2.2. öáË³ïíáõÃÛáõÝÝ»ñ, áñÇó` </t>
  </si>
  <si>
    <t xml:space="preserve">  - ëï³óí³Í ÷áË³ïíáõÃÛáõÝÝ»ñÇ ·áõÙ³ñÇ Ù³ñáõÙ, áñÇó`</t>
  </si>
  <si>
    <t xml:space="preserve">2.1. ´³ÅÝ»ïáÙë»ñ ¨ Ï³åÇï³ÉáõÙ ³ÛÉ Ù³ëÝ³ÏóáõÃÛáõÝ, áñÇó` </t>
  </si>
  <si>
    <t xml:space="preserve">2.2. öáË³ïíáõÃÛáõÝÝ»ñ, áñÇó` </t>
  </si>
  <si>
    <t xml:space="preserve"> 2.3.1. Ð³Ù³ÛÝùÇ µÛáõç»Ç í³ñã³Ï³Ý Ù³ëÇ ÙÇçáóÝ»ñÇ ï³ñ»ëÏ½µÇ ³½³ï ÙÝ³óáñ¹, áñÇó` </t>
  </si>
  <si>
    <t>Í³Ëë»ñÇ ýÇÝ³Ýë³íáñÙ³ÝÁ ãáõÕÕí³Í Ñ³Ù³ÛÝùÇ µÛáõç»Ç ÙÇçáóÝ»ñÇ ï³ñ»ëÏ½µÇ ³½³ï ÙÝ³óáñ¹Ç ·áõÙ³ñÁ</t>
  </si>
  <si>
    <t>µÛáõç»ï³ÛÇÝ ÷áË³ïíáõÃÛáõÝÝ»ñÇ ëï³óáõÙ, áñÇó`</t>
  </si>
  <si>
    <t>1.2.1. ì³ñÏ»ñ, áñÇó`</t>
  </si>
  <si>
    <t xml:space="preserve"> 1.1. ²ñÅ»ÃÕÃ»ñ (µ³ó³éáõÃÛ³Ùµ µ³ÅÝ»ïáÙë»ñÇ ¨ Ï³åÇï³ÉáõÙ ³ÛÉ Ù³ëÝ³ÏóáõÃÛ³Ý) , áñÇó`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</si>
  <si>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</si>
  <si>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</si>
  <si>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</si>
  <si>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</si>
  <si>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</si>
  <si>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</si>
  <si>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</si>
  <si>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</si>
  <si>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</si>
  <si>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</si>
  <si>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</si>
  <si>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</si>
  <si>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</si>
  <si>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</si>
  <si>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</si>
  <si>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</si>
  <si>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</si>
  <si>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 xml:space="preserve">1.4 ²åñ³ÝùÝ»ñÇ Ù³ï³Ï³ñ³ñáõÙÇó ¨ Í³é³ÛáõÃÛáõÝÝ»ñÇ Ù³ïáõóáõÙÇó ³ÛÉ å³ñï³¹Çñ í×³ñÝ»ñ, ³Û¹ ÃíáõÙ`  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</si>
  <si>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</si>
  <si>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</si>
  <si>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</si>
  <si>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</si>
  <si>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</si>
  <si>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</si>
  <si>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</si>
  <si>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</si>
  <si>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</si>
  <si>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</si>
  <si>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</si>
  <si>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</si>
  <si>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</si>
  <si>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</si>
  <si>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</si>
  <si>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</si>
  <si>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</si>
  <si>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</si>
  <si>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</si>
  <si>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</si>
  <si>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</si>
  <si>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</si>
  <si>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</si>
  <si>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</si>
  <si>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</si>
  <si>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</si>
  <si>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</si>
  <si>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</si>
  <si>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</si>
  <si>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</si>
  <si>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</si>
  <si>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</si>
  <si>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</si>
  <si>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</si>
  <si>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</si>
  <si>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</si>
  <si>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</si>
  <si>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</si>
  <si>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</si>
  <si>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</si>
  <si>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</si>
  <si>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</si>
  <si>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>µ) Þ³ÑáõÃ³Ñ³ñÏ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</si>
  <si>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</si>
  <si>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</si>
  <si>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</si>
  <si>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</si>
  <si>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r>
      <t>²èàÔæ²ä²ÐàôÂÚàôÜ, ³Û¹ ÃíáõÙ`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</si>
  <si>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r>
      <t xml:space="preserve">´Ü²Î²ð²Ü²ÚÆÜ ÞÆÜ²ð²ðàôÂÚàôÜ ºì ÎàØàôÜ²È Ì²è²ÚàôÂÚàôÜ, ³Û¹ ÃíáõÙ` </t>
    </r>
    <r>
      <rPr>
        <sz val="10"/>
        <rFont val="Arial Armenian"/>
        <family val="2"/>
      </rPr>
      <t>(ïáÕ3610+ïáÕ3620+ïáÕ3630+ïáÕ3640+ïáÕ3650+ïáÕ3660)</t>
    </r>
  </si>
  <si>
    <r>
      <t xml:space="preserve">Ð²Ü¶Æêî, ØÞ²ÎàôÚÂ ºì ÎðàÜ, ³Û¹ ÃíáõÙ` </t>
    </r>
    <r>
      <rPr>
        <sz val="9"/>
        <rFont val="Arial Armenian"/>
        <family val="2"/>
      </rPr>
      <t>(ïáÕ2810+ïáÕ2820+ïáÕ2830+ïáÕ2840+ïáÕ2850+ïáÕ2860)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</si>
  <si>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Armenian"/>
        <family val="2"/>
      </rPr>
      <t>(ïáÕ2310+ïáÕ2320+ïáÕ2330+ïáÕ2340+ïáÕ2350+ïáÕ2360+ïáÕ2370)</t>
    </r>
  </si>
  <si>
    <r>
      <t xml:space="preserve">ä²Þîä²ÜàôÂÚàôÜ, ³Û¹ ÃíáõÙ` </t>
    </r>
    <r>
      <rPr>
        <sz val="10"/>
        <rFont val="Arial Armenian"/>
        <family val="2"/>
      </rPr>
      <t>(ïáÕ2210+2220+ïáÕ2230+ïáÕ2240+ïáÕ2250)</t>
    </r>
  </si>
  <si>
    <r>
      <t>îÜîºê²Î²Ü Ð²ð²´ºðàôÂÚàôÜÜºð, ³Û¹ ÃíáõÙ`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</si>
  <si>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r>
      <t xml:space="preserve">Þðæ²Î² ØÆæ²ì²ÚðÆ ä²Þîä²ÜàôÂÚàôÜ, ³Û¹ ÃíáõÙ` </t>
    </r>
    <r>
      <rPr>
        <sz val="10"/>
        <rFont val="Arial Armenian"/>
        <family val="2"/>
      </rPr>
      <t>(ïáÕ2510+ïáÕ2520+ïáÕ2530+ïáÕ2540+ïáÕ2550+ïáÕ2560)</t>
    </r>
  </si>
  <si>
    <r>
      <t>ÀÜ¸Ð²Üàôð ´ÜàôÚÂÆ Ð²Üð²ÚÆÜ Ì²è²ÚàôÂÚàôÜÜºð, ³Û¹ ÃíáõÙ`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</si>
  <si>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Armenian"/>
        <family val="2"/>
      </rPr>
      <t>(ïáÕ4111+ïáÕ4112+ ïáÕ4114)</t>
    </r>
  </si>
  <si>
    <r>
      <t xml:space="preserve">ÀÜÂ²òÆÎ Üàðà¶àôØ ºì ä²Ðä²ÜàôØ, áñÇó (Í³é³ÛáõÃÛáõÝÝ»ñ ¨ ÝÛáõÃ»ñ) 
</t>
    </r>
    <r>
      <rPr>
        <sz val="8"/>
        <rFont val="Arial Armenian"/>
        <family val="2"/>
      </rPr>
      <t>(ïáÕ4251+ïáÕ4252)</t>
    </r>
  </si>
  <si>
    <t>- Þ»Ýù»ñÇ ¨ ßÇÝáõÃÛáõÝÝ»ñÇ Ï³åÇï³É í»ñ³Ýáñá·áõÙ</t>
  </si>
  <si>
    <r>
      <t xml:space="preserve"> ²ÚÈ Ø²êÜ²¶Æî²Î²Ü Ì²è²ÚàôÂÚàôÜÜºðÆ Òºèø ´ºðàôØ, áñÇó`  
</t>
    </r>
    <r>
      <rPr>
        <sz val="8"/>
        <rFont val="Arial Armenian"/>
        <family val="2"/>
      </rPr>
      <t>(ïáÕ 4241)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</si>
  <si>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îàÎàê²ìÖ²ðÜºð, ³Û¹ ÃíáõÙ 
</t>
    </r>
    <r>
      <rPr>
        <sz val="8"/>
        <color indexed="8"/>
        <rFont val="Arial Armenian"/>
        <family val="2"/>
      </rPr>
      <t>(ïáÕ4310+ïáÕ 4320+ïáÕ4330)</t>
    </r>
  </si>
  <si>
    <r>
      <t xml:space="preserve">öàÊ²èàôÂÚàôÜÜºðÆ Ðºî Î²äì²Ì ìÖ²ðÜºð, áñÇó` 
</t>
    </r>
    <r>
      <rPr>
        <sz val="8"/>
        <color indexed="8"/>
        <rFont val="Arial Armenian"/>
        <family val="2"/>
      </rPr>
      <t xml:space="preserve">(ïáÕ4331+ïáÕ4332+ïáÕ4333) 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</si>
  <si>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Armenian"/>
        <family val="2"/>
      </rPr>
      <t xml:space="preserve"> </t>
    </r>
    <r>
      <rPr>
        <i/>
        <sz val="8"/>
        <color indexed="8"/>
        <rFont val="Arial Armenian"/>
        <family val="2"/>
      </rPr>
      <t>(ïáÕ4531+ïáÕ4532+ïáÕ4533)</t>
    </r>
  </si>
  <si>
    <t xml:space="preserve"> - ï»Õ³Ï³Ý ÇÝùÝ³Ï³é³íñÙ³Ý Ù³ñÙÇÝÝ»ñÇÝ,áñÇó` 
(ïáÕ  4535+ïáÕ 4536)</t>
  </si>
  <si>
    <t xml:space="preserve"> - ï»Õ³Ï³Ý ÇÝùÝ³Ï³é³íñÙ³Ý Ù³ñÙÇÝÝ»ñÇÝ,áñÇó`     (ïáÕ  4545+ïáÕ 4546)</t>
  </si>
  <si>
    <r>
      <t xml:space="preserve"> ÎºÜê²ÂàÞ²ÎÜºð, áñÇó` 
</t>
    </r>
    <r>
      <rPr>
        <sz val="8"/>
        <color indexed="8"/>
        <rFont val="Arial Armenian"/>
        <family val="2"/>
      </rPr>
      <t xml:space="preserve">(ïáÕ4641) 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</si>
  <si>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Armenian"/>
        <family val="2"/>
      </rPr>
      <t xml:space="preserve">(ïáÕ4711+ïáÕ4712) 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</si>
  <si>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Armenian"/>
        <family val="2"/>
      </rPr>
      <t>(ïáÕ4731)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</si>
  <si>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ìºð²Î²Ü¶ÜàôØ, áñÇó 
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</si>
  <si>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Ì²Êêºð, áñÇó`
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</si>
  <si>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Armenian"/>
        <family val="2"/>
      </rPr>
      <t>(ïáÕ4771)</t>
    </r>
  </si>
  <si>
    <r>
      <t xml:space="preserve">1.1. ÐÆØÜ²Î²Ü ØÆæàòÜºð, ³Û¹ ÃíáõÙ`
</t>
    </r>
    <r>
      <rPr>
        <sz val="8"/>
        <color indexed="8"/>
        <rFont val="Arial Armenian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</si>
  <si>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</si>
  <si>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ä²Þ²ðÜºðÆ Æð²òàôØÆò Øàôîøºð, ³Û¹ ÃíáõÙ`
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</si>
  <si>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Armenian"/>
        <family val="2"/>
      </rPr>
      <t>(ïáÕ6221+ïáÕ6222+ïáÕ6223)</t>
    </r>
  </si>
  <si>
    <r>
      <t xml:space="preserve">ö²êî²òÆ êàòÆ²È²Î²Ü ²ä²ÐàìàôÂÚ²Ü ìÖ²ðÜºð, áñÇó` 
</t>
    </r>
    <r>
      <rPr>
        <sz val="8"/>
        <rFont val="Arial Armenian"/>
        <family val="2"/>
      </rPr>
      <t>(ïáÕ4131)</t>
    </r>
  </si>
  <si>
    <r>
      <t xml:space="preserve">´ÜºÔºÜ ²ÞÊ²î²ì²ðÒºð ºì Ð²ìºÈ²ìÖ²ðÜºð, áñÇó` 
</t>
    </r>
    <r>
      <rPr>
        <sz val="8"/>
        <rFont val="Arial Armenian"/>
        <family val="2"/>
      </rPr>
      <t>(ïáÕ4121)</t>
    </r>
  </si>
  <si>
    <r>
      <t xml:space="preserve">1.1 ²ÞÊ²î²ÜøÆ ì²ðÒ²îðàôÂÚàôÜ, ³Û¹ ÃíáõÙ`
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</si>
  <si>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t xml:space="preserve"> 2.3.2. Ð³Ù³ÛÝùÇ µÛáõç»Ç ýáÝ¹³ÛÇÝ Ù³ëÇ ÙÇçáóÝ»ñÇ ï³ñ»ëÏ½µÇ ÙÝ³óáñ¹, áñÇó`  
(ïáÕ 8195 + ïáÕ 8196)</t>
  </si>
  <si>
    <t xml:space="preserve">ÀÝ¹Ñ³Ýáõñ µÝáõÛÃÇ Ñ³Ýñ³ÛÇÝ Í³é³ÛáõÃÛáõÝÝ»ñ (³ÛÉ ¹³ë»ñÇÝ ãå³ïÏ³ÝáÕ), áñÇó` </t>
  </si>
  <si>
    <t>Ð³ë³ñ³Ï³Ï³Ý Ï³ñ· ¨ ³Ýíï³Ý·áõÃÛáõÝ (³ÛÉ ¹³ë»ñÇÝ ãå³ïÏ³ÝáÕ), áñÇó`</t>
  </si>
  <si>
    <t>´Ý³Ï³ñ³Ý³ÛÇÝ ßÇÝ³ñ³ñáõÃÛ³Ý ¨ ÏáÙáõÝ³É Í³é³ÛáõÃÛáõÝÝ»ñÇ ·Íáí Ñ»ï³½áï³Ï³Ý ¨ Ý³Ë³·Í³ÛÇÝ ³ßË³ï³ÝùÝ»ñ, áñÇó`</t>
  </si>
  <si>
    <t>²éáÕç³å³ÑáõÃÛ³Ý ·Íáí Ñ»ï³½áï³Ï³Ý ¨ Ý³Ë³·Í³ÛÇÝ ³ßË³ï³ÝùÝ»ñ , áñÇó`</t>
  </si>
  <si>
    <t>Àëï Ù³Ï³ñ¹³ÏÝ»ñÇ ã¹³ë³Ï³ñ·íáÕ ÏñÃáõÃÛáõÝ, áñÇó`</t>
  </si>
  <si>
    <t>³) ä»ï³Ï³Ý µÛáõç»Çó Ï³åÇï³É Í³Ëë»ñÇ ýÇÝ³Ýë³íáñÙ³Ý Ýå³ï³Ï³ÛÇÝ Ñ³ïÏ³óáõÙÝ»ñ (ëáõµí»ÝóÇ³Ý»ñ)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</si>
  <si>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</t>
  </si>
  <si>
    <t>¹) Ð³Ù³ÛÝùÇ ï³ñ³ÍùáõÙ á·»ÉÇó ËÙÇãùÝ»ñÇ ³ñï³¹ñ³ÝùÇ í³×³éùÇ, ÇëÏ Ñ³Ýñ³ÛÇÝ ëÝÝ¹Ç ûµÛ»ÏïÝ»ñáõÙ` á·»ÉÇó ËÙÇãùÝ»ñÇ ³ñï³¹ñ³ÝùÇ Çñ³óÙ³Ý ÃáõÛÉïíáõÃÛ³Ý Ñ³Ù³ñ</t>
  </si>
  <si>
    <t>1137
³</t>
  </si>
  <si>
    <t>¹) Ð³Ù³ÛÝùÇ ï³ñ³ÍùáõÙ ÍË³ËáïÇ ³ñï³¹ñ³ÝùÇ í³×³éùÇ, ÇëÏ Ñ³Ýñ³ÛÇÝ ëÝÝ¹Ç ûµÛ»ÏïÝ»ñáõÙ` ÍË³ËáïÇ ³ñï³¹ñ³ÝùÇ Çñ³óÙ³Ý ÃáõÛÉïíáõÃÛ³Ý Ñ³Ù³ñ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</si>
  <si>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</si>
  <si>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</si>
  <si>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</si>
  <si>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</si>
  <si>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</si>
  <si>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</si>
  <si>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</si>
  <si>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</si>
  <si>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</si>
  <si>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</si>
  <si>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</si>
  <si>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</si>
  <si>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</si>
  <si>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</si>
  <si>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</si>
  <si>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</si>
  <si>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</si>
  <si>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</si>
  <si>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</si>
  <si>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</si>
  <si>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</si>
  <si>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</si>
  <si>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</si>
  <si>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</si>
  <si>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</si>
  <si>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</si>
  <si>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</si>
  <si>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</si>
  <si>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</si>
  <si>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</si>
  <si>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</si>
  <si>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</si>
  <si>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</si>
  <si>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</si>
  <si>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</si>
  <si>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</si>
  <si>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</si>
  <si>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</si>
  <si>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</si>
  <si>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</si>
  <si>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</si>
  <si>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</si>
  <si>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</si>
  <si>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</si>
  <si>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</si>
  <si>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</si>
  <si>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</si>
  <si>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</si>
  <si>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</si>
  <si>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</si>
  <si>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</si>
  <si>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</si>
  <si>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</si>
  <si>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</si>
  <si>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</si>
  <si>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</si>
  <si>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</si>
  <si>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</si>
  <si>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</si>
  <si>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</si>
  <si>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</si>
  <si>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</si>
  <si>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</si>
  <si>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</si>
  <si>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</si>
  <si>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</si>
  <si>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</si>
  <si>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</si>
  <si>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</si>
  <si>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</si>
  <si>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</si>
  <si>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</si>
  <si>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</si>
  <si>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</si>
  <si>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</si>
  <si>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</si>
  <si>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</si>
  <si>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</si>
  <si>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</si>
  <si>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</si>
  <si>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</si>
  <si>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</si>
  <si>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</si>
  <si>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</si>
  <si>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</si>
  <si>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</si>
  <si>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</si>
  <si>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</si>
  <si>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</si>
  <si>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</si>
  <si>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</si>
  <si>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</si>
  <si>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</si>
  <si>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</si>
  <si>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</si>
  <si>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</si>
  <si>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2520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</si>
  <si>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</si>
  <si>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</si>
  <si>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</si>
  <si>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</si>
  <si>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</si>
  <si>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</si>
  <si>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</si>
  <si>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</si>
  <si>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</si>
  <si>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</si>
  <si>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</si>
  <si>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</si>
  <si>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</si>
  <si>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</si>
  <si>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</si>
  <si>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</si>
  <si>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</si>
  <si>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</si>
  <si>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</si>
  <si>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</si>
  <si>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</si>
  <si>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</si>
  <si>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</si>
  <si>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</si>
  <si>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</si>
  <si>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</si>
  <si>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</si>
  <si>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</si>
  <si>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</si>
  <si>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 xml:space="preserve">       </t>
    </r>
    <r>
      <rPr>
        <b/>
        <sz val="12"/>
        <rFont val="Arial Armenian"/>
        <family val="2"/>
      </rPr>
      <t xml:space="preserve">          </t>
    </r>
  </si>
  <si>
    <r>
      <t xml:space="preserve">1.2 Ì²è²ÚàôÂÚàôÜÜºðÆ ºì ²äð²ÜøÜºðÆ Òºèø ´ºðàôØ, ³Û¹ ÃíáõÙ` 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</si>
  <si>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</si>
  <si>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ä²ÚØ²Ü²¶ð²ÚÆÜ ²ÚÈ Ì²è²ÚàôÂÚàôÜÜºðÆ Òºèø ´ºðàôØ, áñÇó`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</si>
  <si>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ÜÚàôÂºð, áñÇó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</si>
  <si>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Armenian"/>
        <family val="2"/>
      </rPr>
      <t>(ïáÕ4411+ïáÕ4412)</t>
    </r>
  </si>
  <si>
    <r>
      <t xml:space="preserve">1.5 ¸ð²Ø²ÞÜàðÐÜºð, ³Û¹ ÃíáõÙ` </t>
    </r>
    <r>
      <rPr>
        <sz val="8"/>
        <color indexed="8"/>
        <rFont val="Arial Armenian"/>
        <family val="2"/>
      </rPr>
      <t>(ïáÕ4510+ïáÕ4520+ïáÕ4530+ïáÕ4540)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</si>
  <si>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Armenian"/>
        <family val="2"/>
      </rPr>
      <t xml:space="preserve"> (ïáÕ4521+ïáÕ4522)</t>
    </r>
  </si>
  <si>
    <r>
      <t xml:space="preserve"> - ²ÛÉ ÁÝÃ³óÇÏ ¹ñ³Ù³ßÝáñÑÝ»ñ, ³Û¹ ÃíáõÙ`            </t>
    </r>
    <r>
      <rPr>
        <sz val="9"/>
        <rFont val="Arial Armenian"/>
        <family val="2"/>
      </rPr>
      <t>(ïáÕ 4534+ïáÕ 4537 +ïáÕ 4538)</t>
    </r>
  </si>
  <si>
    <t>3.7 ÀÝÃ³óÇÏ áã å³ßïáÝ³Ï³Ý ¹ñ³Ù³ßÝáñÑÝ»ñ, ³Û¹ ÃíáõÙ`  
(ïáÕ 1371 + ïáÕ 1372)</t>
  </si>
  <si>
    <r>
      <t>Î²äÆî²È ¸ð²Ø²ÞÜàðÐÜºð äºî²Î²Ü Ð²îì²ÌÆ ²ÚÈ Ø²Î²ð¸²ÎÜºðÆÜ, áñÇó`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</si>
  <si>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Armenian"/>
        <family val="2"/>
      </rPr>
      <t xml:space="preserve"> (ïáÕ 4544+ïáÕ 4547 +ïáÕ 4548)</t>
    </r>
  </si>
  <si>
    <t>êàòÆ²È²Î²Ü ²ä²ÐàìàôÂÚ²Ü Üä²êîÜºð, ³Û¹ ÃíáõÙ`</t>
  </si>
  <si>
    <r>
      <t xml:space="preserve">1.7 ²ÚÈ Ì²Êêºð, ³Û¹ ÃíáõÙ`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</si>
  <si>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</si>
  <si>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Armenian"/>
        <family val="2"/>
      </rPr>
      <t>(ïáÕ4741+ïáÕ4742)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</si>
  <si>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</si>
  <si>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ØºøºÜ²Üºð ºì ê²ðø²ìàðàôØÜºð, áñÇó`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</si>
  <si>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1.2 ä²Þ²ðÜºð, ³Û¹ ÃíáõÙ`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</si>
  <si>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1.4 â²ðî²¸ðì²Ì ԱԿՏԻՎՆԵՐ, ³Û¹ ÃíáõÙ`              </t>
    </r>
    <r>
      <rPr>
        <sz val="8"/>
        <rFont val="Arial Armenian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</si>
  <si>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Armenian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</si>
  <si>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Armenian"/>
        <family val="2"/>
      </rPr>
      <t xml:space="preserve"> (ïáÕ6110+ïáÕ6120+ïáÕ6130) </t>
    </r>
  </si>
  <si>
    <r>
      <t>â²ðî²¸ðì²Ì ²ÎîÆìÜºðÆ Æð²òàôØÆò Øàôîøºð, ³Û¹ ÃíáõÙ`</t>
    </r>
    <r>
      <rPr>
        <b/>
        <i/>
        <sz val="11"/>
        <rFont val="Arial Armenian"/>
        <family val="2"/>
      </rPr>
      <t xml:space="preserve">     </t>
    </r>
    <r>
      <rPr>
        <sz val="10"/>
        <rFont val="Arial Armenian"/>
        <family val="2"/>
      </rPr>
      <t>(ïáÕ6410+ïáÕ6420+ïáÕ6430+ïáÕ6440)</t>
    </r>
  </si>
  <si>
    <r>
      <t xml:space="preserve">ÀÜ¸²ØºÜÀ Ì²Êêºð, ³Û¹ ÃíáõÙ` </t>
    </r>
    <r>
      <rPr>
        <sz val="8"/>
        <rFont val="Arial Armenian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</si>
  <si>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</si>
  <si>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</si>
  <si>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</si>
  <si>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</si>
  <si>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</si>
  <si>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</si>
  <si>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</si>
  <si>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</si>
  <si>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</si>
  <si>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</si>
  <si>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</si>
  <si>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</si>
  <si>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 xml:space="preserve"> - í³ñã³Ï³Ý Ù³ëÇ ÙÇçáóÝ»ñÇ ï³ñ»ëÏ½µÇ ³½³ï ÙÝ³óáñ¹Çó ýáÝ¹³ÛÇÝ  Ù³ë Ùáõïù³·ñÙ³Ý »ÝÃ³Ï³ ·áõÙ³ñÁ 
(ïáÕ 8193)</t>
  </si>
  <si>
    <t>2.3. Ð³Ù³ÛÝùÇ µÛáõç»Ç ÙÇçáóÝ»ñÇ ï³ñ»ëÏ½µÇ ³½³ï  ÙÝ³óáñ¹Á, ³Û¹ ÃíáõÙ`
(ïáÕ 8191+ïáÕ 8194-ïáÕ8193)</t>
  </si>
  <si>
    <t>-â³ñï³¹ñí³Í ³ÏïÇíÝ»ñÇ Çñ³óáõÙÇó Ùáõïù»ñ, ³Û¹ ÃíáõÙ`</t>
  </si>
  <si>
    <t>-ÐáÕÇ Çñ³óáõÙÇó Ùáõïù»ñ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</si>
  <si>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</si>
  <si>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</si>
  <si>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</si>
  <si>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</si>
  <si>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</si>
  <si>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</si>
  <si>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</si>
  <si>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Ð»ï³½áï³Ï³Ý áõ Ý³Ë³·Í³ÛÇÝ ³ßË³ï³ÝùÝ»ñ Ñ³ë³ñ³Ï³Ï³Ý Ï³ñ·Ç ¨ ³Ýíï³Ý·áõÃÛ³Ý áÉáñïáõÙ, áñÇó` 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</si>
  <si>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</si>
  <si>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</si>
  <si>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</si>
  <si>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</si>
  <si>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</si>
  <si>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</si>
  <si>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</si>
  <si>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</si>
  <si>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</si>
  <si>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</si>
  <si>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</si>
  <si>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</si>
  <si>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</si>
  <si>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</si>
  <si>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</si>
  <si>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</si>
  <si>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</si>
  <si>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</si>
  <si>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</si>
  <si>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</si>
  <si>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</si>
  <si>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</si>
  <si>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</si>
  <si>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</si>
  <si>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</si>
  <si>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</si>
  <si>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</si>
  <si>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</si>
  <si>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</si>
  <si>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 xml:space="preserve">ä²Þîä²ÜàôÂÚàôÜ, ³Û¹ ÃíáõÙ` </t>
  </si>
  <si>
    <t xml:space="preserve">Ð²ê²ð²Î²Î²Ü Î²ð¶, ²Üìî²Ü¶àôÂÚàôÜ ¨ ¸²î²Î²Ü ¶àðÌàôÜºàôÂÚàôÜ, ³Û¹ ÃíáõÙ 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</si>
  <si>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</si>
  <si>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</si>
  <si>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</si>
  <si>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</si>
  <si>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</si>
  <si>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</si>
  <si>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</si>
  <si>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</si>
  <si>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</si>
  <si>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</si>
  <si>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r>
      <t xml:space="preserve">êàòÆ²È²Î²Ü ä²Þîä²ÜàôÂÚàôÜ, ³Û¹ ÃíáõÙ`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</si>
  <si>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</si>
  <si>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</si>
  <si>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</si>
  <si>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</si>
  <si>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</si>
  <si>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</si>
  <si>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</si>
  <si>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</si>
  <si>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</si>
  <si>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</si>
  <si>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</si>
  <si>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</si>
  <si>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</si>
  <si>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</si>
  <si>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</si>
  <si>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</si>
  <si>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</si>
  <si>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</si>
  <si>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</si>
  <si>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</si>
  <si>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</si>
  <si>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</si>
  <si>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</si>
  <si>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</si>
  <si>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</si>
  <si>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</si>
  <si>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</si>
  <si>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</si>
  <si>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</si>
  <si>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</si>
  <si>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</si>
  <si>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</si>
  <si>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</si>
  <si>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8199³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</si>
  <si>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</si>
  <si>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</si>
  <si>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</si>
  <si>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</si>
  <si>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</si>
  <si>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</si>
  <si>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</si>
  <si>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</si>
  <si>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</si>
  <si>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</si>
  <si>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</si>
  <si>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</si>
  <si>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</si>
  <si>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</si>
  <si>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</si>
  <si>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</si>
  <si>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</si>
  <si>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</si>
  <si>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</si>
  <si>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</si>
  <si>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</si>
  <si>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</si>
  <si>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</si>
  <si>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</si>
  <si>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</si>
  <si>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</si>
  <si>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</si>
  <si>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</si>
  <si>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</si>
  <si>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</si>
  <si>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</si>
  <si>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</si>
  <si>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</si>
  <si>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</si>
  <si>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</si>
  <si>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</si>
  <si>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</si>
  <si>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</si>
  <si>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</si>
  <si>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</si>
  <si>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</si>
  <si>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</si>
  <si>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</si>
  <si>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</si>
  <si>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</si>
  <si>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</si>
  <si>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</si>
  <si>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</si>
  <si>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</si>
  <si>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</si>
  <si>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</si>
  <si>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</si>
  <si>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</si>
  <si>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</si>
  <si>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</si>
  <si>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 xml:space="preserve"> -êáõµëÇ¹Ç³Ý»ñ áã-ýÇÝ³Ýë³Ï³Ý å»ï³Ï³Ý (h³Ù³ÛÝù³ÛÇÝ) Ï³½Ù³Ï»ñåáõÃÛáõÝÝ»ñÇÝ </t>
  </si>
  <si>
    <t xml:space="preserve">1.1 ¶áõÛù³ÛÇÝ Ñ³ñÏ»ñ ³Ýß³ñÅ ·áõÛùÇó, ³Û¹ ÃíáõÙ` 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</si>
  <si>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</si>
  <si>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</si>
  <si>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</si>
  <si>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</si>
  <si>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</si>
  <si>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 xml:space="preserve">µ) ä»ï³Ï³Ý µÛáõç»Çó ïñ³Ù³¹ñíáÕ ³ÛÉ ¹áï³óÇ³Ý»ñ, ³Û¹ ÃíáõÙ`  </t>
  </si>
  <si>
    <t>1. Ð²ðÎºð ºì îàôðøºð, ³Û¹ ÃíáõÙ`  
(ïáÕ 1110 + ïáÕ 1120 + ïáÕ 1130 + ïáÕ 1150 + ïáÕ 1160)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</si>
  <si>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</si>
  <si>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</si>
  <si>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</si>
  <si>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</si>
  <si>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</si>
  <si>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</si>
  <si>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</si>
  <si>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>êÇÝÃ»-ïÇÏ Ñ³ßÇí</t>
  </si>
  <si>
    <t>7</t>
  </si>
  <si>
    <t>8</t>
  </si>
  <si>
    <t>9</t>
  </si>
  <si>
    <t xml:space="preserve">3. ²ÚÈ ºÎ²ØàôîÜºð, ³Û¹ ÃíáõÙ`  
(ïáÕ 1310 + ïáÕ 1320 + ïáÕ 1330 + ïáÕ 1340 + ïáÕ 1350 + ïáÕ 1360 + ïáÕ 1370 + ïáÕ 1380)
</t>
  </si>
  <si>
    <t>3.4 Ð³Ù³ÛÝùÇ µÛáõç»Ç »Ï³ÙáõïÝ»ñ ³åñ³ÝùÝ»ñÇ Ù³ï³Ï³ñ³ñáõÙÇó ¨ Í³é³ÛáõÃÛáõÝÝ»ñÇ Ù³ïáõóáõÙÇó, ³Û¹ ÃíáõÙ` 
(ïáÕ 1341 + ïáÕ 1342)</t>
  </si>
  <si>
    <t xml:space="preserve">3.5 ì³ñã³Ï³Ý ·³ÝÓáõÙÝ»ñ, ³Û¹ ÃíáõÙ`
(ïáÕ 1351 + ïáÕ 1352 + ïáÕ 1353)  </t>
  </si>
  <si>
    <t xml:space="preserve">3.6 Øáõïù»ñ ïáõÛÅ»ñÇó, ïáõ·³ÝùÝ»ñÇó, ³Û¹ ÃíáõÙ`
(ïáÕ 1361 + ïáÕ 1362)   </t>
  </si>
  <si>
    <t>3.8 Î³åÇï³É áã å³ßïáÝ³Ï³Ý ¹ñ³Ù³ßÝáñÑÝ»ñ, ³Û¹ ÃíáõÙ`  
(ïáÕ 1371 + ïáÕ 1372)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</si>
  <si>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</si>
  <si>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</si>
  <si>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</si>
  <si>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</si>
  <si>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</si>
  <si>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</si>
  <si>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1145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</si>
  <si>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</si>
  <si>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</si>
  <si>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</si>
  <si>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</si>
  <si>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</si>
  <si>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</si>
  <si>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 xml:space="preserve">  - ÑÇÙÝ³Ï³Ý ·áõÙ³ñÇ Ù³ñáõÙ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</si>
  <si>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</si>
  <si>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</si>
  <si>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</si>
  <si>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</si>
  <si>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</si>
  <si>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</si>
  <si>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</si>
  <si>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</si>
  <si>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</si>
  <si>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</si>
  <si>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</si>
  <si>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</si>
  <si>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</si>
  <si>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</si>
  <si>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</si>
  <si>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</si>
  <si>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</si>
  <si>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</si>
  <si>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</si>
  <si>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</si>
  <si>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</si>
  <si>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</si>
  <si>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</si>
  <si>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</si>
  <si>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</si>
  <si>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</si>
  <si>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</si>
  <si>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</si>
  <si>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</si>
  <si>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</si>
  <si>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</si>
  <si>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</si>
  <si>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</si>
  <si>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</si>
  <si>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</si>
  <si>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</si>
  <si>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</si>
  <si>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</si>
  <si>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</si>
  <si>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</si>
  <si>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</si>
  <si>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</si>
  <si>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ÀÜ¸²ØºÜÀ, ³Û¹ ÃíáõÙ`
</t>
    </r>
    <r>
      <rPr>
        <sz val="9"/>
        <rFont val="Arial LatArm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</si>
  <si>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LatArm"/>
        <family val="2"/>
      </rPr>
      <t>(ïáÕ 8110+ïáÕ 8160)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</si>
  <si>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</si>
  <si>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</si>
  <si>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</si>
  <si>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</si>
  <si>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LatArm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</si>
  <si>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</si>
  <si>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LatArm"/>
        <family val="2"/>
      </rPr>
      <t>ïáÕ 8221+ïáÕ 8240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</si>
  <si>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</si>
  <si>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</si>
  <si>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</si>
  <si>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</si>
  <si>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</si>
  <si>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</si>
  <si>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</si>
  <si>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</si>
  <si>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</si>
  <si>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</si>
  <si>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</si>
  <si>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</si>
  <si>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</si>
  <si>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</si>
  <si>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</si>
  <si>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</si>
  <si>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</si>
  <si>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</si>
  <si>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</si>
  <si>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</si>
  <si>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</si>
  <si>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</si>
  <si>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</si>
  <si>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</si>
  <si>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</si>
  <si>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</si>
  <si>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</si>
  <si>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</si>
  <si>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</si>
  <si>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</si>
  <si>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t>(Ñ³½³ñ ¹ñ³ÙÝ»ñáí)</t>
  </si>
  <si>
    <t xml:space="preserve">  ÀÝ¹³Ù»ÝÁ   (ë.7 +ë.8)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</si>
  <si>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</si>
  <si>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</si>
  <si>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</si>
  <si>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</si>
  <si>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</si>
  <si>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</si>
  <si>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</si>
  <si>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</si>
  <si>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</si>
  <si>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</si>
  <si>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</si>
  <si>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</si>
  <si>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</si>
  <si>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</si>
  <si>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</si>
  <si>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</si>
  <si>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</si>
  <si>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</si>
  <si>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</si>
  <si>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</si>
  <si>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</si>
  <si>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</si>
  <si>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</si>
  <si>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</si>
  <si>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</si>
  <si>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</si>
  <si>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</si>
  <si>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</si>
  <si>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</si>
  <si>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</si>
  <si>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</si>
  <si>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</si>
  <si>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</si>
  <si>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</si>
  <si>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</si>
  <si>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</si>
  <si>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</si>
  <si>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>8411</t>
  </si>
  <si>
    <t>8412</t>
  </si>
  <si>
    <t>8413</t>
  </si>
  <si>
    <t>8414</t>
  </si>
  <si>
    <t>01</t>
  </si>
  <si>
    <t>02</t>
  </si>
  <si>
    <t>03</t>
  </si>
  <si>
    <t>- ÙÇÝã¨ 300ù.Ù. ÁÝ¹Ñ. Ù³Ï»ñ»ë áõÝ»óáÕ ³ÝÑ³ï³Ï³Ý µÝ³Ï»ÉÇ, ³Û¹ ÃíáõÙ` ³Û·»·áñÍ³Ï³Ý (³Ù³é³Ýáó.) ïÝ»ñÇ, ÇÝãå»ë Ý³¨` 200ù.Ù. ÁÝ¹Ñ. Ù³Ï»ñ»ë áõÝ»óáÕ ¨ Ñ³ë³ñ³Ï³Ï³Ý ¨ ³ñï³¹ëñ³Ï³Ý Ýß³Ý³ÏáõÃÛ³Ý ûµÛ»ÏïÝ»ñÇ  Ñ³Ù³ñ</t>
  </si>
  <si>
    <t>-201-Çó ÙÇÝã¨ 500ù.Ù.ÁÝ¹Ñ³Ýáõñ Ù³Ï»ñ»ë áõÝ»óáÕ ûµÛ»ÏïÝ»ñÇ Ñ³Ù³ñ</t>
  </si>
  <si>
    <t>-501-Çó ÙÇÝã¨ 1000ù.Ù. ÁÝ¹Ñ³Ýáõñ Ù³Ï»ñ»ë áõÝ»óáÕ ûµÛ»ÏïÝ»ñÇ Ñ³Ù³ñ</t>
  </si>
  <si>
    <t>- ÙÇÝã¨ 20ù.Ù. ÁÝ¹Ñ³Ýáõñ Ù³Ï»ñ»ë áõÝ»óáÕ ûµÛ»ÏïÝ»ñÇ Ñ³Ù³ñ</t>
  </si>
  <si>
    <t>-ÀÝ¹Ñ³Ýáõñ µÝáõÛÃÇ ³ÛÉ Í³é³ÛáõÃÛáõÝÝ»ñ</t>
  </si>
  <si>
    <t xml:space="preserve"> -Ð³ïáõÏ Ýå³ï³Ï³ÛÇÝ ³ÛÉ ÝÛáõÃÝ»ñ</t>
  </si>
  <si>
    <t>î»Õ»Ï³ïí³Ï³Ý Í³é³ÛáõÃÛáõÝÝ»ñ</t>
  </si>
  <si>
    <t>ÀÝ¹Ñ³Ýáõñ µÝáõÛÃÇ ³ÛÉÍ³é³ÛáõÃÛáõÝÝ»ñ</t>
  </si>
  <si>
    <t>Ð³Ù³Ï³ñ·ã³ÛÇÝ Í³é³ÛáõÃÛáõÝÝ»ñ</t>
  </si>
  <si>
    <t xml:space="preserve">ÀÝ¹Ñ³Ýáõñ µÝáõÛÃÇ Ñ³Ýñ³ÛÇÝ Í³é³ÛáõÃÛáõÝÝ»ñÇ (³ÛÉ ¹³ë»ñÇÝ ãå³ïÏ³ÝáÕ), áñÇó` </t>
  </si>
  <si>
    <t>ÀÝ¹Ñ³Ýáõñ µÝáõÛÃÇ Ñ³Ýñ³ÛÇÝ Í³é³ÛáõÃÛáõÝÝ»ñ (³ÛÉ ¹³ë»ñÇÝ ãå³ïÏ³ÝáÕ)</t>
  </si>
  <si>
    <t>-ÐÇÙÝ³Ï³Ý ÙÇçáóÝ»ñÇ Çñ³óáõÙÇó Ùáõïù»ñ, ³Û¹ ÃíáõÙ</t>
  </si>
  <si>
    <t>²Ýß³ñÅ ·áõÛùÇ Çñ³óáõÙÇó Ùáõïù»ñ</t>
  </si>
  <si>
    <t>´Ý³Ï³ñ³Ý³ÛÇÝ ßÇÝ³ñ³ñáõÃÛáõÝ</t>
  </si>
  <si>
    <t>- 20 ¨ ³í»ÉÇ ù.Ù. ÁÝ¹Ñ³Ýáõñ Ù³Ï»ñ»ë áõÝ»óáÕ ûµÛ»ÏïÝ»ñÇ Ñ³Ù³ñ</t>
  </si>
  <si>
    <t>1133-ñ¹ ïáÕáõÙ ãÝ³Ë³ï»ëí³Í ûµÛ»ÏïÝ»ñÇ Ñ³Ù³ñ, áñÇó</t>
  </si>
  <si>
    <t>- ÑÇÙÝ³Ï³Ý ßÇÝáõÃÛáõÝÝ»ñÇ Ý»ñëáõÙ í³×³éùÇ (Çñ³óÙ³Ý) Ï³½Ù³Ï»ñåÙ³Ý ¹»åùáõÙ</t>
  </si>
  <si>
    <t>- áã ÑÇÙÝ³Ï³Ý ßÇÝáõÃÛáõÝÝ»ñÇ Ý»ñëáõÙ í³×³éùÇ (Çñ³óÙ³Ý) Ï³½Ù³Ï»ñåÙ³Ý ¹»åùáõÙ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</si>
  <si>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</si>
  <si>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</si>
  <si>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</si>
  <si>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</si>
  <si>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</si>
  <si>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</si>
  <si>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r>
      <t xml:space="preserve"> ¶àðÌàôÔàôØÜºðÆ ºì Þðæ²¶²ÚàôÂÚàôÜÜºðÆ Ì²Êêºð, áñÇó` 
</t>
    </r>
    <r>
      <rPr>
        <sz val="8"/>
        <rFont val="Arial Armenian"/>
        <family val="2"/>
      </rPr>
      <t>(ïáÕ4221+ïáÕ4222+ïáÕ4223)</t>
    </r>
  </si>
  <si>
    <r>
      <t xml:space="preserve">ÜºðøÆÜ îàÎàê²ìÖ²ðÜºð, áñÇó
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</si>
  <si>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(ïáÕ4321+ïáÕ4322)</t>
    </r>
  </si>
  <si>
    <r>
      <t>1.4 êàô´êÆ¸Æ²Üºð, ³Û¹ ÃíáõÙ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
(ïáÕ4410+ïáÕ4420)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</si>
  <si>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(ïáÕ4421+ïáÕ4422)</t>
    </r>
  </si>
  <si>
    <r>
      <t>¸ð²Ø²ÞÜàðÐÜºð úî²ðºðÎðÚ² Î²è²ì²ðàôÂÚàôÜÜºðÆÜ, áñÇó`</t>
    </r>
    <r>
      <rPr>
        <sz val="8"/>
        <color indexed="8"/>
        <rFont val="Arial Armenian"/>
        <family val="2"/>
      </rPr>
      <t xml:space="preserve"> 
(ïáÕ4511+ïáÕ4512)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</si>
  <si>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Armenian"/>
        <family val="2"/>
      </rPr>
      <t xml:space="preserve">(ïáÕ4631+ïáÕ4632+ïáÕ4633+ïáÕ4634) </t>
    </r>
  </si>
  <si>
    <r>
      <t xml:space="preserve"> ²ÚÈ ÐÆØÜ²Î²Ü ØÆæàòÜºð, áñÇó`
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</si>
  <si>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1.3 ´²ðÒð²ðÄºø ²ÎîÆìÜºð, ³Û¹ ÃíáõÙ`
</t>
    </r>
    <r>
      <rPr>
        <sz val="8"/>
        <color indexed="8"/>
        <rFont val="Arial Armenian"/>
        <family val="2"/>
      </rPr>
      <t>(ïáÕ 5311)</t>
    </r>
  </si>
  <si>
    <r>
      <t xml:space="preserve">´²ðÒð²ðÄºø ²ÎîÆìÜºðÆ Æð²òàôØÆò Øàôîøºð, ³Û¹ ÃíáõÙ` 
</t>
    </r>
    <r>
      <rPr>
        <sz val="10"/>
        <rFont val="Arial Armenian"/>
        <family val="2"/>
      </rPr>
      <t>(ïáÕ 6310)</t>
    </r>
  </si>
  <si>
    <r>
      <t xml:space="preserve">1.6 êàòÆ²È²Î²Ü Üä²êîÜºð ºì ÎºÜê²ÂàÞ²ÎÜºð, ³Û¹ ÃíáõÙ`
</t>
    </r>
    <r>
      <rPr>
        <sz val="8"/>
        <color indexed="8"/>
        <rFont val="Arial Armenian"/>
        <family val="2"/>
      </rPr>
      <t>(ïáÕ4610+ïáÕ4630+ïáÕ4640)</t>
    </r>
  </si>
  <si>
    <t xml:space="preserve"> - »ÝÃ³Ï³ ¿ áõÕÕÙ³Ý Ñ³Ù³ÛÝùÇ µÛáõç»Ç ýáÝ¹³ÛÇÝ  Ù³ë     
(ïáÕ 8191 - ïáÕ 8192)</t>
  </si>
  <si>
    <t xml:space="preserve"> 1.1. ²ñÅ»ÃÕÃ»ñ (µ³ó³éáõÃÛ³Ùµ µ³ÅÝ»ïáÙë»ñÇ ¨ Ï³åÇï³ÉáõÙ ³ÛÉ Ù³ëÝ³ÏóáõÃÛ³Ý),áñÇó </t>
  </si>
  <si>
    <t>1.2.1. ì³ñÏ»ñ, áñÁ`</t>
  </si>
  <si>
    <t xml:space="preserve">  - í³ñÏ»ñÇ ëï³óáõÙ, áñÁ</t>
  </si>
  <si>
    <t xml:space="preserve">  - ëï³óí³Í í³ñÏ»ñÇ ÑÇÙÝ³Ï³Ý  ·áõÙ³ñÇ Ù³ñáõÙ, áñÇó`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</si>
  <si>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</si>
  <si>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</si>
  <si>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</si>
  <si>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</si>
  <si>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</si>
  <si>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</si>
  <si>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</si>
  <si>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</si>
  <si>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</si>
  <si>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</si>
  <si>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</si>
  <si>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</si>
  <si>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</si>
  <si>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</si>
  <si>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</si>
  <si>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</si>
  <si>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</si>
  <si>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</si>
  <si>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</si>
  <si>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</si>
  <si>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</si>
  <si>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</si>
  <si>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</si>
  <si>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</si>
  <si>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</si>
  <si>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</si>
  <si>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</si>
  <si>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</si>
  <si>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</si>
  <si>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</si>
  <si>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</si>
  <si>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</si>
  <si>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</si>
  <si>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</si>
  <si>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</si>
  <si>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</si>
  <si>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</si>
  <si>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</si>
  <si>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</si>
  <si>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</si>
  <si>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</si>
  <si>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</si>
  <si>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</si>
  <si>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</si>
  <si>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</si>
  <si>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</si>
  <si>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</si>
  <si>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</si>
  <si>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</si>
  <si>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</si>
  <si>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</si>
  <si>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</si>
  <si>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</si>
  <si>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</si>
  <si>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</si>
  <si>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</si>
  <si>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</si>
  <si>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</si>
  <si>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</si>
  <si>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</si>
  <si>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</si>
  <si>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</si>
  <si>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</si>
  <si>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</si>
  <si>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</si>
  <si>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</si>
  <si>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</si>
  <si>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</si>
  <si>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</si>
  <si>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</si>
  <si>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>öñÏ³ñ³ñ Í³é³ÛáõÃÛáõÝ</t>
  </si>
  <si>
    <t xml:space="preserve"> -Î»Ýë³Ãáß³ÏÝ»ñ</t>
  </si>
  <si>
    <t>4741</t>
  </si>
  <si>
    <t>4811</t>
  </si>
  <si>
    <t>4819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</si>
  <si>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</si>
  <si>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</si>
  <si>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</si>
  <si>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</si>
  <si>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</si>
  <si>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</si>
  <si>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</si>
  <si>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 xml:space="preserve"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</t>
  </si>
  <si>
    <t>·) ä»ï³Ï³Ý µÛáõç»Çó ïñ³Ù³¹ñíáÕ Ýå³ï³Ï³ÛÇÝ Ñ³ïÏ³óáõÙÝ»ñ (ëáõµí»ÝóÇ³Ý»ñ)</t>
  </si>
  <si>
    <t>Øáõïù»ñ Ñ³Ù³ÛÝùÇ µÛáõç»Ç ÝÏ³ïÙ³Ùµ ëï³ÝÓÝ³Í å³ÛÙ³Ý³·ñ³ÛÇÝ å³ñï³íáñáõÃÛáõÝÝ»ñÇ ãÏ³ï³ñÙ³Ý ¹ÇÙ³ó ·³ÝÓíáÕ ïáõÛÅ»ñÇó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</si>
  <si>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</si>
  <si>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</si>
  <si>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</si>
  <si>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</si>
  <si>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</si>
  <si>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</si>
  <si>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</si>
  <si>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</si>
  <si>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</si>
  <si>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</si>
  <si>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</si>
  <si>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</si>
  <si>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</si>
  <si>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</si>
  <si>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</si>
  <si>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</si>
  <si>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</si>
  <si>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</si>
  <si>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</si>
  <si>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</si>
  <si>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</si>
  <si>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</si>
  <si>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</si>
  <si>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</si>
  <si>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</si>
  <si>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</si>
  <si>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</si>
  <si>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</si>
  <si>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</si>
  <si>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</si>
  <si>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</si>
  <si>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</si>
  <si>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</si>
  <si>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</si>
  <si>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</si>
  <si>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</si>
  <si>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</si>
  <si>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</si>
  <si>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</si>
  <si>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</si>
  <si>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</si>
  <si>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</si>
  <si>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</si>
  <si>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</si>
  <si>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</si>
  <si>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</si>
  <si>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</si>
  <si>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</si>
  <si>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</si>
  <si>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</si>
  <si>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</si>
  <si>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</si>
  <si>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</si>
  <si>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</si>
  <si>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</si>
  <si>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</si>
  <si>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</si>
  <si>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</si>
  <si>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</si>
  <si>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</si>
  <si>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</si>
  <si>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</si>
  <si>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</si>
  <si>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</si>
  <si>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</si>
  <si>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</si>
  <si>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</si>
  <si>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</si>
  <si>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</si>
  <si>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</si>
  <si>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</si>
  <si>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</si>
  <si>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</si>
  <si>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</si>
  <si>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</si>
  <si>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</si>
  <si>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</si>
  <si>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</si>
  <si>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</si>
  <si>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</si>
  <si>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</si>
  <si>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</si>
  <si>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</si>
  <si>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</si>
  <si>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</si>
  <si>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</si>
  <si>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</si>
  <si>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</si>
  <si>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</si>
  <si>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</si>
  <si>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r>
      <t xml:space="preserve">ÐÆØÜ²Î²Ü ´²ÄÆÜÜºðÆÜ â¸²êìàÔ ä²Ðàôêî²ÚÆÜ üàÜ¸ºð, ³Û¹ ÃíáõÙ`
 </t>
    </r>
    <r>
      <rPr>
        <sz val="8"/>
        <rFont val="Arial Armenian"/>
        <family val="2"/>
      </rPr>
      <t>(ïáÕ3110)</t>
    </r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</si>
  <si>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</si>
  <si>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</si>
  <si>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</si>
  <si>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</si>
  <si>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</si>
  <si>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</si>
  <si>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</si>
  <si>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</si>
  <si>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</si>
  <si>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1372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</si>
  <si>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</si>
  <si>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</si>
  <si>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</si>
  <si>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</si>
  <si>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</si>
  <si>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</si>
  <si>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</si>
  <si>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</si>
  <si>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</si>
  <si>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</si>
  <si>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</si>
  <si>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</si>
  <si>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</si>
  <si>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</si>
  <si>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</si>
  <si>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</si>
  <si>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</si>
  <si>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</si>
  <si>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</si>
  <si>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</si>
  <si>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</si>
  <si>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</si>
  <si>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</si>
  <si>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</si>
  <si>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</si>
  <si>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</si>
  <si>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</si>
  <si>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</si>
  <si>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</si>
  <si>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</si>
  <si>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</si>
  <si>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</si>
  <si>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</si>
  <si>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</si>
  <si>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</si>
  <si>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</si>
  <si>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</si>
  <si>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</si>
  <si>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</si>
  <si>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</si>
  <si>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</si>
  <si>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</si>
  <si>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</si>
  <si>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</si>
  <si>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</si>
  <si>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</si>
  <si>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</si>
  <si>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</si>
  <si>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</si>
  <si>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</si>
  <si>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</si>
  <si>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</si>
  <si>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</si>
  <si>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</si>
  <si>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</si>
  <si>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</si>
  <si>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</si>
  <si>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</si>
  <si>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</si>
  <si>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</si>
  <si>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</si>
  <si>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</si>
  <si>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</si>
  <si>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</si>
  <si>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</si>
  <si>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</si>
  <si>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</si>
  <si>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</si>
  <si>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</si>
  <si>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</si>
  <si>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</si>
  <si>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</si>
  <si>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</si>
  <si>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</si>
  <si>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</si>
  <si>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</si>
  <si>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</si>
  <si>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</si>
  <si>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</si>
  <si>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</si>
  <si>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</si>
  <si>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</si>
  <si>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</si>
  <si>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</si>
  <si>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</si>
  <si>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</si>
  <si>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</si>
  <si>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</si>
  <si>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</si>
  <si>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</si>
  <si>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</si>
  <si>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</si>
  <si>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</si>
  <si>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</si>
  <si>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</si>
  <si>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</si>
  <si>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1146</t>
  </si>
  <si>
    <t>Å·)²íïáÏ³Û³Ý³ï»ÕÇ Ñ³Ù³ñ</t>
  </si>
  <si>
    <t>1147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</si>
  <si>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</si>
  <si>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</si>
  <si>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Í³Ëë»ր</t>
  </si>
  <si>
    <t>°-3001-Çó ¨ ³í»ÉÇ ù³é³ÏáõëÇ Ù»ïñ ÁÝ¹Ñ³Ýáõñ Ù³Ï»ñ»ë áõÝ»óáÕ ûµÛ»ÏïÝ»ñÇ Ñ³Ù³ñ</t>
  </si>
  <si>
    <t>°-1001-Çó ÙÇÝã¨ 3000ù.Ù. ÁÝ¹Ñ³Ýáõñ Ù³Ï»ñ»ë áõÝ»óáÕ ûµÛ»ÏïÝ»ñÇ Ñ³Ù³ñ</t>
  </si>
  <si>
    <t xml:space="preserve">  </t>
  </si>
  <si>
    <t>0.0</t>
  </si>
  <si>
    <t xml:space="preserve">½) Ð³Ù³ÛÝùÇ ï³ñ³ÍùáõÙ Ñ»ÕáõÏ í³é»ÉÇùÇ, ë»ÕÙí³Í µÝ³Ï³Ý  Ï³Ù Ñ»ÕáõÏ³óí³Í Ý³í-Ã³ÛÇÝ ·³½»ñÇ Ù³Ýñ³Í³Ë ³é¨ïñÇ Ï»ï»ñáõÙ Ñ»ÕáõÏ í³é»ÉÇùÇ ¨ (Ï³Ù) ë»ÕÙí³Í µÝ³Ï³Ý Ï³Ù Ñ»ÕáõÏ³óí³Í Ý³íÃ³ÛÇÝ ·³½»ñÇ ¨ ï»ËÝÇÏ³Ï³Ý Ñ»ÕáõÏÝ»ñÇ í³×³éùÇ ÃáõÛÉïíáõÃÛ³Ý Ñ³Ù³ñ </t>
  </si>
  <si>
    <t>1148</t>
  </si>
  <si>
    <t>1149</t>
  </si>
  <si>
    <t>Ð³Û³ëï³ÝÇ Ð³Ýñ³å»ïáõÃÛ³Ý Ñ³Ù³ÛÝùÝ»ñÇ ³Ýí³ÝáõÙÝ»ñÁ ýÇñÙ³ÛÇÝ ³Ýí³ÝáõÙÝ»ñáõÙ û·ï³·áñÍ»Éáõ ÃáõÛÉïíáõÃÛ³Ý Ñ³Ù³ñ</t>
  </si>
  <si>
    <t xml:space="preserve">Ð³Ù³ÛÝùÇ ï³ñ³ÍùáõÙ Ñ³Ýñ³ÛÇÝ ëÝÝ¹Ç Ï³½Ù³Ï»ñåÙ³Ý ¨ Çñ³óÙ³Ý  ÃáõÛÉïíáõÃÛ³Ý Ñ³Ù³ñ </t>
  </si>
  <si>
    <t>Þ³ñÅ³Ï³Ý  ·áõÛùÇ Çñ³óáõÙÇó Ùáõïù»ñ</t>
  </si>
  <si>
    <r>
      <t xml:space="preserve">3.1 îáÏáëÝ»ñ, </t>
    </r>
    <r>
      <rPr>
        <sz val="9"/>
        <rFont val="Arial Armenian"/>
        <family val="2"/>
      </rPr>
      <t xml:space="preserve">³Û¹ ÃíáõÙ`  </t>
    </r>
  </si>
  <si>
    <r>
      <t xml:space="preserve">3.2 Þ³Ñ³µ³ÅÇÝÝ»ñ, </t>
    </r>
    <r>
      <rPr>
        <sz val="9"/>
        <rFont val="Arial Armenian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</si>
  <si>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9"/>
        <rFont val="Arial Armenian"/>
        <family val="2"/>
      </rPr>
      <t>³Û¹ ÃíáõÙ`  
(ïáÕ 1331 + ïáÕ 1332 + ïáÕ 1333 + 1334)</t>
    </r>
  </si>
  <si>
    <r>
      <t xml:space="preserve">               ÀÜ¸²ØºÜÀ  ºÎ²ØàôîÜºð,                         ³Û¹ ÃíáõÙ`         
</t>
    </r>
    <r>
      <rPr>
        <b/>
        <sz val="8"/>
        <rFont val="Arial Armenian"/>
        <family val="2"/>
      </rPr>
      <t>(ïáÕ 1100 + ïáÕ 1200+ïáÕ 1300)</t>
    </r>
  </si>
  <si>
    <t xml:space="preserve">Å¹) Ð³Ù³ÛÝùÇ ï³ñ³ÍùáõÙ ·ïÝíáÕ  Ë³ÝáõÃÝ»ñáõÙ, Ïñå³ÏÝ»ñáõÙ ï»ËÝÇÏ³Ï³Ý Ñ»ÕáõÏÝ»ñÇ í³×³éùÇ ÃáõÛÉïíáõÃÛ³Ý Ñ³Ù³ñ </t>
  </si>
  <si>
    <t>î³ññ³Ï³Ý  ÏñÃáõÃÛáõÝ</t>
  </si>
  <si>
    <t xml:space="preserve">î³ññ³Ï³Ý  ÏñÃáõÃÛáõÝ </t>
  </si>
  <si>
    <t>,</t>
  </si>
  <si>
    <t>ՀՀ  կառավարության և համայնքների պահուստային ֆոնդ</t>
  </si>
  <si>
    <t>ՀՀ   համայնքների պահուստային ֆոնդ</t>
  </si>
  <si>
    <t>6</t>
  </si>
  <si>
    <t>Շրջակա միջավայրի պաշտպանություն (այլ դասերին չպատկանող)</t>
  </si>
  <si>
    <t>Շրջակա միջավայրի պաշտպանություն (այլ դասերին չպատկանող), որից</t>
  </si>
  <si>
    <t xml:space="preserve">                                                                                              </t>
  </si>
  <si>
    <t xml:space="preserve"> </t>
  </si>
  <si>
    <t>Գյուղատնտեսություն, անտառային տնտեսություն, ձկնորսություն և որսորդություն, որից</t>
  </si>
  <si>
    <t xml:space="preserve">Գյուղատնտեսություն </t>
  </si>
  <si>
    <t>՛04</t>
  </si>
  <si>
    <r>
      <t xml:space="preserve">ÀÜ¸²ØºÜÀ Ì²Êêºð </t>
    </r>
    <r>
      <rPr>
        <sz val="9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</si>
  <si>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9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</si>
  <si>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9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</si>
  <si>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ÃíáõÙ` </t>
    </r>
    <r>
      <rPr>
        <sz val="9"/>
        <rFont val="Arial Armenian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</si>
  <si>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9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</si>
  <si>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ä²Þîä²ÜàôÂÚàôÜ, 
³Û¹ ÃíáõÙ` </t>
    </r>
    <r>
      <rPr>
        <sz val="9"/>
        <rFont val="Arial Armenian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</si>
  <si>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9"/>
        <rFont val="Arial Armenian"/>
        <family val="2"/>
      </rPr>
      <t>(ïáÕ3610+ïáÕ3620+ïáÕ3630+ïáÕ3640+ïáÕ3650+ïáÕ3660)</t>
    </r>
  </si>
  <si>
    <r>
      <t>²èàÔæ²ä²ÐàôÂÚàôÜ, ³Û¹ ÃíáõÙ` (</t>
    </r>
    <r>
      <rPr>
        <sz val="9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</si>
  <si>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ÎðàÜ, ³Û¹ ÃíáõÙ`
</t>
    </r>
    <r>
      <rPr>
        <sz val="9"/>
        <rFont val="Arial Armenian"/>
        <family val="2"/>
      </rPr>
      <t>(ïáÕ2810+ïáÕ2820+ïáÕ2830+ïáÕ2840+ïáÕ2850+ïáÕ2860)</t>
    </r>
  </si>
  <si>
    <r>
      <t xml:space="preserve">ÎðÂàôÂÚàôÜ, ³Û¹ ÃíáõÙ` 
</t>
    </r>
    <r>
      <rPr>
        <sz val="9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</si>
  <si>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9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</si>
  <si>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
 </t>
    </r>
    <r>
      <rPr>
        <sz val="9"/>
        <rFont val="Arial Armenian"/>
        <family val="2"/>
      </rPr>
      <t>(ïáÕ3110)</t>
    </r>
  </si>
  <si>
    <t xml:space="preserve">   </t>
  </si>
  <si>
    <t>ԱՌՈՂՋԱՊԱՀՈՒԹՅՈՒՆ (տող2710+տող2720+տող2730+տող2740+տող2750+տող2760)</t>
  </si>
  <si>
    <t>Ընդհանուր բնույթի բժշկական ծառայություններ,  որից</t>
  </si>
  <si>
    <t xml:space="preserve"> - ²ÛÉ ÁÝÃ³óÇÏ ¹ñ³Ù³ßÝáñÑÝ»ñ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</si>
  <si>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</si>
  <si>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</t>
  </si>
  <si>
    <t>Ջրամատակարում, áñÇó`</t>
  </si>
  <si>
    <t>Ջրամատակարում</t>
  </si>
  <si>
    <t>2640</t>
  </si>
  <si>
    <t>2641</t>
  </si>
  <si>
    <t xml:space="preserve"> - Þ»Ýù»ñÇ ¨ ßÇÝáõÃÛáõÝÝ»ñÇ Ïառուցում</t>
  </si>
  <si>
    <t>1113</t>
  </si>
  <si>
    <t>Համայնքի բյուջե մուտքագրվող անշարժ գույքի հարկ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</si>
  <si>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</si>
  <si>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</si>
  <si>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</si>
  <si>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</si>
  <si>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</si>
  <si>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</si>
  <si>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</si>
  <si>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</si>
  <si>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   </t>
  </si>
  <si>
    <t>Ոռոգում</t>
  </si>
  <si>
    <t>Ոռոգում, որից</t>
  </si>
  <si>
    <t>Բնակարանային շինարարության և կոմունալ ծառայություններ (այլ դասերին չպատկանող)</t>
  </si>
  <si>
    <t>Բնակարանային շինարարության և կոմունալ ծառայություններ (այլ դասերին չպատկանող), որից</t>
  </si>
  <si>
    <t>4</t>
  </si>
  <si>
    <t>ՀԱՅԱՍՏԱՆԻ ՀԱՆՐԱՊԵՏՈՒԹՅԱՆ ԿՈՏԱՅՔԻ ՄԱՐԶԻ</t>
  </si>
  <si>
    <t>ԲՅՈՒՐԵՂԱՎԱՆ ՀԱՄԱՅՆՔԻ</t>
  </si>
  <si>
    <t xml:space="preserve"> ՀԱՄԱՅՆՔԻ ՂԵԿԱՎԱՐ՝                                              ՀԱԿՈԲ ԲԱԼԱՍՅԱՆ</t>
  </si>
  <si>
    <t>î»Õ³Ï³Ý ïáõñù»ñ, ³Û¹ ÃíáõÙ`  
(ïáÕ 1132 + ïáÕ 1135 + ïáÕ 1136 + ïáÕ 1137+տող1137ա  + ïáÕ 1138 + ïáÕ 1139 + ïáÕ 1140 + ïáÕ 1141 + ïáÕ 1142 + ïáÕ 1143 + ïáÕ 1144+ïáÕ 1145+ïáÕ 1146+ïáÕ1147+տող1148)</t>
  </si>
  <si>
    <t>1353</t>
  </si>
  <si>
    <t>Համայնքի բյուջե մուտքագրվող այլ վարչական գանձումներ</t>
  </si>
  <si>
    <t xml:space="preserve">2520 </t>
  </si>
  <si>
    <t>Կեղտաջրերի հեռացում, որից`</t>
  </si>
  <si>
    <t>Կեղտաջրերի հեռացում</t>
  </si>
  <si>
    <t>՛05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</si>
  <si>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</si>
  <si>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</si>
  <si>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</si>
  <si>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</si>
  <si>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</si>
  <si>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 xml:space="preserve">Ü³ËÝ³Ï³Ý Ù³ëÝ³·Çï³Ï³Ý (³ñÑ»ëï³·áñÍ³Ï³Ý) ¨ ÙÇçÇÝ Ù³ëÝ³·Çï³Ï³Ý ÏñÃáõÃÛáõÝ, </t>
  </si>
  <si>
    <t xml:space="preserve">ÎñÃáõÃÛ³ÝÁ ïñ³Ù³¹ñíáÕ ûÅ³Ý¹³Ï Í³é³ÛáõÃÛáõÝÝ»ñ, </t>
  </si>
  <si>
    <t>ØÇçÝ³Ï³ñ· ÁÝ¹Ñ³Ýáõñ ÏñÃáõÃÛáõÝ</t>
  </si>
  <si>
    <t>Î³É³Ý³í³Ûñ»ñ</t>
  </si>
  <si>
    <t>Ð»ï³½áï³Ï³Ý áõ Ý³Ë³·Í³ÛÇÝ ³ßË³ï³ÝùÝ»ñ Ñ³ë³ñ³Ï³Ï³Ý Ï³ñ·Ç ¨ ³Ýíï³Ý·áõÃÛ³Ý áÉáñïáõÙ</t>
  </si>
  <si>
    <t>Ð³ë³ñ³Ï³Ï³Ý Ï³ñ· ¨ ³Ýíï³Ý·áõÃÛáõÝ  (³ÛÉ ¹³ë»ñÇÝ ãå³ïÏ³ÝáÕ)</t>
  </si>
  <si>
    <t>Ü³ËÝ³Ï³Ý Ù³ëÝ³·Çï³Ï³Ý (³ñÑ»ëï³·áñÍ³Ï³Ý) ¨ ÙÇçÇÝ Ù³ëÝ³·Çï³Ï³Ý ÏñÃáõÃÛáõÝ</t>
  </si>
  <si>
    <r>
      <t xml:space="preserve">ÎðÂàôÂÚàôÜ, ³Û¹ ÃíáõÙ` </t>
    </r>
    <r>
      <rPr>
        <sz val="8"/>
        <rFont val="Arial Armenian"/>
        <family val="2"/>
      </rPr>
      <t>(ïáÕ2910+ïáÕ2920+ïáÕ2930+ïáÕ2940+ïáÕ2950)</t>
    </r>
  </si>
  <si>
    <t>Առողջապահություն (այլ դասերին չպատկանող)</t>
  </si>
  <si>
    <t>î»Õ»ÏáõÃÛáõÝÝ»ñ ·áõÛù³Ñ³ñÏÇ ¨ ÑáÕÇ Ñ³ñÏÇ, ÑáÕ»ñÇ ¨ ³ÛÉ ·áõÛùÇ í³ñÓ³Ï³ÉáõÃÛ³Ý</t>
  </si>
  <si>
    <t>í³ñÓ³í×³ñÝ»ñÇ ·Íáí ³é³ÝÓÇÝ óáõó³ÝÇßÝ»ñÇ í»ñ³µ»ñÛ³É</t>
  </si>
  <si>
    <t xml:space="preserve">                                                                                                                        (Ñ³½³ñ ¹ñ³Ùáí)</t>
  </si>
  <si>
    <t>N</t>
  </si>
  <si>
    <t xml:space="preserve">                                                                                                                                                                                     ºÏ³Ùï³ï»ëÏÝ»ñÁ</t>
  </si>
  <si>
    <t>³å³éùÁ ï³ñ»ëÏ½µÇ ¹ñáõÃÛ³Ùµ</t>
  </si>
  <si>
    <t>³å³éùÁ ï³ñ»í»ñçÇ ¹ñáõÃÛ³Ùµ</t>
  </si>
  <si>
    <t>ïíÛ³É ï³ñí³ Ñ³ßí³ñÏ³ÛÇÝ ·áõÙ³ñÁ</t>
  </si>
  <si>
    <t>1.</t>
  </si>
  <si>
    <t>¶áõÛù³Ñ³ñÏ Ñ³Ù³ÛÝùÝ»ñÇ í³ñã³Ï³Ý ï³ñ³ÍùÝ»ñáõÙ ·ïÝíáÕ ß»Ýù»ñÇ ¨ ßÇÝáõÃÛáõÝÝ»Ç Ñ³Ù³ñ</t>
  </si>
  <si>
    <t>2.</t>
  </si>
  <si>
    <t>ÐáÕÇ Ñ³ñÏ Ñ³Ù³ÛÝùÝ»ñÇ í³ñã³Ï³Ý ï³ñ³ÍùÝ»ñáõÙ ·ïÝíáÕ ÑáÕ»ñÇ Ñ³Ù³ñ</t>
  </si>
  <si>
    <t>3.</t>
  </si>
  <si>
    <t>4.</t>
  </si>
  <si>
    <t>ÐáÕ»ñÇ í³ñÓ³Ï³ÉáõÃÛ³Ý í³ñÓ³í×³ñÝ»ñ</t>
  </si>
  <si>
    <t>5.</t>
  </si>
  <si>
    <t>²ÛÉ ·áõÛùÇ í³ñÓ³Ï³ÉáõÃÛ³Ý</t>
  </si>
  <si>
    <t xml:space="preserve"> ²ÚÈ ´Ü²Î²Ü Ì²¶àôØ àôÜºòàÔ ÐÆØÜ²Î²Ü ØÆæàòÜºðÆ Æð²òàôØÆò Øàôîøºð</t>
  </si>
  <si>
    <t>2026 ԹՎԱԿԱՆԻ ԲՅՈՒՋԵ</t>
  </si>
  <si>
    <t>ØÇçÝ³Ï³ñ· ÁÝ¹Ñ³Ýáõñ ÏñÃáõÃÛáõÝ,  áñÇó`</t>
  </si>
  <si>
    <t>-139700.0</t>
  </si>
  <si>
    <t>Հավելված N 1</t>
  </si>
  <si>
    <t>Հավելված N 5</t>
  </si>
  <si>
    <t>ԲՅՈՒՐԵՂԱՎԱՆ ՀԱՄԱՅՆՔԻ 2026 ԹՎԱԿԱՆԻ ԲՅՈՒՋԵԻ ԵԿԱՄՈՒՏՆԵՐԸ</t>
  </si>
  <si>
    <t>Հավելված N 2</t>
  </si>
  <si>
    <t>Հավելված N 3</t>
  </si>
  <si>
    <t>Հավելված N 4</t>
  </si>
  <si>
    <t>ԲՅՈՒՐԵՂԱՎԱՆ ՀԱՄԱՅՆՔԻ 2026 ԹՎԱԿԱՆԻ ԲՅՈՒՋԵԻ ՄԻՋՈՑՆԵՐԻ ՏԱՐԵՎԵՐՋԻ ՀԱՎԵԼՈՒՐԴԸ ԿԱՄ ԴԵՖԻՑԻՏԸ (ՊԱԿԱՍՈՒՐԴԸ)</t>
  </si>
  <si>
    <t>ԲՅՈՒՐԵՂԱՎԱՆ ՀԱՄԱՅՆՔԻ 2026 ԹՎԱԿԱՆԻ ԲՅՈՒՋԵԻ ՀԱՎԵԼՈՒՐԴԻ ՕԳՏԱԳՈՐԾՄԱՆ ՈՒՂՂՈՒԹՅՈՒՆՆԵՐԸ ԿԱՄ ԴԵՖԻՑԻՏԻ (ՊԱԿԱՍՈՒՐԴԻ) ՖԻՆԱՆՍԱՎՈՐՄԱՆ ԱՂԲՅՈՒՐՆԵՐԸ</t>
  </si>
  <si>
    <t>ԲՅՈՒՐԵՂԱՎԱՆ ՀԱՄԱՅՆՔԻ 2026 ԹՎԱԿԱՆԻ ԲՅՈՒՋԵԻ ԾԱԽՍԵՐՆ՝ ԸՍՏ ԲՅՈՒՋԵՏԱՅԻՆ ԾԱԽՍԵՐԻ ԳՈՐԾԱՌՆԱԿԱՆ ԴԱՍԱԿԱՐԳՄԱՆ</t>
  </si>
  <si>
    <t>ԲՅՈՒՐԵՂԱՎԱՆ ՀԱՄԱՅՆՔԻ 2026 ԹՎԱԿԱՆԻ ԲՅՈՒՋԵԻ ԾԱԽՍԵՐՆ՝ ԸՍՏ ԲՅՈՒՋԵՏԱՅԻՆ ԾԱԽՍԵՐԻ ՏՆՏԵՍԱԳԻՏԱԿԱՆ ԴԱՍԱԿԱՐԳՄԱՆ</t>
  </si>
  <si>
    <t>ԲՅՈՒՐԵՂԱՎԱՆ ՀԱՄԱՅՆՔԻ 2026 ԹՎԱԿԱՆԻ ԲՅՈՒՋԵԻ ԾԱԽՍԵՐՆ՝ ԸՍՏ ԲՅՈՒՋԵՏԱՅԻՆ ԾԱԽՍԵՐԻ ԳՈՐԾԱՌՆԱԿԱՆ և ՏՆՏԵՍԱԳԻՏԱԿԱՆ ԴԱՍԱԿԱՐԳՄԱՆ</t>
  </si>
  <si>
    <t>Հավելված N 6</t>
  </si>
  <si>
    <t>Անշարժ գույքի հարկ</t>
  </si>
  <si>
    <t>(շարադրված նոր խմբագրությամբ)</t>
  </si>
  <si>
    <t>Հայաստանի Հանրապետության Կոտայքի մարզի 
Բյուրեղավան համայնքի ավագանու
2025 թվականի դեկտեմբերի 24-ի N 66-Ն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</si>
</sst>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000"/>
    <numFmt numFmtId="166" formatCode="0.0"/>
    <numFmt numFmtId="167" formatCode="#\ ##0.0"/>
    <numFmt numFmtId="168" formatCode="0.0_ ;\-0.0\ "/>
    <numFmt numFmtId="169" formatCode="0.0000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9"/>
      <color indexed="8"/>
      <name val="Arial Armenian"/>
      <family val="2"/>
    </font>
    <font>
      <b/>
      <i/>
      <sz val="9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sz val="10"/>
      <color indexed="10"/>
      <name val="Arial Armenian"/>
      <family val="2"/>
    </font>
    <font>
      <sz val="8"/>
      <color indexed="10"/>
      <name val="Arial Armenian"/>
      <family val="2"/>
    </font>
    <font>
      <b/>
      <sz val="8"/>
      <color indexed="8"/>
      <name val="Arial Armenian"/>
      <family val="2"/>
    </font>
    <font>
      <sz val="10"/>
      <name val="Arial"/>
      <family val="2"/>
    </font>
    <font>
      <b/>
      <sz val="12"/>
      <color indexed="8"/>
      <name val="Arial Armenian"/>
      <family val="2"/>
    </font>
    <font>
      <b/>
      <sz val="10"/>
      <color indexed="8"/>
      <name val="Arial Armenian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"/>
      <name val="Arial Armenian"/>
      <family val="2"/>
    </font>
    <font>
      <b/>
      <sz val="9"/>
      <name val="Arial LatArm"/>
      <family val="2"/>
    </font>
    <font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b/>
      <u/>
      <sz val="12"/>
      <name val="Arial Armenian"/>
      <family val="2"/>
    </font>
    <font>
      <i/>
      <sz val="9"/>
      <name val="Arial Armenian"/>
      <family val="2"/>
    </font>
    <font>
      <b/>
      <u/>
      <sz val="9"/>
      <name val="Arial Armenian"/>
      <family val="2"/>
    </font>
    <font>
      <sz val="10"/>
      <name val="Arial LatArm"/>
      <family val="2"/>
    </font>
    <font>
      <sz val="9"/>
      <name val="Arial"/>
      <family val="2"/>
      <charset val="204"/>
    </font>
    <font>
      <sz val="9"/>
      <color indexed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i/>
      <sz val="14"/>
      <name val="GHEA Grapalat"/>
      <family val="3"/>
    </font>
    <font>
      <sz val="9"/>
      <name val="GHEA Grapalat"/>
      <family val="3"/>
    </font>
    <font>
      <b/>
      <i/>
      <u/>
      <sz val="18"/>
      <name val="GHEA Grapalat"/>
      <family val="3"/>
    </font>
    <font>
      <sz val="14"/>
      <name val="GHEA Grapalat"/>
      <family val="3"/>
    </font>
    <font>
      <b/>
      <i/>
      <u/>
      <sz val="14"/>
      <name val="GHEA Grapalat"/>
      <family val="3"/>
    </font>
    <font>
      <b/>
      <i/>
      <sz val="30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u/>
      <sz val="11"/>
      <name val="Arial Armenian"/>
      <family val="2"/>
    </font>
    <font>
      <sz val="10"/>
      <name val="Arial"/>
      <family val="2"/>
      <charset val="204"/>
    </font>
    <font>
      <sz val="9"/>
      <name val="Arial LatArm"/>
      <family val="2"/>
      <charset val="204"/>
    </font>
    <font>
      <sz val="8"/>
      <name val="Arial LatArm"/>
      <family val="2"/>
    </font>
    <font>
      <sz val="10"/>
      <name val="Arial Cyr"/>
      <family val="2"/>
    </font>
    <font>
      <sz val="10"/>
      <color theme="1"/>
      <name val="GHEA Mariam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2"/>
      <color rgb="FF000000"/>
      <name val="Verdana"/>
      <family val="2"/>
      <charset val="204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43" fillId="0" borderId="6" applyNumberFormat="0" applyFill="0" applyProtection="0">
      <alignment horizontal="center" vertical="center"/>
    </xf>
    <xf numFmtId="0" fontId="43" fillId="0" borderId="6" applyNumberFormat="0" applyFill="0" applyProtection="0">
      <alignment horizontal="left" vertical="center" wrapText="1"/>
    </xf>
    <xf numFmtId="4" fontId="43" fillId="0" borderId="6" applyFill="0" applyProtection="0">
      <alignment horizontal="right" vertical="center"/>
    </xf>
    <xf numFmtId="0" fontId="58" fillId="0" borderId="0"/>
    <xf numFmtId="0" fontId="1" fillId="0" borderId="0"/>
    <xf numFmtId="0" fontId="61" fillId="0" borderId="0"/>
  </cellStyleXfs>
  <cellXfs count="34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164" fontId="13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0" xfId="0" applyFont="1"/>
    <xf numFmtId="16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9" fillId="0" borderId="0" xfId="0" applyFont="1"/>
    <xf numFmtId="0" fontId="16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9" fillId="0" borderId="0" xfId="0" applyFont="1"/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13" fillId="2" borderId="0" xfId="0" applyNumberFormat="1" applyFont="1" applyFill="1" applyAlignment="1">
      <alignment horizontal="center" vertical="top"/>
    </xf>
    <xf numFmtId="0" fontId="13" fillId="0" borderId="0" xfId="0" applyFont="1"/>
    <xf numFmtId="0" fontId="27" fillId="0" borderId="0" xfId="0" applyFont="1"/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top" wrapText="1"/>
    </xf>
    <xf numFmtId="165" fontId="1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 readingOrder="1"/>
    </xf>
    <xf numFmtId="0" fontId="17" fillId="0" borderId="1" xfId="0" applyFont="1" applyBorder="1" applyAlignment="1">
      <alignment horizontal="left" vertical="top" wrapText="1" readingOrder="1"/>
    </xf>
    <xf numFmtId="165" fontId="16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horizontal="justify" vertical="top" wrapText="1" readingOrder="1"/>
    </xf>
    <xf numFmtId="0" fontId="13" fillId="0" borderId="1" xfId="0" applyFont="1" applyBorder="1" applyAlignment="1">
      <alignment vertical="center" wrapText="1" readingOrder="1"/>
    </xf>
    <xf numFmtId="165" fontId="17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164" fontId="16" fillId="0" borderId="1" xfId="0" applyNumberFormat="1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centerContinuous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9" fontId="23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top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vertical="top" wrapText="1"/>
    </xf>
    <xf numFmtId="49" fontId="22" fillId="0" borderId="1" xfId="0" applyNumberFormat="1" applyFont="1" applyBorder="1" applyAlignment="1">
      <alignment vertical="top" wrapText="1"/>
    </xf>
    <xf numFmtId="49" fontId="2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top" wrapText="1"/>
    </xf>
    <xf numFmtId="49" fontId="32" fillId="0" borderId="1" xfId="0" applyNumberFormat="1" applyFont="1" applyBorder="1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vertical="top" wrapText="1"/>
    </xf>
    <xf numFmtId="49" fontId="21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18" fillId="0" borderId="1" xfId="0" applyFont="1" applyBorder="1" applyAlignment="1">
      <alignment horizontal="centerContinuous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18" fillId="0" borderId="1" xfId="0" applyFont="1" applyBorder="1" applyAlignment="1">
      <alignment horizontal="center" vertical="top" wrapText="1" readingOrder="1"/>
    </xf>
    <xf numFmtId="49" fontId="3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 readingOrder="1"/>
    </xf>
    <xf numFmtId="0" fontId="36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39" fillId="0" borderId="1" xfId="0" applyFont="1" applyBorder="1" applyAlignment="1">
      <alignment vertical="top"/>
    </xf>
    <xf numFmtId="0" fontId="39" fillId="0" borderId="1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38" fillId="0" borderId="1" xfId="0" applyFont="1" applyBorder="1" applyAlignment="1">
      <alignment horizontal="center" vertical="top" wrapText="1"/>
    </xf>
    <xf numFmtId="0" fontId="41" fillId="0" borderId="1" xfId="0" applyFont="1" applyBorder="1" applyAlignment="1">
      <alignment horizontal="left" vertical="top" wrapText="1" readingOrder="1"/>
    </xf>
    <xf numFmtId="49" fontId="13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 readingOrder="1"/>
    </xf>
    <xf numFmtId="166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68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166" fontId="11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center" vertical="center"/>
    </xf>
    <xf numFmtId="166" fontId="15" fillId="0" borderId="0" xfId="0" applyNumberFormat="1" applyFont="1"/>
    <xf numFmtId="49" fontId="21" fillId="0" borderId="1" xfId="0" quotePrefix="1" applyNumberFormat="1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8" fillId="0" borderId="1" xfId="0" quotePrefix="1" applyFont="1" applyBorder="1" applyAlignment="1">
      <alignment horizontal="center" vertical="center"/>
    </xf>
    <xf numFmtId="166" fontId="13" fillId="2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49" fontId="13" fillId="0" borderId="1" xfId="0" quotePrefix="1" applyNumberFormat="1" applyFont="1" applyBorder="1" applyAlignment="1">
      <alignment horizontal="center" vertical="center"/>
    </xf>
    <xf numFmtId="166" fontId="13" fillId="2" borderId="1" xfId="0" applyNumberFormat="1" applyFont="1" applyFill="1" applyBorder="1" applyAlignment="1">
      <alignment vertical="center"/>
    </xf>
    <xf numFmtId="166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9" fontId="13" fillId="0" borderId="1" xfId="0" applyNumberFormat="1" applyFont="1" applyBorder="1" applyAlignment="1">
      <alignment horizontal="centerContinuous" vertical="center"/>
    </xf>
    <xf numFmtId="49" fontId="18" fillId="0" borderId="1" xfId="0" quotePrefix="1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9" fontId="13" fillId="0" borderId="0" xfId="0" quotePrefix="1" applyNumberFormat="1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1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vertical="center" wrapText="1"/>
    </xf>
    <xf numFmtId="166" fontId="2" fillId="2" borderId="1" xfId="0" applyNumberFormat="1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center" vertical="top"/>
    </xf>
    <xf numFmtId="0" fontId="13" fillId="0" borderId="1" xfId="0" applyFont="1" applyBorder="1"/>
    <xf numFmtId="165" fontId="41" fillId="0" borderId="1" xfId="0" applyNumberFormat="1" applyFont="1" applyBorder="1" applyAlignment="1">
      <alignment horizontal="center" vertical="top"/>
    </xf>
    <xf numFmtId="166" fontId="2" fillId="2" borderId="1" xfId="0" applyNumberFormat="1" applyFont="1" applyFill="1" applyBorder="1"/>
    <xf numFmtId="166" fontId="3" fillId="2" borderId="1" xfId="0" applyNumberFormat="1" applyFont="1" applyFill="1" applyBorder="1"/>
    <xf numFmtId="166" fontId="0" fillId="2" borderId="1" xfId="0" applyNumberFormat="1" applyFill="1" applyBorder="1"/>
    <xf numFmtId="166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6" fontId="27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3" fillId="0" borderId="6" xfId="2" applyFont="1" applyFill="1">
      <alignment horizontal="left" vertical="center" wrapText="1"/>
    </xf>
    <xf numFmtId="0" fontId="18" fillId="0" borderId="6" xfId="2" applyFont="1" applyFill="1">
      <alignment horizontal="left" vertical="center" wrapText="1"/>
    </xf>
    <xf numFmtId="166" fontId="2" fillId="2" borderId="1" xfId="0" quotePrefix="1" applyNumberFormat="1" applyFont="1" applyFill="1" applyBorder="1" applyAlignment="1">
      <alignment horizontal="right" vertical="center" wrapText="1"/>
    </xf>
    <xf numFmtId="166" fontId="19" fillId="0" borderId="0" xfId="0" applyNumberFormat="1" applyFont="1"/>
    <xf numFmtId="166" fontId="2" fillId="0" borderId="1" xfId="0" applyNumberFormat="1" applyFont="1" applyBorder="1" applyAlignment="1">
      <alignment horizontal="right"/>
    </xf>
    <xf numFmtId="166" fontId="2" fillId="2" borderId="1" xfId="0" applyNumberFormat="1" applyFont="1" applyFill="1" applyBorder="1" applyAlignment="1">
      <alignment horizontal="right" wrapText="1"/>
    </xf>
    <xf numFmtId="169" fontId="13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 wrapText="1"/>
    </xf>
    <xf numFmtId="0" fontId="37" fillId="0" borderId="6" xfId="2" applyFont="1" applyFill="1">
      <alignment horizontal="left" vertical="center" wrapText="1"/>
    </xf>
    <xf numFmtId="0" fontId="37" fillId="0" borderId="6" xfId="1" applyFont="1" applyFill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45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6" fontId="13" fillId="2" borderId="1" xfId="0" applyNumberFormat="1" applyFont="1" applyFill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justify" vertical="top" wrapText="1" readingOrder="1"/>
    </xf>
    <xf numFmtId="165" fontId="14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quotePrefix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top" wrapText="1"/>
    </xf>
    <xf numFmtId="166" fontId="14" fillId="2" borderId="1" xfId="0" applyNumberFormat="1" applyFont="1" applyFill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top"/>
    </xf>
    <xf numFmtId="166" fontId="13" fillId="2" borderId="1" xfId="0" applyNumberFormat="1" applyFont="1" applyFill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 vertical="center" wrapText="1"/>
    </xf>
    <xf numFmtId="0" fontId="43" fillId="0" borderId="6" xfId="2" applyFill="1">
      <alignment horizontal="left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/>
    </xf>
    <xf numFmtId="0" fontId="43" fillId="0" borderId="6" xfId="1" applyFill="1">
      <alignment horizontal="center" vertical="center"/>
    </xf>
    <xf numFmtId="165" fontId="13" fillId="0" borderId="0" xfId="0" applyNumberFormat="1" applyFont="1" applyAlignment="1">
      <alignment vertical="top" wrapText="1"/>
    </xf>
    <xf numFmtId="0" fontId="43" fillId="0" borderId="7" xfId="1" applyFill="1" applyBorder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49" fontId="21" fillId="0" borderId="1" xfId="0" applyNumberFormat="1" applyFont="1" applyBorder="1" applyAlignment="1">
      <alignment vertical="center" wrapText="1"/>
    </xf>
    <xf numFmtId="0" fontId="13" fillId="0" borderId="6" xfId="1" applyFont="1" applyFill="1">
      <alignment horizontal="center" vertical="center"/>
    </xf>
    <xf numFmtId="4" fontId="43" fillId="0" borderId="6" xfId="3" applyFill="1">
      <alignment horizontal="right" vertical="center"/>
    </xf>
    <xf numFmtId="0" fontId="13" fillId="0" borderId="2" xfId="0" applyFont="1" applyBorder="1" applyAlignment="1">
      <alignment vertical="center"/>
    </xf>
    <xf numFmtId="0" fontId="15" fillId="0" borderId="2" xfId="0" applyFont="1" applyBorder="1"/>
    <xf numFmtId="0" fontId="37" fillId="0" borderId="7" xfId="2" applyFont="1" applyFill="1" applyBorder="1">
      <alignment horizontal="left" vertical="center" wrapText="1"/>
    </xf>
    <xf numFmtId="166" fontId="13" fillId="2" borderId="0" xfId="0" applyNumberFormat="1" applyFont="1" applyFill="1" applyAlignment="1">
      <alignment horizontal="right" vertical="center"/>
    </xf>
    <xf numFmtId="166" fontId="2" fillId="0" borderId="0" xfId="0" applyNumberFormat="1" applyFont="1"/>
    <xf numFmtId="0" fontId="13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0" fillId="0" borderId="0" xfId="0" applyFont="1" applyAlignment="1">
      <alignment horizontal="right" vertical="center"/>
    </xf>
    <xf numFmtId="0" fontId="4" fillId="0" borderId="0" xfId="0" applyFont="1" applyAlignment="1">
      <alignment horizontal="center" wrapText="1"/>
    </xf>
    <xf numFmtId="167" fontId="46" fillId="0" borderId="0" xfId="0" applyNumberFormat="1" applyFont="1" applyAlignment="1" applyProtection="1">
      <alignment horizontal="center" vertical="top"/>
      <protection locked="0"/>
    </xf>
    <xf numFmtId="0" fontId="46" fillId="0" borderId="0" xfId="0" applyFont="1" applyAlignment="1">
      <alignment horizontal="center" vertical="top"/>
    </xf>
    <xf numFmtId="49" fontId="46" fillId="0" borderId="0" xfId="0" applyNumberFormat="1" applyFont="1" applyAlignment="1" applyProtection="1">
      <alignment horizontal="center" vertical="top"/>
      <protection locked="0"/>
    </xf>
    <xf numFmtId="0" fontId="46" fillId="0" borderId="0" xfId="0" applyFont="1" applyAlignment="1" applyProtection="1">
      <alignment horizontal="center" vertical="top"/>
      <protection locked="0"/>
    </xf>
    <xf numFmtId="0" fontId="46" fillId="0" borderId="0" xfId="0" applyFont="1" applyAlignment="1">
      <alignment horizontal="right"/>
    </xf>
    <xf numFmtId="0" fontId="46" fillId="0" borderId="0" xfId="0" applyFont="1"/>
    <xf numFmtId="0" fontId="48" fillId="0" borderId="0" xfId="0" applyFont="1" applyAlignment="1">
      <alignment horizontal="right"/>
    </xf>
    <xf numFmtId="49" fontId="49" fillId="0" borderId="0" xfId="0" applyNumberFormat="1" applyFont="1" applyAlignment="1" applyProtection="1">
      <alignment horizontal="center" vertical="top"/>
      <protection locked="0"/>
    </xf>
    <xf numFmtId="49" fontId="50" fillId="0" borderId="0" xfId="0" applyNumberFormat="1" applyFont="1" applyAlignment="1" applyProtection="1">
      <alignment horizontal="center" vertical="top"/>
      <protection locked="0"/>
    </xf>
    <xf numFmtId="0" fontId="52" fillId="0" borderId="0" xfId="0" applyFont="1" applyAlignment="1">
      <alignment horizontal="left" vertical="center"/>
    </xf>
    <xf numFmtId="49" fontId="53" fillId="0" borderId="0" xfId="0" applyNumberFormat="1" applyFont="1" applyAlignment="1" applyProtection="1">
      <alignment horizontal="center" vertical="top"/>
      <protection locked="0"/>
    </xf>
    <xf numFmtId="0" fontId="56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7" fillId="0" borderId="0" xfId="0" applyFont="1" applyAlignment="1">
      <alignment horizontal="right"/>
    </xf>
    <xf numFmtId="0" fontId="18" fillId="0" borderId="7" xfId="2" applyFont="1" applyFill="1" applyBorder="1">
      <alignment horizontal="left" vertical="center" wrapText="1"/>
    </xf>
    <xf numFmtId="0" fontId="25" fillId="0" borderId="3" xfId="4" applyFont="1" applyBorder="1" applyAlignment="1" applyProtection="1">
      <alignment horizontal="left" vertical="top" wrapText="1" readingOrder="1"/>
      <protection locked="0"/>
    </xf>
    <xf numFmtId="0" fontId="23" fillId="0" borderId="1" xfId="4" applyFont="1" applyBorder="1" applyAlignment="1" applyProtection="1">
      <alignment horizontal="left" vertical="top" wrapText="1" readingOrder="1"/>
      <protection locked="0"/>
    </xf>
    <xf numFmtId="0" fontId="23" fillId="0" borderId="1" xfId="4" applyFont="1" applyBorder="1" applyAlignment="1" applyProtection="1">
      <alignment horizontal="center" vertical="center" wrapText="1" readingOrder="1"/>
      <protection locked="0"/>
    </xf>
    <xf numFmtId="0" fontId="59" fillId="0" borderId="7" xfId="1" applyFont="1" applyFill="1" applyBorder="1">
      <alignment horizontal="center" vertical="center"/>
    </xf>
    <xf numFmtId="0" fontId="12" fillId="0" borderId="1" xfId="4" applyFont="1" applyBorder="1" applyAlignment="1" applyProtection="1">
      <alignment vertical="center" wrapText="1" readingOrder="1"/>
      <protection locked="0"/>
    </xf>
    <xf numFmtId="0" fontId="12" fillId="0" borderId="3" xfId="4" applyFont="1" applyBorder="1" applyAlignment="1" applyProtection="1">
      <alignment horizontal="center" vertical="center" wrapText="1" readingOrder="1"/>
      <protection locked="0"/>
    </xf>
    <xf numFmtId="0" fontId="36" fillId="0" borderId="6" xfId="2" applyFont="1" applyFill="1">
      <alignment horizontal="left" vertical="center" wrapText="1"/>
    </xf>
    <xf numFmtId="0" fontId="43" fillId="0" borderId="0" xfId="1" applyFill="1" applyBorder="1">
      <alignment horizontal="center" vertical="center"/>
    </xf>
    <xf numFmtId="0" fontId="43" fillId="0" borderId="0" xfId="2" applyFill="1" applyBorder="1">
      <alignment horizontal="left" vertical="center" wrapText="1"/>
    </xf>
    <xf numFmtId="0" fontId="59" fillId="0" borderId="8" xfId="2" applyFont="1" applyFill="1" applyBorder="1">
      <alignment horizontal="left" vertical="center" wrapText="1"/>
    </xf>
    <xf numFmtId="0" fontId="43" fillId="0" borderId="9" xfId="1" applyFill="1" applyBorder="1">
      <alignment horizontal="center" vertical="center"/>
    </xf>
    <xf numFmtId="0" fontId="59" fillId="0" borderId="8" xfId="1" applyFont="1" applyFill="1" applyBorder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 wrapText="1"/>
    </xf>
    <xf numFmtId="49" fontId="18" fillId="0" borderId="1" xfId="0" applyNumberFormat="1" applyFont="1" applyBorder="1" applyAlignment="1">
      <alignment vertical="center" wrapText="1"/>
    </xf>
    <xf numFmtId="0" fontId="60" fillId="0" borderId="6" xfId="1" applyFont="1" applyFill="1">
      <alignment horizontal="center" vertical="center"/>
    </xf>
    <xf numFmtId="0" fontId="18" fillId="0" borderId="1" xfId="0" applyFont="1" applyBorder="1" applyAlignment="1">
      <alignment horizontal="left" vertical="center" wrapText="1" readingOrder="1"/>
    </xf>
    <xf numFmtId="0" fontId="57" fillId="0" borderId="0" xfId="0" applyFont="1"/>
    <xf numFmtId="0" fontId="47" fillId="0" borderId="0" xfId="0" applyFont="1"/>
    <xf numFmtId="0" fontId="63" fillId="0" borderId="0" xfId="5" applyFont="1" applyAlignment="1">
      <alignment vertical="center" wrapText="1"/>
    </xf>
    <xf numFmtId="0" fontId="57" fillId="0" borderId="0" xfId="0" applyFont="1" applyAlignment="1">
      <alignment vertical="center"/>
    </xf>
    <xf numFmtId="0" fontId="65" fillId="0" borderId="0" xfId="0" applyFont="1"/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/>
    <xf numFmtId="49" fontId="21" fillId="0" borderId="1" xfId="0" applyNumberFormat="1" applyFont="1" applyBorder="1" applyAlignment="1">
      <alignment wrapText="1"/>
    </xf>
    <xf numFmtId="0" fontId="51" fillId="0" borderId="0" xfId="0" applyFont="1" applyAlignment="1" applyProtection="1">
      <alignment horizontal="center" vertical="top"/>
      <protection locked="0"/>
    </xf>
    <xf numFmtId="0" fontId="54" fillId="0" borderId="0" xfId="0" applyFont="1" applyAlignment="1" applyProtection="1">
      <alignment horizontal="center" vertical="top"/>
      <protection locked="0"/>
    </xf>
    <xf numFmtId="0" fontId="55" fillId="0" borderId="0" xfId="0" applyFont="1" applyAlignment="1">
      <alignment horizontal="center"/>
    </xf>
    <xf numFmtId="49" fontId="49" fillId="0" borderId="0" xfId="0" applyNumberFormat="1" applyFont="1" applyAlignment="1" applyProtection="1">
      <alignment horizontal="center" vertical="top"/>
      <protection locked="0"/>
    </xf>
    <xf numFmtId="0" fontId="66" fillId="0" borderId="0" xfId="0" applyFont="1" applyAlignment="1">
      <alignment horizontal="center"/>
    </xf>
    <xf numFmtId="0" fontId="47" fillId="0" borderId="0" xfId="0" applyFont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4" xfId="0" quotePrefix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62" fillId="0" borderId="0" xfId="5" applyFont="1" applyAlignment="1">
      <alignment horizontal="right" vertical="center"/>
    </xf>
    <xf numFmtId="0" fontId="64" fillId="0" borderId="0" xfId="5" applyFont="1" applyAlignment="1">
      <alignment horizontal="right"/>
    </xf>
    <xf numFmtId="0" fontId="63" fillId="0" borderId="0" xfId="5" applyFont="1" applyAlignment="1">
      <alignment horizontal="right" vertical="center" wrapText="1"/>
    </xf>
    <xf numFmtId="49" fontId="13" fillId="0" borderId="0" xfId="0" applyNumberFormat="1" applyFont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165" fontId="1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7" fillId="0" borderId="0" xfId="0" applyFont="1" applyAlignment="1">
      <alignment horizontal="right"/>
    </xf>
    <xf numFmtId="0" fontId="46" fillId="0" borderId="0" xfId="0" applyFont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 wrapText="1" readingOrder="1"/>
    </xf>
    <xf numFmtId="0" fontId="4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7">
    <cellStyle name="cntr_arm10_Bord_900" xfId="1" xr:uid="{00000000-0005-0000-0000-000000000000}"/>
    <cellStyle name="left_arm10_BordWW_900" xfId="2" xr:uid="{00000000-0005-0000-0000-000001000000}"/>
    <cellStyle name="Normal" xfId="0" builtinId="0"/>
    <cellStyle name="Normal 2" xfId="6" xr:uid="{E9CC0A44-2410-45FA-8951-A55A44A3D347}"/>
    <cellStyle name="rgt_arm14_Money_900" xfId="3" xr:uid="{00000000-0005-0000-0000-000002000000}"/>
    <cellStyle name="Обычный 2" xfId="4" xr:uid="{00000000-0005-0000-0000-000004000000}"/>
    <cellStyle name="Обычный 3" xfId="5" xr:uid="{A6E3EF54-D2FC-49FE-B8A8-0A10CC166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showGridLines="0" workbookViewId="0">
      <selection activeCell="A10" sqref="A10:I10"/>
    </sheetView>
  </sheetViews>
  <sheetFormatPr defaultRowHeight="13.5"/>
  <cols>
    <col min="1" max="8" width="9.140625" style="262"/>
    <col min="9" max="9" width="10.140625" style="262" customWidth="1"/>
    <col min="10" max="16384" width="9.140625" style="262"/>
  </cols>
  <sheetData>
    <row r="1" spans="1:9" ht="22.5" customHeight="1">
      <c r="A1" s="257"/>
      <c r="B1" s="258"/>
      <c r="C1" s="259"/>
      <c r="D1" s="259"/>
      <c r="E1" s="260"/>
      <c r="F1" s="260"/>
      <c r="G1" s="260"/>
      <c r="H1" s="293"/>
    </row>
    <row r="2" spans="1:9" ht="18.75" customHeight="1"/>
    <row r="3" spans="1:9" ht="13.5" customHeight="1"/>
    <row r="4" spans="1:9" ht="13.5" customHeight="1">
      <c r="A4" s="261"/>
      <c r="B4" s="261"/>
      <c r="C4" s="261"/>
      <c r="D4" s="261"/>
    </row>
    <row r="5" spans="1:9" ht="24.75" customHeight="1">
      <c r="A5" s="261"/>
      <c r="B5" s="261"/>
      <c r="C5" s="261"/>
      <c r="D5" s="261"/>
      <c r="E5" s="261"/>
      <c r="F5" s="261"/>
      <c r="G5" s="261"/>
      <c r="H5" s="261"/>
      <c r="I5" s="261"/>
    </row>
    <row r="6" spans="1:9" ht="30" customHeight="1">
      <c r="A6" s="261"/>
      <c r="B6" s="261"/>
      <c r="C6" s="261"/>
      <c r="D6" s="261"/>
      <c r="E6" s="261"/>
      <c r="F6" s="261"/>
      <c r="G6" s="261"/>
      <c r="H6" s="261"/>
      <c r="I6" s="261"/>
    </row>
    <row r="7" spans="1:9" ht="30.75" customHeight="1">
      <c r="A7" s="263"/>
      <c r="B7" s="263"/>
      <c r="C7" s="263"/>
      <c r="D7" s="263"/>
      <c r="E7" s="263"/>
      <c r="F7" s="263"/>
      <c r="G7" s="263"/>
      <c r="H7" s="263"/>
      <c r="I7" s="263"/>
    </row>
    <row r="8" spans="1:9" ht="27.75" customHeight="1">
      <c r="A8" s="304" t="s">
        <v>1053</v>
      </c>
      <c r="B8" s="304"/>
      <c r="C8" s="304"/>
      <c r="D8" s="304"/>
      <c r="E8" s="304"/>
      <c r="F8" s="304"/>
      <c r="G8" s="304"/>
      <c r="H8" s="304"/>
      <c r="I8" s="304"/>
    </row>
    <row r="9" spans="1:9" ht="21" customHeight="1">
      <c r="A9" s="258"/>
      <c r="B9" s="258"/>
      <c r="C9" s="264"/>
      <c r="D9" s="265"/>
      <c r="E9" s="260"/>
      <c r="F9" s="260"/>
      <c r="G9" s="260"/>
    </row>
    <row r="10" spans="1:9" s="266" customFormat="1" ht="26.25" customHeight="1">
      <c r="A10" s="301" t="s">
        <v>1054</v>
      </c>
      <c r="B10" s="301"/>
      <c r="C10" s="301"/>
      <c r="D10" s="301"/>
      <c r="E10" s="301"/>
      <c r="F10" s="301"/>
      <c r="G10" s="301"/>
      <c r="H10" s="301"/>
      <c r="I10" s="301"/>
    </row>
    <row r="11" spans="1:9" ht="28.5" customHeight="1">
      <c r="A11" s="258"/>
      <c r="B11" s="258"/>
      <c r="C11" s="267"/>
      <c r="D11" s="265"/>
      <c r="E11" s="260"/>
      <c r="F11" s="260"/>
      <c r="G11" s="260"/>
    </row>
    <row r="12" spans="1:9" ht="42">
      <c r="A12" s="302" t="s">
        <v>1095</v>
      </c>
      <c r="B12" s="302"/>
      <c r="C12" s="302"/>
      <c r="D12" s="302"/>
      <c r="E12" s="302"/>
      <c r="F12" s="302"/>
      <c r="G12" s="302"/>
      <c r="H12" s="302"/>
      <c r="I12" s="302"/>
    </row>
    <row r="14" spans="1:9" ht="16.5">
      <c r="A14" s="305" t="s">
        <v>1111</v>
      </c>
      <c r="B14" s="305"/>
      <c r="C14" s="305"/>
      <c r="D14" s="305"/>
      <c r="E14" s="305"/>
      <c r="F14" s="305"/>
      <c r="G14" s="305"/>
      <c r="H14" s="305"/>
      <c r="I14" s="305"/>
    </row>
    <row r="15" spans="1:9" ht="25.5" customHeight="1"/>
    <row r="17" spans="1:9" ht="16.5">
      <c r="A17" s="305"/>
      <c r="B17" s="305"/>
      <c r="C17" s="305"/>
      <c r="D17" s="305"/>
      <c r="E17" s="305"/>
      <c r="F17" s="305"/>
      <c r="G17" s="305"/>
      <c r="H17" s="305"/>
      <c r="I17" s="305"/>
    </row>
    <row r="22" spans="1:9" ht="17.25">
      <c r="A22" s="303" t="s">
        <v>1055</v>
      </c>
      <c r="B22" s="303"/>
      <c r="C22" s="303"/>
      <c r="D22" s="303"/>
      <c r="E22" s="303"/>
      <c r="F22" s="303"/>
      <c r="G22" s="303"/>
      <c r="H22" s="303"/>
      <c r="I22" s="303"/>
    </row>
    <row r="23" spans="1:9" ht="16.5">
      <c r="B23" s="268"/>
      <c r="C23" s="268"/>
      <c r="D23" s="268"/>
      <c r="E23" s="268"/>
      <c r="F23" s="268"/>
      <c r="G23" s="268"/>
      <c r="H23" s="268"/>
      <c r="I23" s="268"/>
    </row>
  </sheetData>
  <mergeCells count="6">
    <mergeCell ref="A10:I10"/>
    <mergeCell ref="A12:I12"/>
    <mergeCell ref="A22:I22"/>
    <mergeCell ref="A8:I8"/>
    <mergeCell ref="A17:I17"/>
    <mergeCell ref="A14:I14"/>
  </mergeCells>
  <phoneticPr fontId="6" type="noConversion"/>
  <pageMargins left="0.94488188976377963" right="0.34" top="0.55118110236220474" bottom="0.5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12"/>
  <sheetViews>
    <sheetView showGridLines="0" topLeftCell="A125" zoomScale="120" zoomScaleNormal="100" workbookViewId="0">
      <selection activeCell="A2" sqref="A2:G2"/>
    </sheetView>
  </sheetViews>
  <sheetFormatPr defaultRowHeight="12.75" outlineLevelCol="1"/>
  <cols>
    <col min="1" max="1" width="1.7109375" style="37" customWidth="1"/>
    <col min="2" max="2" width="8" style="36" customWidth="1"/>
    <col min="3" max="3" width="38" style="40" customWidth="1"/>
    <col min="4" max="4" width="10.5703125" style="36" customWidth="1" outlineLevel="1"/>
    <col min="5" max="5" width="10.140625" style="41" customWidth="1"/>
    <col min="6" max="6" width="11.85546875" style="39" customWidth="1"/>
    <col min="7" max="7" width="13" style="39" customWidth="1"/>
    <col min="8" max="16384" width="9.140625" style="37"/>
  </cols>
  <sheetData>
    <row r="1" spans="1:7" ht="33.75" customHeight="1">
      <c r="A1" s="315" t="s">
        <v>1098</v>
      </c>
      <c r="B1" s="315"/>
      <c r="C1" s="315"/>
      <c r="D1" s="315"/>
      <c r="E1" s="315"/>
      <c r="F1" s="315"/>
      <c r="G1" s="315"/>
    </row>
    <row r="2" spans="1:7" s="1" customFormat="1" ht="54.75" customHeight="1">
      <c r="A2" s="316" t="s">
        <v>1112</v>
      </c>
      <c r="B2" s="316"/>
      <c r="C2" s="316"/>
      <c r="D2" s="316"/>
      <c r="E2" s="316"/>
      <c r="F2" s="316"/>
      <c r="G2" s="316"/>
    </row>
    <row r="3" spans="1:7" s="1" customFormat="1" ht="14.25" customHeight="1">
      <c r="A3" s="292"/>
      <c r="B3" s="292"/>
      <c r="C3" s="292"/>
      <c r="D3" s="314"/>
      <c r="E3" s="314"/>
      <c r="F3" s="314"/>
      <c r="G3" s="314"/>
    </row>
    <row r="4" spans="1:7" s="1" customFormat="1">
      <c r="B4" s="253"/>
      <c r="C4" s="253"/>
      <c r="D4" s="253"/>
      <c r="E4" s="253"/>
      <c r="F4" s="253"/>
      <c r="G4" s="253"/>
    </row>
    <row r="5" spans="1:7" s="8" customFormat="1" ht="16.5" customHeight="1">
      <c r="B5" s="312" t="s">
        <v>1100</v>
      </c>
      <c r="C5" s="312"/>
      <c r="D5" s="312"/>
      <c r="E5" s="312"/>
      <c r="F5" s="312"/>
      <c r="G5" s="312"/>
    </row>
    <row r="6" spans="1:7" s="1" customFormat="1" ht="15" customHeight="1">
      <c r="B6" s="28"/>
      <c r="C6" s="164"/>
      <c r="D6" s="164"/>
      <c r="E6" s="164"/>
      <c r="F6" s="28"/>
      <c r="G6" s="28"/>
    </row>
    <row r="7" spans="1:7">
      <c r="B7" s="165"/>
      <c r="C7" s="165"/>
      <c r="D7" s="165"/>
      <c r="E7" s="166"/>
      <c r="F7" s="166"/>
      <c r="G7" s="167" t="s">
        <v>867</v>
      </c>
    </row>
    <row r="8" spans="1:7">
      <c r="B8" s="311" t="s">
        <v>606</v>
      </c>
      <c r="C8" s="311" t="s">
        <v>130</v>
      </c>
      <c r="D8" s="311" t="s">
        <v>605</v>
      </c>
      <c r="E8" s="311" t="s">
        <v>615</v>
      </c>
      <c r="F8" s="117" t="s">
        <v>529</v>
      </c>
      <c r="G8" s="117"/>
    </row>
    <row r="9" spans="1:7" ht="24">
      <c r="B9" s="311"/>
      <c r="C9" s="311"/>
      <c r="D9" s="311"/>
      <c r="E9" s="311"/>
      <c r="F9" s="67" t="s">
        <v>607</v>
      </c>
      <c r="G9" s="67" t="s">
        <v>608</v>
      </c>
    </row>
    <row r="10" spans="1:7" s="36" customFormat="1">
      <c r="B10" s="134">
        <v>1</v>
      </c>
      <c r="C10" s="45">
        <v>2</v>
      </c>
      <c r="D10" s="163">
        <v>3</v>
      </c>
      <c r="E10" s="163">
        <v>4</v>
      </c>
      <c r="F10" s="163">
        <v>5</v>
      </c>
      <c r="G10" s="45">
        <v>6</v>
      </c>
    </row>
    <row r="11" spans="1:7" ht="37.5" customHeight="1">
      <c r="B11" s="168" t="s">
        <v>863</v>
      </c>
      <c r="C11" s="186" t="s">
        <v>999</v>
      </c>
      <c r="D11" s="45"/>
      <c r="E11" s="188">
        <f>SUM(E12,E68,E89)</f>
        <v>991526.70000000007</v>
      </c>
      <c r="F11" s="188">
        <f>SUM(F12,F68,F89)</f>
        <v>721888.5</v>
      </c>
      <c r="G11" s="188">
        <f>SUM(G68,G89)</f>
        <v>269638.2</v>
      </c>
    </row>
    <row r="12" spans="1:7" s="38" customFormat="1" ht="37.5" customHeight="1">
      <c r="B12" s="168" t="s">
        <v>864</v>
      </c>
      <c r="C12" s="90" t="s">
        <v>500</v>
      </c>
      <c r="D12" s="170">
        <v>7100</v>
      </c>
      <c r="E12" s="187">
        <f t="shared" ref="E12:E22" si="0">SUM(F12:G12)</f>
        <v>139240.79999999999</v>
      </c>
      <c r="F12" s="188">
        <f>SUM(F13,F17,F19,F58,F62)</f>
        <v>139240.79999999999</v>
      </c>
      <c r="G12" s="163" t="s">
        <v>872</v>
      </c>
    </row>
    <row r="13" spans="1:7" s="38" customFormat="1" ht="24.75" customHeight="1">
      <c r="B13" s="168" t="s">
        <v>634</v>
      </c>
      <c r="C13" s="90" t="s">
        <v>493</v>
      </c>
      <c r="D13" s="170">
        <v>7131</v>
      </c>
      <c r="E13" s="187">
        <f t="shared" si="0"/>
        <v>59741.1</v>
      </c>
      <c r="F13" s="188">
        <f>SUM(F14:F16)</f>
        <v>59741.1</v>
      </c>
      <c r="G13" s="163" t="s">
        <v>872</v>
      </c>
    </row>
    <row r="14" spans="1:7" ht="27" customHeight="1">
      <c r="B14" s="172" t="s">
        <v>197</v>
      </c>
      <c r="C14" s="66" t="s">
        <v>131</v>
      </c>
      <c r="D14" s="163"/>
      <c r="E14" s="187">
        <f t="shared" si="0"/>
        <v>0</v>
      </c>
      <c r="F14" s="189">
        <v>0</v>
      </c>
      <c r="G14" s="163" t="s">
        <v>872</v>
      </c>
    </row>
    <row r="15" spans="1:7" ht="27" customHeight="1">
      <c r="B15" s="172" t="s">
        <v>198</v>
      </c>
      <c r="C15" s="66" t="s">
        <v>132</v>
      </c>
      <c r="D15" s="214"/>
      <c r="E15" s="187">
        <f t="shared" si="0"/>
        <v>0</v>
      </c>
      <c r="F15" s="189">
        <v>0</v>
      </c>
      <c r="G15" s="163" t="s">
        <v>872</v>
      </c>
    </row>
    <row r="16" spans="1:7" ht="27" customHeight="1">
      <c r="B16" s="172" t="s">
        <v>1037</v>
      </c>
      <c r="C16" s="66" t="s">
        <v>1038</v>
      </c>
      <c r="D16" s="214"/>
      <c r="E16" s="187">
        <f>SUM(F16:G16)</f>
        <v>59741.1</v>
      </c>
      <c r="F16" s="189">
        <v>59741.1</v>
      </c>
      <c r="G16" s="163" t="s">
        <v>872</v>
      </c>
    </row>
    <row r="17" spans="2:7" s="38" customFormat="1" ht="24" customHeight="1">
      <c r="B17" s="168" t="s">
        <v>635</v>
      </c>
      <c r="C17" s="90" t="s">
        <v>494</v>
      </c>
      <c r="D17" s="170">
        <v>7136</v>
      </c>
      <c r="E17" s="187">
        <f t="shared" si="0"/>
        <v>73999.7</v>
      </c>
      <c r="F17" s="188">
        <f>SUM(F18)</f>
        <v>73999.7</v>
      </c>
      <c r="G17" s="163" t="s">
        <v>872</v>
      </c>
    </row>
    <row r="18" spans="2:7">
      <c r="B18" s="172" t="s">
        <v>199</v>
      </c>
      <c r="C18" s="66" t="s">
        <v>133</v>
      </c>
      <c r="D18" s="163"/>
      <c r="E18" s="187">
        <f t="shared" si="0"/>
        <v>73999.7</v>
      </c>
      <c r="F18" s="189">
        <v>73999.7</v>
      </c>
      <c r="G18" s="163" t="s">
        <v>872</v>
      </c>
    </row>
    <row r="19" spans="2:7" s="38" customFormat="1" ht="26.25" customHeight="1">
      <c r="B19" s="168" t="s">
        <v>638</v>
      </c>
      <c r="C19" s="90" t="s">
        <v>495</v>
      </c>
      <c r="D19" s="170">
        <v>7145</v>
      </c>
      <c r="E19" s="187">
        <f t="shared" si="0"/>
        <v>5500</v>
      </c>
      <c r="F19" s="188">
        <f>SUM(F20)</f>
        <v>5500</v>
      </c>
      <c r="G19" s="163" t="s">
        <v>872</v>
      </c>
    </row>
    <row r="20" spans="2:7" ht="68.25" customHeight="1">
      <c r="B20" s="172" t="s">
        <v>200</v>
      </c>
      <c r="C20" s="66" t="s">
        <v>1056</v>
      </c>
      <c r="D20" s="163">
        <v>71452</v>
      </c>
      <c r="E20" s="190">
        <f t="shared" si="0"/>
        <v>5500</v>
      </c>
      <c r="F20" s="189">
        <f>SUM(F21,F32,F33,F37,F34,F40,F41,F42,F49,F50,F51,F52,F53:F56)</f>
        <v>5500</v>
      </c>
      <c r="G20" s="163" t="s">
        <v>872</v>
      </c>
    </row>
    <row r="21" spans="2:7" ht="38.25" customHeight="1">
      <c r="B21" s="172" t="s">
        <v>201</v>
      </c>
      <c r="C21" s="66" t="s">
        <v>501</v>
      </c>
      <c r="D21" s="163"/>
      <c r="E21" s="190">
        <f t="shared" si="0"/>
        <v>2030</v>
      </c>
      <c r="F21" s="189">
        <f>SUM(F22)</f>
        <v>2030</v>
      </c>
      <c r="G21" s="163" t="s">
        <v>872</v>
      </c>
    </row>
    <row r="22" spans="2:7">
      <c r="B22" s="172" t="s">
        <v>202</v>
      </c>
      <c r="C22" s="66" t="s">
        <v>134</v>
      </c>
      <c r="D22" s="163"/>
      <c r="E22" s="190">
        <f t="shared" si="0"/>
        <v>2030</v>
      </c>
      <c r="F22" s="189">
        <v>2030</v>
      </c>
      <c r="G22" s="163" t="s">
        <v>872</v>
      </c>
    </row>
    <row r="23" spans="2:7" ht="64.5" customHeight="1">
      <c r="B23" s="134"/>
      <c r="C23" s="66" t="s">
        <v>658</v>
      </c>
      <c r="D23" s="163"/>
      <c r="E23" s="190">
        <f>SUM(F23)</f>
        <v>2030</v>
      </c>
      <c r="F23" s="189">
        <v>2030</v>
      </c>
      <c r="G23" s="163" t="s">
        <v>872</v>
      </c>
    </row>
    <row r="24" spans="2:7" ht="15" customHeight="1">
      <c r="B24" s="134"/>
      <c r="C24" s="66" t="s">
        <v>673</v>
      </c>
      <c r="D24" s="163"/>
      <c r="E24" s="190"/>
      <c r="F24" s="189">
        <v>0</v>
      </c>
      <c r="G24" s="163" t="s">
        <v>872</v>
      </c>
    </row>
    <row r="25" spans="2:7" ht="24.75" customHeight="1">
      <c r="B25" s="134"/>
      <c r="C25" s="66" t="s">
        <v>659</v>
      </c>
      <c r="D25" s="163"/>
      <c r="E25" s="190"/>
      <c r="F25" s="190">
        <v>0</v>
      </c>
      <c r="G25" s="163" t="s">
        <v>872</v>
      </c>
    </row>
    <row r="26" spans="2:7" ht="26.25" customHeight="1">
      <c r="B26" s="134"/>
      <c r="C26" s="66" t="s">
        <v>660</v>
      </c>
      <c r="D26" s="163"/>
      <c r="E26" s="190"/>
      <c r="F26" s="190"/>
      <c r="G26" s="163" t="s">
        <v>872</v>
      </c>
    </row>
    <row r="27" spans="2:7" ht="0.75" hidden="1" customHeight="1">
      <c r="B27" s="134"/>
      <c r="C27" s="66" t="s">
        <v>987</v>
      </c>
      <c r="D27" s="163"/>
      <c r="E27" s="190"/>
      <c r="F27" s="190"/>
      <c r="G27" s="163"/>
    </row>
    <row r="28" spans="2:7" ht="27.75" hidden="1" customHeight="1">
      <c r="B28" s="134"/>
      <c r="C28" s="66" t="s">
        <v>986</v>
      </c>
      <c r="D28" s="163"/>
      <c r="E28" s="190"/>
      <c r="F28" s="190"/>
      <c r="G28" s="163" t="s">
        <v>872</v>
      </c>
    </row>
    <row r="29" spans="2:7" ht="12.75" customHeight="1">
      <c r="B29" s="172" t="s">
        <v>203</v>
      </c>
      <c r="C29" s="66" t="s">
        <v>135</v>
      </c>
      <c r="D29" s="163"/>
      <c r="E29" s="190">
        <f>SUM(F29:G29)</f>
        <v>0</v>
      </c>
      <c r="F29" s="189">
        <f>SUM(F30:F31)</f>
        <v>0</v>
      </c>
      <c r="G29" s="163" t="s">
        <v>872</v>
      </c>
    </row>
    <row r="30" spans="2:7" ht="25.5" hidden="1" customHeight="1">
      <c r="B30" s="134"/>
      <c r="C30" s="66" t="s">
        <v>661</v>
      </c>
      <c r="D30" s="163"/>
      <c r="E30" s="190"/>
      <c r="F30" s="190">
        <v>0</v>
      </c>
      <c r="G30" s="163"/>
    </row>
    <row r="31" spans="2:7" ht="27.75" hidden="1" customHeight="1">
      <c r="B31" s="134"/>
      <c r="C31" s="66" t="s">
        <v>672</v>
      </c>
      <c r="D31" s="163"/>
      <c r="E31" s="190"/>
      <c r="F31" s="190">
        <v>0</v>
      </c>
      <c r="G31" s="163"/>
    </row>
    <row r="32" spans="2:7" ht="78" customHeight="1">
      <c r="B32" s="172" t="s">
        <v>204</v>
      </c>
      <c r="C32" s="66" t="s">
        <v>183</v>
      </c>
      <c r="D32" s="163"/>
      <c r="E32" s="190">
        <f t="shared" ref="E32:E43" si="1">SUM(F32:G32)</f>
        <v>105</v>
      </c>
      <c r="F32" s="190">
        <v>105</v>
      </c>
      <c r="G32" s="163" t="s">
        <v>872</v>
      </c>
    </row>
    <row r="33" spans="2:7" ht="37.5" customHeight="1">
      <c r="B33" s="134" t="s">
        <v>205</v>
      </c>
      <c r="C33" s="66" t="s">
        <v>137</v>
      </c>
      <c r="D33" s="163"/>
      <c r="E33" s="190">
        <f t="shared" si="1"/>
        <v>0</v>
      </c>
      <c r="F33" s="190">
        <v>0</v>
      </c>
      <c r="G33" s="163" t="s">
        <v>872</v>
      </c>
    </row>
    <row r="34" spans="2:7" ht="51" customHeight="1">
      <c r="B34" s="172" t="s">
        <v>206</v>
      </c>
      <c r="C34" s="66" t="s">
        <v>184</v>
      </c>
      <c r="D34" s="163"/>
      <c r="E34" s="190">
        <f t="shared" si="1"/>
        <v>740</v>
      </c>
      <c r="F34" s="189">
        <f>SUM(F35:F36)</f>
        <v>740</v>
      </c>
      <c r="G34" s="163" t="s">
        <v>872</v>
      </c>
    </row>
    <row r="35" spans="2:7" ht="36">
      <c r="B35" s="172"/>
      <c r="C35" s="66" t="s">
        <v>674</v>
      </c>
      <c r="D35" s="163"/>
      <c r="E35" s="190">
        <f t="shared" si="1"/>
        <v>740</v>
      </c>
      <c r="F35" s="190">
        <v>740</v>
      </c>
      <c r="G35" s="163" t="s">
        <v>872</v>
      </c>
    </row>
    <row r="36" spans="2:7" ht="36">
      <c r="B36" s="172"/>
      <c r="C36" s="66" t="s">
        <v>675</v>
      </c>
      <c r="D36" s="163"/>
      <c r="E36" s="190">
        <v>0</v>
      </c>
      <c r="F36" s="190">
        <v>0</v>
      </c>
      <c r="G36" s="163" t="s">
        <v>872</v>
      </c>
    </row>
    <row r="37" spans="2:7" ht="51.75" customHeight="1">
      <c r="B37" s="175" t="s">
        <v>185</v>
      </c>
      <c r="C37" s="66" t="s">
        <v>186</v>
      </c>
      <c r="D37" s="163"/>
      <c r="E37" s="190">
        <f>SUM(F37:G37)</f>
        <v>656</v>
      </c>
      <c r="F37" s="189">
        <f>SUM(F38:F39)</f>
        <v>656</v>
      </c>
      <c r="G37" s="163" t="s">
        <v>872</v>
      </c>
    </row>
    <row r="38" spans="2:7" ht="36">
      <c r="B38" s="172"/>
      <c r="C38" s="66" t="s">
        <v>674</v>
      </c>
      <c r="D38" s="163"/>
      <c r="E38" s="190">
        <f>SUM(F38:G38)</f>
        <v>656</v>
      </c>
      <c r="F38" s="189">
        <v>656</v>
      </c>
      <c r="G38" s="163" t="s">
        <v>872</v>
      </c>
    </row>
    <row r="39" spans="2:7" ht="36">
      <c r="B39" s="172"/>
      <c r="C39" s="66" t="s">
        <v>675</v>
      </c>
      <c r="D39" s="163"/>
      <c r="E39" s="190">
        <f>SUM(F39:G39)</f>
        <v>0</v>
      </c>
      <c r="F39" s="189">
        <v>0</v>
      </c>
      <c r="G39" s="163" t="s">
        <v>872</v>
      </c>
    </row>
    <row r="40" spans="2:7" ht="24">
      <c r="B40" s="172" t="s">
        <v>207</v>
      </c>
      <c r="C40" s="66" t="s">
        <v>138</v>
      </c>
      <c r="D40" s="163"/>
      <c r="E40" s="190">
        <f t="shared" si="1"/>
        <v>25</v>
      </c>
      <c r="F40" s="189">
        <v>25</v>
      </c>
      <c r="G40" s="163" t="s">
        <v>872</v>
      </c>
    </row>
    <row r="41" spans="2:7" ht="72.75" customHeight="1">
      <c r="B41" s="172" t="s">
        <v>208</v>
      </c>
      <c r="C41" s="66" t="s">
        <v>990</v>
      </c>
      <c r="D41" s="163"/>
      <c r="E41" s="190">
        <f t="shared" si="1"/>
        <v>1200</v>
      </c>
      <c r="F41" s="189">
        <v>1200</v>
      </c>
      <c r="G41" s="163" t="s">
        <v>872</v>
      </c>
    </row>
    <row r="42" spans="2:7" ht="72">
      <c r="B42" s="172" t="s">
        <v>209</v>
      </c>
      <c r="C42" s="66" t="s">
        <v>773</v>
      </c>
      <c r="D42" s="163"/>
      <c r="E42" s="190">
        <f t="shared" si="1"/>
        <v>50</v>
      </c>
      <c r="F42" s="189">
        <f>SUM(F43:F48)</f>
        <v>50</v>
      </c>
      <c r="G42" s="163" t="s">
        <v>872</v>
      </c>
    </row>
    <row r="43" spans="2:7">
      <c r="B43" s="172"/>
      <c r="C43" s="66" t="s">
        <v>676</v>
      </c>
      <c r="D43" s="163"/>
      <c r="E43" s="190">
        <f t="shared" si="1"/>
        <v>50</v>
      </c>
      <c r="F43" s="190">
        <v>50</v>
      </c>
      <c r="G43" s="163" t="s">
        <v>872</v>
      </c>
    </row>
    <row r="44" spans="2:7" ht="14.25" customHeight="1">
      <c r="B44" s="172"/>
      <c r="C44" s="66" t="s">
        <v>677</v>
      </c>
      <c r="D44" s="163"/>
      <c r="E44" s="190">
        <v>0</v>
      </c>
      <c r="F44" s="190">
        <v>0</v>
      </c>
      <c r="G44" s="163" t="s">
        <v>872</v>
      </c>
    </row>
    <row r="45" spans="2:7">
      <c r="B45" s="172"/>
      <c r="C45" s="66" t="s">
        <v>678</v>
      </c>
      <c r="D45" s="163"/>
      <c r="E45" s="190">
        <v>0</v>
      </c>
      <c r="F45" s="190">
        <v>0</v>
      </c>
      <c r="G45" s="163" t="s">
        <v>872</v>
      </c>
    </row>
    <row r="46" spans="2:7">
      <c r="B46" s="172"/>
      <c r="C46" s="66" t="s">
        <v>679</v>
      </c>
      <c r="D46" s="163"/>
      <c r="E46" s="190">
        <v>0</v>
      </c>
      <c r="F46" s="190">
        <v>0</v>
      </c>
      <c r="G46" s="163" t="s">
        <v>872</v>
      </c>
    </row>
    <row r="47" spans="2:7" ht="24">
      <c r="B47" s="172"/>
      <c r="C47" s="66" t="s">
        <v>680</v>
      </c>
      <c r="D47" s="163"/>
      <c r="E47" s="190">
        <v>0</v>
      </c>
      <c r="F47" s="190">
        <v>0</v>
      </c>
      <c r="G47" s="163" t="s">
        <v>872</v>
      </c>
    </row>
    <row r="48" spans="2:7">
      <c r="B48" s="172"/>
      <c r="C48" s="66" t="s">
        <v>681</v>
      </c>
      <c r="D48" s="163"/>
      <c r="E48" s="190">
        <v>0</v>
      </c>
      <c r="F48" s="190">
        <v>0</v>
      </c>
      <c r="G48" s="163" t="s">
        <v>872</v>
      </c>
    </row>
    <row r="49" spans="2:7" ht="48.75" customHeight="1">
      <c r="B49" s="172" t="s">
        <v>210</v>
      </c>
      <c r="C49" s="66" t="s">
        <v>774</v>
      </c>
      <c r="D49" s="163"/>
      <c r="E49" s="190">
        <f>SUM(F49:G49)</f>
        <v>0</v>
      </c>
      <c r="F49" s="190">
        <f>SUM(G49:H49)</f>
        <v>0</v>
      </c>
      <c r="G49" s="163" t="s">
        <v>872</v>
      </c>
    </row>
    <row r="50" spans="2:7" ht="26.25" customHeight="1">
      <c r="B50" s="172" t="s">
        <v>211</v>
      </c>
      <c r="C50" s="66" t="s">
        <v>775</v>
      </c>
      <c r="D50" s="163"/>
      <c r="E50" s="190">
        <f>SUM(F50:G50)</f>
        <v>300</v>
      </c>
      <c r="F50" s="190">
        <v>300</v>
      </c>
      <c r="G50" s="163" t="s">
        <v>872</v>
      </c>
    </row>
    <row r="51" spans="2:7" ht="36">
      <c r="B51" s="172" t="s">
        <v>212</v>
      </c>
      <c r="C51" s="66" t="s">
        <v>776</v>
      </c>
      <c r="D51" s="163"/>
      <c r="E51" s="190">
        <f>SUM(F51:G51)</f>
        <v>0</v>
      </c>
      <c r="F51" s="190">
        <f>SUM(G51:H51)</f>
        <v>0</v>
      </c>
      <c r="G51" s="163" t="s">
        <v>872</v>
      </c>
    </row>
    <row r="52" spans="2:7" ht="52.5" customHeight="1">
      <c r="B52" s="172" t="s">
        <v>213</v>
      </c>
      <c r="C52" s="66" t="s">
        <v>777</v>
      </c>
      <c r="D52" s="163"/>
      <c r="E52" s="190">
        <f>SUM(F52:G52)</f>
        <v>0</v>
      </c>
      <c r="F52" s="190">
        <v>0</v>
      </c>
      <c r="G52" s="163" t="s">
        <v>872</v>
      </c>
    </row>
    <row r="53" spans="2:7" ht="27.75" customHeight="1">
      <c r="B53" s="172" t="s">
        <v>523</v>
      </c>
      <c r="C53" s="66" t="s">
        <v>778</v>
      </c>
      <c r="D53" s="163"/>
      <c r="E53" s="190">
        <f>SUM(F53:G53)</f>
        <v>50</v>
      </c>
      <c r="F53" s="190">
        <v>50</v>
      </c>
      <c r="G53" s="163" t="s">
        <v>872</v>
      </c>
    </row>
    <row r="54" spans="2:7" ht="20.25" customHeight="1">
      <c r="B54" s="172" t="s">
        <v>980</v>
      </c>
      <c r="C54" s="66" t="s">
        <v>981</v>
      </c>
      <c r="D54" s="163"/>
      <c r="E54" s="190">
        <f>SUM(F54:G54)</f>
        <v>0</v>
      </c>
      <c r="F54" s="190">
        <v>0</v>
      </c>
      <c r="G54" s="163" t="s">
        <v>872</v>
      </c>
    </row>
    <row r="55" spans="2:7" ht="37.5" customHeight="1">
      <c r="B55" s="172" t="s">
        <v>982</v>
      </c>
      <c r="C55" s="66" t="s">
        <v>1000</v>
      </c>
      <c r="D55" s="163"/>
      <c r="E55" s="190">
        <f t="shared" ref="E55:F58" si="2">SUM(F55:G55)</f>
        <v>60</v>
      </c>
      <c r="F55" s="190">
        <v>60</v>
      </c>
      <c r="G55" s="163" t="s">
        <v>872</v>
      </c>
    </row>
    <row r="56" spans="2:7" ht="24.75" customHeight="1">
      <c r="B56" s="172" t="s">
        <v>991</v>
      </c>
      <c r="C56" s="66" t="s">
        <v>994</v>
      </c>
      <c r="D56" s="163"/>
      <c r="E56" s="190">
        <f t="shared" si="2"/>
        <v>284</v>
      </c>
      <c r="F56" s="190">
        <v>284</v>
      </c>
      <c r="G56" s="163"/>
    </row>
    <row r="57" spans="2:7" ht="38.25" customHeight="1">
      <c r="B57" s="172" t="s">
        <v>992</v>
      </c>
      <c r="C57" s="66" t="s">
        <v>993</v>
      </c>
      <c r="D57" s="163"/>
      <c r="E57" s="190">
        <f t="shared" si="2"/>
        <v>0</v>
      </c>
      <c r="F57" s="190">
        <f t="shared" si="2"/>
        <v>0</v>
      </c>
      <c r="G57" s="163" t="s">
        <v>872</v>
      </c>
    </row>
    <row r="58" spans="2:7" s="38" customFormat="1" ht="26.25" customHeight="1">
      <c r="B58" s="168" t="s">
        <v>214</v>
      </c>
      <c r="C58" s="90" t="s">
        <v>98</v>
      </c>
      <c r="D58" s="170">
        <v>7146</v>
      </c>
      <c r="E58" s="190">
        <f t="shared" si="2"/>
        <v>0</v>
      </c>
      <c r="F58" s="190">
        <f t="shared" si="2"/>
        <v>0</v>
      </c>
      <c r="G58" s="163" t="s">
        <v>872</v>
      </c>
    </row>
    <row r="59" spans="2:7" ht="14.25" customHeight="1">
      <c r="B59" s="172" t="s">
        <v>215</v>
      </c>
      <c r="C59" s="66" t="s">
        <v>502</v>
      </c>
      <c r="D59" s="163"/>
      <c r="E59" s="174"/>
      <c r="F59" s="173"/>
      <c r="G59" s="163" t="s">
        <v>872</v>
      </c>
    </row>
    <row r="60" spans="2:7" ht="0.75" customHeight="1">
      <c r="B60" s="172" t="s">
        <v>216</v>
      </c>
      <c r="C60" s="66" t="s">
        <v>139</v>
      </c>
      <c r="D60" s="163"/>
      <c r="E60" s="174"/>
      <c r="F60" s="174"/>
      <c r="G60" s="163" t="s">
        <v>872</v>
      </c>
    </row>
    <row r="61" spans="2:7" ht="75.75" hidden="1" customHeight="1">
      <c r="B61" s="134" t="s">
        <v>217</v>
      </c>
      <c r="C61" s="66" t="s">
        <v>187</v>
      </c>
      <c r="D61" s="163"/>
      <c r="E61" s="174"/>
      <c r="F61" s="174"/>
      <c r="G61" s="163" t="s">
        <v>872</v>
      </c>
    </row>
    <row r="62" spans="2:7" s="38" customFormat="1" ht="14.25" customHeight="1">
      <c r="B62" s="168" t="s">
        <v>218</v>
      </c>
      <c r="C62" s="90" t="s">
        <v>503</v>
      </c>
      <c r="D62" s="170">
        <v>7161</v>
      </c>
      <c r="E62" s="190">
        <f t="shared" ref="E62:F66" si="3">SUM(F62:G62)</f>
        <v>0</v>
      </c>
      <c r="F62" s="190">
        <f t="shared" si="3"/>
        <v>0</v>
      </c>
      <c r="G62" s="193" t="s">
        <v>872</v>
      </c>
    </row>
    <row r="63" spans="2:7" ht="38.25" customHeight="1">
      <c r="B63" s="172" t="s">
        <v>219</v>
      </c>
      <c r="C63" s="66" t="s">
        <v>504</v>
      </c>
      <c r="D63" s="163"/>
      <c r="E63" s="190">
        <f t="shared" si="3"/>
        <v>0</v>
      </c>
      <c r="F63" s="190">
        <f t="shared" si="3"/>
        <v>0</v>
      </c>
      <c r="G63" s="193" t="s">
        <v>872</v>
      </c>
    </row>
    <row r="64" spans="2:7">
      <c r="B64" s="177" t="s">
        <v>220</v>
      </c>
      <c r="C64" s="66" t="s">
        <v>140</v>
      </c>
      <c r="D64" s="163"/>
      <c r="E64" s="190">
        <f t="shared" si="3"/>
        <v>0</v>
      </c>
      <c r="F64" s="190">
        <f t="shared" si="3"/>
        <v>0</v>
      </c>
      <c r="G64" s="193" t="s">
        <v>872</v>
      </c>
    </row>
    <row r="65" spans="2:9">
      <c r="B65" s="177" t="s">
        <v>221</v>
      </c>
      <c r="C65" s="66" t="s">
        <v>141</v>
      </c>
      <c r="D65" s="163"/>
      <c r="E65" s="190">
        <f t="shared" si="3"/>
        <v>0</v>
      </c>
      <c r="F65" s="190">
        <f t="shared" si="3"/>
        <v>0</v>
      </c>
      <c r="G65" s="193" t="s">
        <v>872</v>
      </c>
      <c r="I65" s="37" t="s">
        <v>1026</v>
      </c>
    </row>
    <row r="66" spans="2:9" ht="23.25" customHeight="1">
      <c r="B66" s="177" t="s">
        <v>222</v>
      </c>
      <c r="C66" s="66" t="s">
        <v>779</v>
      </c>
      <c r="D66" s="163"/>
      <c r="E66" s="190">
        <f t="shared" si="3"/>
        <v>0</v>
      </c>
      <c r="F66" s="190">
        <f t="shared" si="3"/>
        <v>0</v>
      </c>
      <c r="G66" s="193" t="s">
        <v>872</v>
      </c>
    </row>
    <row r="67" spans="2:9" ht="17.25" hidden="1" customHeight="1">
      <c r="B67" s="177" t="s">
        <v>936</v>
      </c>
      <c r="C67" s="66" t="s">
        <v>302</v>
      </c>
      <c r="D67" s="163"/>
      <c r="E67" s="174"/>
      <c r="F67" s="173"/>
      <c r="G67" s="193" t="s">
        <v>872</v>
      </c>
    </row>
    <row r="68" spans="2:9" s="38" customFormat="1" ht="38.25" customHeight="1">
      <c r="B68" s="168" t="s">
        <v>865</v>
      </c>
      <c r="C68" s="90" t="s">
        <v>505</v>
      </c>
      <c r="D68" s="170">
        <v>7300</v>
      </c>
      <c r="E68" s="190">
        <f t="shared" ref="E68:E76" si="4">SUM(F68:G68)</f>
        <v>776786.8</v>
      </c>
      <c r="F68" s="188">
        <f>SUM(F78+F82+F73+F74)</f>
        <v>507148.60000000003</v>
      </c>
      <c r="G68" s="194">
        <f>SUM(G71+G75+G85)</f>
        <v>269638.2</v>
      </c>
    </row>
    <row r="69" spans="2:9" s="38" customFormat="1" ht="36.75" customHeight="1">
      <c r="B69" s="168" t="s">
        <v>641</v>
      </c>
      <c r="C69" s="90" t="s">
        <v>882</v>
      </c>
      <c r="D69" s="170">
        <v>7311</v>
      </c>
      <c r="E69" s="174">
        <f t="shared" si="4"/>
        <v>0</v>
      </c>
      <c r="F69" s="169">
        <f>SUM(F70)</f>
        <v>0</v>
      </c>
      <c r="G69" s="193" t="s">
        <v>872</v>
      </c>
    </row>
    <row r="70" spans="2:9" ht="1.5" hidden="1" customHeight="1">
      <c r="B70" s="172" t="s">
        <v>223</v>
      </c>
      <c r="C70" s="66" t="s">
        <v>518</v>
      </c>
      <c r="D70" s="149"/>
      <c r="E70" s="174">
        <f t="shared" si="4"/>
        <v>0</v>
      </c>
      <c r="F70" s="173"/>
      <c r="G70" s="193" t="s">
        <v>872</v>
      </c>
    </row>
    <row r="71" spans="2:9" s="38" customFormat="1" ht="27" customHeight="1">
      <c r="B71" s="178" t="s">
        <v>642</v>
      </c>
      <c r="C71" s="90" t="s">
        <v>496</v>
      </c>
      <c r="D71" s="179">
        <v>7312</v>
      </c>
      <c r="E71" s="174">
        <f t="shared" si="4"/>
        <v>0</v>
      </c>
      <c r="F71" s="176" t="s">
        <v>872</v>
      </c>
      <c r="G71" s="195">
        <f>SUM(G72)</f>
        <v>0</v>
      </c>
    </row>
    <row r="72" spans="2:9" ht="54.75" hidden="1" customHeight="1">
      <c r="B72" s="134" t="s">
        <v>643</v>
      </c>
      <c r="C72" s="66" t="s">
        <v>519</v>
      </c>
      <c r="D72" s="149"/>
      <c r="E72" s="174">
        <f t="shared" si="4"/>
        <v>0</v>
      </c>
      <c r="F72" s="176" t="s">
        <v>872</v>
      </c>
      <c r="G72" s="195"/>
    </row>
    <row r="73" spans="2:9" s="38" customFormat="1" ht="35.25" customHeight="1">
      <c r="B73" s="178" t="s">
        <v>224</v>
      </c>
      <c r="C73" s="90" t="s">
        <v>497</v>
      </c>
      <c r="D73" s="179">
        <v>7321</v>
      </c>
      <c r="E73" s="174">
        <f t="shared" si="4"/>
        <v>0</v>
      </c>
      <c r="F73" s="173">
        <f>SUM(F74)</f>
        <v>0</v>
      </c>
      <c r="G73" s="193" t="s">
        <v>872</v>
      </c>
    </row>
    <row r="74" spans="2:9" ht="0.75" customHeight="1">
      <c r="B74" s="172" t="s">
        <v>225</v>
      </c>
      <c r="C74" s="66" t="s">
        <v>142</v>
      </c>
      <c r="D74" s="149"/>
      <c r="E74" s="174">
        <f t="shared" si="4"/>
        <v>0</v>
      </c>
      <c r="F74" s="174"/>
      <c r="G74" s="163" t="s">
        <v>872</v>
      </c>
    </row>
    <row r="75" spans="2:9" s="38" customFormat="1" ht="14.25" customHeight="1">
      <c r="B75" s="178" t="s">
        <v>226</v>
      </c>
      <c r="C75" s="90" t="s">
        <v>498</v>
      </c>
      <c r="D75" s="179">
        <v>7322</v>
      </c>
      <c r="E75" s="174">
        <f t="shared" si="4"/>
        <v>0</v>
      </c>
      <c r="F75" s="171" t="s">
        <v>872</v>
      </c>
      <c r="G75" s="195">
        <f>SUM(G76)</f>
        <v>0</v>
      </c>
    </row>
    <row r="76" spans="2:9" ht="12" customHeight="1">
      <c r="B76" s="172" t="s">
        <v>227</v>
      </c>
      <c r="C76" s="66" t="s">
        <v>143</v>
      </c>
      <c r="D76" s="149"/>
      <c r="E76" s="174">
        <f t="shared" si="4"/>
        <v>0</v>
      </c>
      <c r="F76" s="171" t="s">
        <v>872</v>
      </c>
      <c r="G76" s="148"/>
    </row>
    <row r="77" spans="2:9" s="38" customFormat="1" ht="13.5" customHeight="1">
      <c r="B77" s="168" t="s">
        <v>228</v>
      </c>
      <c r="C77" s="90" t="s">
        <v>506</v>
      </c>
      <c r="D77" s="170">
        <v>7331</v>
      </c>
      <c r="E77" s="174"/>
      <c r="F77" s="169"/>
      <c r="G77" s="193" t="s">
        <v>872</v>
      </c>
    </row>
    <row r="78" spans="2:9" ht="36">
      <c r="B78" s="172" t="s">
        <v>229</v>
      </c>
      <c r="C78" s="66" t="s">
        <v>144</v>
      </c>
      <c r="D78" s="163"/>
      <c r="E78" s="190">
        <f>SUM(F78:G78)</f>
        <v>506059.2</v>
      </c>
      <c r="F78" s="189">
        <v>506059.2</v>
      </c>
      <c r="G78" s="193" t="s">
        <v>872</v>
      </c>
    </row>
    <row r="79" spans="2:9" ht="24">
      <c r="B79" s="172" t="s">
        <v>230</v>
      </c>
      <c r="C79" s="66" t="s">
        <v>499</v>
      </c>
      <c r="D79" s="149"/>
      <c r="E79" s="174">
        <v>0</v>
      </c>
      <c r="F79" s="173">
        <v>0</v>
      </c>
      <c r="G79" s="193" t="s">
        <v>872</v>
      </c>
    </row>
    <row r="80" spans="2:9" ht="60">
      <c r="B80" s="172" t="s">
        <v>231</v>
      </c>
      <c r="C80" s="66" t="s">
        <v>145</v>
      </c>
      <c r="D80" s="163"/>
      <c r="E80" s="174">
        <f>SUM(F80:G80)</f>
        <v>0</v>
      </c>
      <c r="F80" s="190">
        <f>SUM(G80:H80)</f>
        <v>0</v>
      </c>
      <c r="G80" s="193" t="s">
        <v>872</v>
      </c>
    </row>
    <row r="81" spans="2:7">
      <c r="B81" s="172" t="s">
        <v>232</v>
      </c>
      <c r="C81" s="66" t="s">
        <v>520</v>
      </c>
      <c r="D81" s="163"/>
      <c r="E81" s="174">
        <f>SUM(F81:G81)</f>
        <v>0</v>
      </c>
      <c r="F81" s="173">
        <v>0</v>
      </c>
      <c r="G81" s="193" t="s">
        <v>872</v>
      </c>
    </row>
    <row r="82" spans="2:7" ht="36">
      <c r="B82" s="172" t="s">
        <v>233</v>
      </c>
      <c r="C82" s="66" t="s">
        <v>781</v>
      </c>
      <c r="D82" s="149"/>
      <c r="E82" s="190">
        <f>SUM(F82:G82)</f>
        <v>1089.4000000000001</v>
      </c>
      <c r="F82" s="189">
        <v>1089.4000000000001</v>
      </c>
      <c r="G82" s="193" t="s">
        <v>872</v>
      </c>
    </row>
    <row r="83" spans="2:7" ht="35.25" customHeight="1">
      <c r="B83" s="172" t="s">
        <v>234</v>
      </c>
      <c r="C83" s="66" t="s">
        <v>983</v>
      </c>
      <c r="D83" s="149"/>
      <c r="E83" s="174">
        <f>SUM(F83:G83)</f>
        <v>0</v>
      </c>
      <c r="F83" s="173"/>
      <c r="G83" s="193" t="s">
        <v>872</v>
      </c>
    </row>
    <row r="84" spans="2:7" ht="16.5" hidden="1" customHeight="1">
      <c r="B84" s="172"/>
      <c r="C84" s="66"/>
      <c r="D84" s="149"/>
      <c r="E84" s="174"/>
      <c r="F84" s="173"/>
      <c r="G84" s="193"/>
    </row>
    <row r="85" spans="2:7" s="38" customFormat="1" ht="51" customHeight="1">
      <c r="B85" s="168" t="s">
        <v>235</v>
      </c>
      <c r="C85" s="90" t="s">
        <v>507</v>
      </c>
      <c r="D85" s="170">
        <v>7332</v>
      </c>
      <c r="E85" s="190">
        <f>SUM(F85:G85)</f>
        <v>269638.2</v>
      </c>
      <c r="F85" s="191" t="s">
        <v>872</v>
      </c>
      <c r="G85" s="159">
        <v>269638.2</v>
      </c>
    </row>
    <row r="86" spans="2:7" ht="39" customHeight="1">
      <c r="B86" s="172" t="s">
        <v>236</v>
      </c>
      <c r="C86" s="66" t="s">
        <v>182</v>
      </c>
      <c r="D86" s="149"/>
      <c r="E86" s="190">
        <f>SUM(F86:G86)</f>
        <v>269638.2</v>
      </c>
      <c r="F86" s="191" t="s">
        <v>872</v>
      </c>
      <c r="G86" s="159">
        <v>269638.2</v>
      </c>
    </row>
    <row r="87" spans="2:7" ht="38.25" customHeight="1">
      <c r="B87" s="172" t="s">
        <v>237</v>
      </c>
      <c r="C87" s="66" t="s">
        <v>984</v>
      </c>
      <c r="D87" s="149"/>
      <c r="E87" s="174">
        <f>SUM(F87:G87)</f>
        <v>0</v>
      </c>
      <c r="F87" s="176" t="s">
        <v>872</v>
      </c>
      <c r="G87" s="195"/>
    </row>
    <row r="88" spans="2:7" ht="17.25" hidden="1" customHeight="1">
      <c r="B88" s="172"/>
      <c r="C88" s="66"/>
      <c r="D88" s="149"/>
      <c r="E88" s="174"/>
      <c r="F88" s="176"/>
      <c r="G88" s="195"/>
    </row>
    <row r="89" spans="2:7" s="38" customFormat="1" ht="13.5" customHeight="1">
      <c r="B89" s="168" t="s">
        <v>866</v>
      </c>
      <c r="C89" s="90" t="s">
        <v>512</v>
      </c>
      <c r="D89" s="170">
        <v>7400</v>
      </c>
      <c r="E89" s="190">
        <f>SUM(F89+E119)</f>
        <v>75499.100000000006</v>
      </c>
      <c r="F89" s="188">
        <f>SUM(F92+F94+F99+F102+F113+F115+F122)</f>
        <v>75499.100000000006</v>
      </c>
      <c r="G89" s="159">
        <f>SUM(G119,G122)</f>
        <v>0</v>
      </c>
    </row>
    <row r="90" spans="2:7" s="38" customFormat="1" ht="12" customHeight="1">
      <c r="B90" s="168" t="s">
        <v>647</v>
      </c>
      <c r="C90" s="90" t="s">
        <v>996</v>
      </c>
      <c r="D90" s="170">
        <v>7411</v>
      </c>
      <c r="E90" s="190">
        <f t="shared" ref="E90:E103" si="5">SUM(F90:G90)</f>
        <v>0</v>
      </c>
      <c r="F90" s="191" t="s">
        <v>872</v>
      </c>
      <c r="G90" s="195">
        <f>SUM(G91)</f>
        <v>0</v>
      </c>
    </row>
    <row r="91" spans="2:7" ht="0.75" hidden="1" customHeight="1">
      <c r="B91" s="172" t="s">
        <v>238</v>
      </c>
      <c r="C91" s="66" t="s">
        <v>61</v>
      </c>
      <c r="D91" s="149"/>
      <c r="E91" s="190">
        <f t="shared" si="5"/>
        <v>0</v>
      </c>
      <c r="F91" s="191" t="s">
        <v>872</v>
      </c>
      <c r="G91" s="195"/>
    </row>
    <row r="92" spans="2:7" s="38" customFormat="1">
      <c r="B92" s="168" t="s">
        <v>239</v>
      </c>
      <c r="C92" s="90" t="s">
        <v>997</v>
      </c>
      <c r="D92" s="170">
        <v>7412</v>
      </c>
      <c r="E92" s="190">
        <f t="shared" si="5"/>
        <v>0</v>
      </c>
      <c r="F92" s="188">
        <f>SUM(F93)</f>
        <v>0</v>
      </c>
      <c r="G92" s="193" t="s">
        <v>872</v>
      </c>
    </row>
    <row r="93" spans="2:7" ht="48">
      <c r="B93" s="172" t="s">
        <v>240</v>
      </c>
      <c r="C93" s="66" t="s">
        <v>698</v>
      </c>
      <c r="D93" s="149"/>
      <c r="E93" s="190">
        <f t="shared" si="5"/>
        <v>0</v>
      </c>
      <c r="F93" s="190">
        <f>SUM(G93:H93)</f>
        <v>0</v>
      </c>
      <c r="G93" s="193" t="s">
        <v>872</v>
      </c>
    </row>
    <row r="94" spans="2:7" s="38" customFormat="1" ht="14.25" customHeight="1">
      <c r="B94" s="168" t="s">
        <v>241</v>
      </c>
      <c r="C94" s="90" t="s">
        <v>998</v>
      </c>
      <c r="D94" s="170">
        <v>7415</v>
      </c>
      <c r="E94" s="190">
        <f t="shared" si="5"/>
        <v>10373.6</v>
      </c>
      <c r="F94" s="188">
        <f>SUM(F95:F98)</f>
        <v>10373.6</v>
      </c>
      <c r="G94" s="193" t="s">
        <v>872</v>
      </c>
    </row>
    <row r="95" spans="2:7" ht="27" customHeight="1">
      <c r="B95" s="172" t="s">
        <v>242</v>
      </c>
      <c r="C95" s="66" t="s">
        <v>521</v>
      </c>
      <c r="D95" s="149"/>
      <c r="E95" s="190">
        <f t="shared" si="5"/>
        <v>8273.6</v>
      </c>
      <c r="F95" s="189">
        <v>8273.6</v>
      </c>
      <c r="G95" s="193" t="s">
        <v>872</v>
      </c>
    </row>
    <row r="96" spans="2:7" ht="36">
      <c r="B96" s="172" t="s">
        <v>243</v>
      </c>
      <c r="C96" s="66" t="s">
        <v>522</v>
      </c>
      <c r="D96" s="149"/>
      <c r="E96" s="190">
        <f t="shared" si="5"/>
        <v>0</v>
      </c>
      <c r="F96" s="189">
        <v>0</v>
      </c>
      <c r="G96" s="193" t="s">
        <v>872</v>
      </c>
    </row>
    <row r="97" spans="2:9" ht="60">
      <c r="B97" s="172" t="s">
        <v>244</v>
      </c>
      <c r="C97" s="66" t="s">
        <v>191</v>
      </c>
      <c r="D97" s="149"/>
      <c r="E97" s="190">
        <f t="shared" si="5"/>
        <v>0</v>
      </c>
      <c r="F97" s="190">
        <f>SUM(G97:H97)</f>
        <v>0</v>
      </c>
      <c r="G97" s="193" t="s">
        <v>872</v>
      </c>
    </row>
    <row r="98" spans="2:9">
      <c r="B98" s="134" t="s">
        <v>63</v>
      </c>
      <c r="C98" s="66" t="s">
        <v>192</v>
      </c>
      <c r="D98" s="149"/>
      <c r="E98" s="190">
        <f t="shared" si="5"/>
        <v>2100</v>
      </c>
      <c r="F98" s="189">
        <v>2100</v>
      </c>
      <c r="G98" s="193" t="s">
        <v>872</v>
      </c>
    </row>
    <row r="99" spans="2:9" s="38" customFormat="1" ht="38.25" customHeight="1">
      <c r="B99" s="168" t="s">
        <v>64</v>
      </c>
      <c r="C99" s="90" t="s">
        <v>513</v>
      </c>
      <c r="D99" s="170">
        <v>7421</v>
      </c>
      <c r="E99" s="190">
        <f t="shared" si="5"/>
        <v>300</v>
      </c>
      <c r="F99" s="188">
        <f>SUM(F100:F101)</f>
        <v>300</v>
      </c>
      <c r="G99" s="193" t="s">
        <v>872</v>
      </c>
    </row>
    <row r="100" spans="2:9" ht="69.75" hidden="1" customHeight="1">
      <c r="B100" s="172" t="s">
        <v>65</v>
      </c>
      <c r="C100" s="66" t="s">
        <v>188</v>
      </c>
      <c r="D100" s="149"/>
      <c r="E100" s="190">
        <f t="shared" si="5"/>
        <v>0</v>
      </c>
      <c r="F100" s="189"/>
      <c r="G100" s="193" t="s">
        <v>872</v>
      </c>
    </row>
    <row r="101" spans="2:9" s="38" customFormat="1" ht="60">
      <c r="B101" s="237">
        <v>1343</v>
      </c>
      <c r="C101" s="208" t="s">
        <v>1046</v>
      </c>
      <c r="D101" s="163"/>
      <c r="E101" s="190">
        <f t="shared" si="5"/>
        <v>300</v>
      </c>
      <c r="F101" s="189">
        <v>300</v>
      </c>
      <c r="G101" s="193" t="s">
        <v>872</v>
      </c>
    </row>
    <row r="102" spans="2:9" s="38" customFormat="1" ht="25.5" customHeight="1">
      <c r="B102" s="168" t="s">
        <v>245</v>
      </c>
      <c r="C102" s="90" t="s">
        <v>514</v>
      </c>
      <c r="D102" s="170">
        <v>7422</v>
      </c>
      <c r="E102" s="190">
        <f t="shared" si="5"/>
        <v>56785.5</v>
      </c>
      <c r="F102" s="246">
        <f>SUM(F103+F111)</f>
        <v>56785.5</v>
      </c>
      <c r="G102" s="193" t="s">
        <v>872</v>
      </c>
    </row>
    <row r="103" spans="2:9" s="38" customFormat="1" ht="18.75" customHeight="1">
      <c r="B103" s="172" t="s">
        <v>246</v>
      </c>
      <c r="C103" s="66" t="s">
        <v>193</v>
      </c>
      <c r="D103" s="180"/>
      <c r="E103" s="190">
        <f t="shared" si="5"/>
        <v>53785.5</v>
      </c>
      <c r="F103" s="246">
        <f>SUM(F104:F110)</f>
        <v>53785.5</v>
      </c>
      <c r="G103" s="193" t="s">
        <v>872</v>
      </c>
    </row>
    <row r="104" spans="2:9" s="38" customFormat="1" ht="48" customHeight="1">
      <c r="B104" s="245">
        <v>13503</v>
      </c>
      <c r="C104" s="208" t="s">
        <v>1039</v>
      </c>
      <c r="D104" s="180"/>
      <c r="E104" s="190">
        <f t="shared" ref="E104:E110" si="6">SUM(F104:G104)</f>
        <v>240</v>
      </c>
      <c r="F104" s="189">
        <v>240</v>
      </c>
      <c r="G104" s="193" t="s">
        <v>872</v>
      </c>
    </row>
    <row r="105" spans="2:9" s="38" customFormat="1" ht="47.25" customHeight="1">
      <c r="B105" s="245">
        <v>13504</v>
      </c>
      <c r="C105" s="216" t="s">
        <v>1040</v>
      </c>
      <c r="D105" s="180"/>
      <c r="E105" s="190">
        <f t="shared" si="6"/>
        <v>500</v>
      </c>
      <c r="F105" s="189">
        <v>500</v>
      </c>
      <c r="G105" s="193" t="s">
        <v>872</v>
      </c>
    </row>
    <row r="106" spans="2:9" s="38" customFormat="1" ht="33.75" customHeight="1">
      <c r="B106" s="245">
        <v>13505</v>
      </c>
      <c r="C106" s="208" t="s">
        <v>1041</v>
      </c>
      <c r="D106" s="180"/>
      <c r="E106" s="190">
        <f t="shared" si="6"/>
        <v>300</v>
      </c>
      <c r="F106" s="189">
        <v>300</v>
      </c>
      <c r="G106" s="193" t="s">
        <v>872</v>
      </c>
    </row>
    <row r="107" spans="2:9" s="38" customFormat="1" ht="39" customHeight="1">
      <c r="B107" s="245">
        <v>13507</v>
      </c>
      <c r="C107" s="208" t="s">
        <v>1043</v>
      </c>
      <c r="D107" s="180"/>
      <c r="E107" s="190">
        <f t="shared" si="6"/>
        <v>30595.5</v>
      </c>
      <c r="F107" s="189">
        <v>30595.5</v>
      </c>
      <c r="G107" s="193" t="s">
        <v>872</v>
      </c>
      <c r="I107" s="38" t="s">
        <v>1047</v>
      </c>
    </row>
    <row r="108" spans="2:9" s="38" customFormat="1" ht="50.25" customHeight="1">
      <c r="B108" s="217">
        <v>13510</v>
      </c>
      <c r="C108" s="216" t="s">
        <v>1042</v>
      </c>
      <c r="D108" s="180"/>
      <c r="E108" s="190">
        <f t="shared" si="6"/>
        <v>2500</v>
      </c>
      <c r="F108" s="189">
        <v>2500</v>
      </c>
      <c r="G108" s="193" t="s">
        <v>872</v>
      </c>
    </row>
    <row r="109" spans="2:9" ht="28.5" customHeight="1">
      <c r="B109" s="245">
        <v>13513</v>
      </c>
      <c r="C109" s="208" t="s">
        <v>1044</v>
      </c>
      <c r="D109" s="163"/>
      <c r="E109" s="190">
        <f t="shared" si="6"/>
        <v>10560</v>
      </c>
      <c r="F109" s="189">
        <v>10560</v>
      </c>
      <c r="G109" s="193" t="s">
        <v>872</v>
      </c>
    </row>
    <row r="110" spans="2:9" ht="53.25" customHeight="1">
      <c r="B110" s="245">
        <v>13514</v>
      </c>
      <c r="C110" s="208" t="s">
        <v>1045</v>
      </c>
      <c r="D110" s="163"/>
      <c r="E110" s="190">
        <f t="shared" si="6"/>
        <v>9090</v>
      </c>
      <c r="F110" s="189">
        <v>9090</v>
      </c>
      <c r="G110" s="193" t="s">
        <v>872</v>
      </c>
    </row>
    <row r="111" spans="2:9" ht="39.75" customHeight="1">
      <c r="B111" s="172" t="s">
        <v>247</v>
      </c>
      <c r="C111" s="66" t="s">
        <v>194</v>
      </c>
      <c r="D111" s="163"/>
      <c r="E111" s="190">
        <f t="shared" ref="E111:E120" si="7">SUM(F111:G111)</f>
        <v>3000</v>
      </c>
      <c r="F111" s="189">
        <v>3000</v>
      </c>
      <c r="G111" s="193" t="s">
        <v>872</v>
      </c>
    </row>
    <row r="112" spans="2:9" ht="28.5" customHeight="1">
      <c r="B112" s="172" t="s">
        <v>1057</v>
      </c>
      <c r="C112" s="216" t="s">
        <v>1058</v>
      </c>
      <c r="D112" s="163"/>
      <c r="E112" s="190">
        <f t="shared" si="7"/>
        <v>0</v>
      </c>
      <c r="F112" s="189">
        <v>0</v>
      </c>
      <c r="G112" s="193" t="s">
        <v>872</v>
      </c>
    </row>
    <row r="113" spans="2:8" s="38" customFormat="1" ht="15" customHeight="1">
      <c r="B113" s="168" t="s">
        <v>248</v>
      </c>
      <c r="C113" s="90" t="s">
        <v>515</v>
      </c>
      <c r="D113" s="170">
        <v>7431</v>
      </c>
      <c r="E113" s="190">
        <f t="shared" si="7"/>
        <v>300</v>
      </c>
      <c r="F113" s="188">
        <f>SUM(F114:F115)</f>
        <v>300</v>
      </c>
      <c r="G113" s="193" t="s">
        <v>872</v>
      </c>
    </row>
    <row r="114" spans="2:8" ht="45.75" customHeight="1">
      <c r="B114" s="172" t="s">
        <v>249</v>
      </c>
      <c r="C114" s="66" t="s">
        <v>879</v>
      </c>
      <c r="D114" s="149"/>
      <c r="E114" s="190">
        <f t="shared" si="7"/>
        <v>300</v>
      </c>
      <c r="F114" s="189">
        <v>300</v>
      </c>
      <c r="G114" s="193" t="s">
        <v>872</v>
      </c>
    </row>
    <row r="115" spans="2:8" s="38" customFormat="1" ht="26.25" customHeight="1">
      <c r="B115" s="172" t="s">
        <v>250</v>
      </c>
      <c r="C115" s="66" t="s">
        <v>782</v>
      </c>
      <c r="D115" s="149"/>
      <c r="E115" s="190">
        <f t="shared" si="7"/>
        <v>0</v>
      </c>
      <c r="F115" s="189">
        <f>SUM(F116:F117)</f>
        <v>0</v>
      </c>
      <c r="G115" s="193" t="s">
        <v>872</v>
      </c>
    </row>
    <row r="116" spans="2:8" s="38" customFormat="1" ht="22.5" customHeight="1">
      <c r="B116" s="168" t="s">
        <v>251</v>
      </c>
      <c r="C116" s="90" t="s">
        <v>322</v>
      </c>
      <c r="D116" s="170">
        <v>7441</v>
      </c>
      <c r="E116" s="190">
        <f t="shared" si="7"/>
        <v>0</v>
      </c>
      <c r="F116" s="190">
        <f>SUM(G116:H116)</f>
        <v>0</v>
      </c>
      <c r="G116" s="193" t="s">
        <v>872</v>
      </c>
    </row>
    <row r="117" spans="2:8" s="38" customFormat="1" ht="29.25" customHeight="1">
      <c r="B117" s="134" t="s">
        <v>252</v>
      </c>
      <c r="C117" s="66" t="s">
        <v>780</v>
      </c>
      <c r="D117" s="149"/>
      <c r="E117" s="190">
        <f t="shared" si="7"/>
        <v>0</v>
      </c>
      <c r="F117" s="189"/>
      <c r="G117" s="193" t="s">
        <v>872</v>
      </c>
    </row>
    <row r="118" spans="2:8" s="38" customFormat="1" ht="33.75" customHeight="1">
      <c r="B118" s="134" t="s">
        <v>883</v>
      </c>
      <c r="C118" s="66" t="s">
        <v>189</v>
      </c>
      <c r="D118" s="149"/>
      <c r="E118" s="190">
        <f t="shared" si="7"/>
        <v>0</v>
      </c>
      <c r="F118" s="191" t="s">
        <v>872</v>
      </c>
      <c r="G118" s="193" t="s">
        <v>872</v>
      </c>
    </row>
    <row r="119" spans="2:8" s="38" customFormat="1" ht="36" customHeight="1">
      <c r="B119" s="168" t="s">
        <v>253</v>
      </c>
      <c r="C119" s="90" t="s">
        <v>516</v>
      </c>
      <c r="D119" s="170">
        <v>7442</v>
      </c>
      <c r="E119" s="190">
        <f t="shared" si="7"/>
        <v>0</v>
      </c>
      <c r="F119" s="152" t="s">
        <v>872</v>
      </c>
      <c r="G119" s="151">
        <f>SUM(G120:G121)</f>
        <v>0</v>
      </c>
    </row>
    <row r="120" spans="2:8" ht="84.75" customHeight="1">
      <c r="B120" s="172" t="s">
        <v>254</v>
      </c>
      <c r="C120" s="66" t="s">
        <v>190</v>
      </c>
      <c r="D120" s="149"/>
      <c r="E120" s="190">
        <f t="shared" si="7"/>
        <v>0</v>
      </c>
      <c r="F120" s="152" t="s">
        <v>872</v>
      </c>
      <c r="G120" s="190">
        <v>0</v>
      </c>
    </row>
    <row r="121" spans="2:8" s="38" customFormat="1" ht="87" customHeight="1">
      <c r="B121" s="172" t="s">
        <v>255</v>
      </c>
      <c r="C121" s="66" t="s">
        <v>985</v>
      </c>
      <c r="D121" s="149"/>
      <c r="E121" s="159">
        <v>0</v>
      </c>
      <c r="F121" s="192">
        <f>SUM(F124)</f>
        <v>0</v>
      </c>
      <c r="G121" s="151">
        <v>0</v>
      </c>
    </row>
    <row r="122" spans="2:8" s="38" customFormat="1" ht="13.5" customHeight="1">
      <c r="B122" s="172" t="s">
        <v>783</v>
      </c>
      <c r="C122" s="90" t="s">
        <v>517</v>
      </c>
      <c r="D122" s="170">
        <v>7451</v>
      </c>
      <c r="E122" s="190">
        <f>SUM(F122)</f>
        <v>7740</v>
      </c>
      <c r="F122" s="192">
        <f>SUM(F125)</f>
        <v>7740</v>
      </c>
      <c r="G122" s="159">
        <f>SUM(G123:G137)</f>
        <v>0</v>
      </c>
    </row>
    <row r="123" spans="2:8" ht="24">
      <c r="B123" s="172" t="s">
        <v>784</v>
      </c>
      <c r="C123" s="66" t="s">
        <v>195</v>
      </c>
      <c r="D123" s="149"/>
      <c r="E123" s="190">
        <f>SUM(F123:G123)</f>
        <v>0</v>
      </c>
      <c r="F123" s="152" t="s">
        <v>872</v>
      </c>
      <c r="G123" s="189"/>
    </row>
    <row r="124" spans="2:8" ht="27.75" customHeight="1">
      <c r="B124" s="172" t="s">
        <v>785</v>
      </c>
      <c r="C124" s="66" t="s">
        <v>196</v>
      </c>
      <c r="D124" s="149"/>
      <c r="E124" s="190">
        <f>SUM(F124:G124)</f>
        <v>0</v>
      </c>
      <c r="F124" s="152" t="s">
        <v>872</v>
      </c>
      <c r="G124" s="192">
        <v>0</v>
      </c>
    </row>
    <row r="125" spans="2:8" ht="40.5" customHeight="1">
      <c r="B125" s="172" t="s">
        <v>786</v>
      </c>
      <c r="C125" s="66" t="s">
        <v>62</v>
      </c>
      <c r="D125" s="149"/>
      <c r="E125" s="190">
        <f>SUM(F125:G125)</f>
        <v>7740</v>
      </c>
      <c r="F125" s="159">
        <v>7740</v>
      </c>
      <c r="G125" s="238">
        <f>SUM(H125:I125)</f>
        <v>0</v>
      </c>
    </row>
    <row r="126" spans="2:8" ht="12.75" customHeight="1">
      <c r="B126" s="181"/>
      <c r="C126" s="182"/>
      <c r="D126" s="183"/>
      <c r="E126" s="184"/>
      <c r="F126" s="184"/>
      <c r="G126" s="184"/>
    </row>
    <row r="127" spans="2:8" ht="12.75" customHeight="1">
      <c r="B127" s="181"/>
      <c r="C127" s="313" t="s">
        <v>1077</v>
      </c>
      <c r="D127" s="313"/>
      <c r="E127" s="313"/>
      <c r="F127" s="313"/>
      <c r="G127" s="184"/>
    </row>
    <row r="128" spans="2:8" ht="15.75" customHeight="1">
      <c r="B128" s="317" t="s">
        <v>1078</v>
      </c>
      <c r="C128" s="318"/>
      <c r="D128" s="318"/>
      <c r="E128" s="318"/>
      <c r="F128" s="318"/>
      <c r="G128" s="318"/>
      <c r="H128" s="37" t="s">
        <v>1010</v>
      </c>
    </row>
    <row r="129" spans="2:7" ht="25.5" customHeight="1">
      <c r="B129" s="317" t="s">
        <v>1079</v>
      </c>
      <c r="C129" s="318"/>
      <c r="D129" s="318"/>
      <c r="E129" s="318"/>
      <c r="F129" s="318"/>
      <c r="G129" s="318"/>
    </row>
    <row r="130" spans="2:7" ht="44.25" customHeight="1">
      <c r="B130" s="307" t="s">
        <v>1080</v>
      </c>
      <c r="C130" s="309" t="s">
        <v>1081</v>
      </c>
      <c r="D130" s="149" t="s">
        <v>1082</v>
      </c>
      <c r="E130" s="149" t="s">
        <v>1083</v>
      </c>
      <c r="F130" s="149" t="s">
        <v>1084</v>
      </c>
      <c r="G130" s="184"/>
    </row>
    <row r="131" spans="2:7" ht="13.5" customHeight="1">
      <c r="B131" s="308"/>
      <c r="C131" s="310"/>
      <c r="D131" s="149">
        <v>1</v>
      </c>
      <c r="E131" s="285">
        <v>2</v>
      </c>
      <c r="F131" s="285">
        <v>3</v>
      </c>
      <c r="G131" s="184"/>
    </row>
    <row r="132" spans="2:7" ht="36.75" customHeight="1">
      <c r="B132" s="134" t="s">
        <v>1085</v>
      </c>
      <c r="C132" s="66" t="s">
        <v>1086</v>
      </c>
      <c r="D132" s="286">
        <v>36063.1</v>
      </c>
      <c r="E132" s="286">
        <v>36063.1</v>
      </c>
      <c r="F132" s="195">
        <v>0</v>
      </c>
      <c r="G132" s="184"/>
    </row>
    <row r="133" spans="2:7" ht="31.5" customHeight="1">
      <c r="B133" s="134" t="s">
        <v>1087</v>
      </c>
      <c r="C133" s="66" t="s">
        <v>1088</v>
      </c>
      <c r="D133" s="286">
        <v>34119.599999999999</v>
      </c>
      <c r="E133" s="286">
        <v>34119.599999999999</v>
      </c>
      <c r="F133" s="286">
        <v>0</v>
      </c>
      <c r="G133" s="184"/>
    </row>
    <row r="134" spans="2:7" ht="21.75" customHeight="1">
      <c r="B134" s="134" t="s">
        <v>1089</v>
      </c>
      <c r="C134" s="298" t="s">
        <v>1110</v>
      </c>
      <c r="D134" s="286">
        <v>46891.199999999997</v>
      </c>
      <c r="E134" s="286">
        <v>46891.199999999997</v>
      </c>
      <c r="F134" s="189">
        <v>59741.1</v>
      </c>
      <c r="G134" s="184"/>
    </row>
    <row r="135" spans="2:7" ht="15.75" customHeight="1">
      <c r="B135" s="134" t="s">
        <v>1090</v>
      </c>
      <c r="C135" s="66" t="s">
        <v>133</v>
      </c>
      <c r="D135" s="286">
        <v>59651.5</v>
      </c>
      <c r="E135" s="286">
        <v>59651.5</v>
      </c>
      <c r="F135" s="189">
        <v>73999.7</v>
      </c>
      <c r="G135" s="184"/>
    </row>
    <row r="136" spans="2:7" ht="18" customHeight="1">
      <c r="B136" s="134" t="s">
        <v>1092</v>
      </c>
      <c r="C136" s="66" t="s">
        <v>1091</v>
      </c>
      <c r="D136" s="286">
        <v>0</v>
      </c>
      <c r="E136" s="185">
        <v>0</v>
      </c>
      <c r="F136" s="148" t="s">
        <v>872</v>
      </c>
      <c r="G136" s="184"/>
    </row>
    <row r="137" spans="2:7" ht="17.25" customHeight="1">
      <c r="B137" s="134" t="s">
        <v>1006</v>
      </c>
      <c r="C137" s="66" t="s">
        <v>1093</v>
      </c>
      <c r="D137" s="286">
        <v>0</v>
      </c>
      <c r="E137" s="185">
        <v>0</v>
      </c>
      <c r="F137" s="148" t="s">
        <v>872</v>
      </c>
      <c r="G137" s="184"/>
    </row>
    <row r="138" spans="2:7" ht="13.5" customHeight="1">
      <c r="D138" s="37"/>
      <c r="E138" s="37"/>
      <c r="F138" s="37"/>
      <c r="G138" s="37"/>
    </row>
    <row r="139" spans="2:7">
      <c r="D139" s="37"/>
      <c r="E139" s="37"/>
      <c r="F139" s="37"/>
      <c r="G139" s="37"/>
    </row>
    <row r="140" spans="2:7">
      <c r="D140" s="37"/>
      <c r="E140" s="37"/>
      <c r="F140" s="37"/>
      <c r="G140" s="37"/>
    </row>
    <row r="141" spans="2:7">
      <c r="D141" s="37"/>
      <c r="E141" s="37"/>
      <c r="F141" s="37"/>
      <c r="G141" s="37"/>
    </row>
    <row r="142" spans="2:7">
      <c r="D142" s="37"/>
      <c r="E142" s="37"/>
      <c r="F142" s="37"/>
      <c r="G142" s="37"/>
    </row>
    <row r="143" spans="2:7">
      <c r="D143" s="37"/>
      <c r="E143" s="37"/>
      <c r="F143" s="37"/>
      <c r="G143" s="37"/>
    </row>
    <row r="144" spans="2:7">
      <c r="D144" s="37"/>
      <c r="E144" s="37"/>
      <c r="F144" s="37"/>
      <c r="G144" s="37"/>
    </row>
    <row r="145" spans="4:7">
      <c r="D145" s="37"/>
      <c r="E145" s="37"/>
      <c r="F145" s="37"/>
      <c r="G145" s="37"/>
    </row>
    <row r="146" spans="4:7">
      <c r="D146" s="37"/>
      <c r="E146" s="37"/>
      <c r="F146" s="37"/>
      <c r="G146" s="37"/>
    </row>
    <row r="147" spans="4:7">
      <c r="D147" s="37"/>
      <c r="E147" s="37"/>
      <c r="F147" s="37"/>
      <c r="G147" s="37"/>
    </row>
    <row r="148" spans="4:7">
      <c r="D148" s="37"/>
      <c r="E148" s="37"/>
      <c r="F148" s="37"/>
      <c r="G148" s="37"/>
    </row>
    <row r="149" spans="4:7">
      <c r="D149" s="37"/>
      <c r="E149" s="37"/>
      <c r="F149" s="37"/>
      <c r="G149" s="37"/>
    </row>
    <row r="150" spans="4:7">
      <c r="D150" s="37"/>
      <c r="E150" s="37"/>
      <c r="F150" s="37"/>
      <c r="G150" s="37"/>
    </row>
    <row r="151" spans="4:7">
      <c r="D151" s="37"/>
      <c r="E151" s="37"/>
      <c r="F151" s="37"/>
      <c r="G151" s="37"/>
    </row>
    <row r="152" spans="4:7">
      <c r="D152" s="37"/>
      <c r="E152" s="37"/>
      <c r="F152" s="37"/>
      <c r="G152" s="37"/>
    </row>
    <row r="153" spans="4:7">
      <c r="D153" s="37"/>
      <c r="E153" s="37"/>
      <c r="F153" s="37"/>
      <c r="G153" s="37"/>
    </row>
    <row r="154" spans="4:7">
      <c r="D154" s="37"/>
      <c r="E154" s="37"/>
      <c r="F154" s="37"/>
      <c r="G154" s="37"/>
    </row>
    <row r="155" spans="4:7">
      <c r="D155" s="37"/>
      <c r="E155" s="37"/>
      <c r="F155" s="37"/>
      <c r="G155" s="37"/>
    </row>
    <row r="156" spans="4:7">
      <c r="D156" s="37"/>
      <c r="E156" s="37"/>
      <c r="F156" s="37"/>
      <c r="G156" s="37"/>
    </row>
    <row r="157" spans="4:7">
      <c r="D157" s="37"/>
      <c r="E157" s="37"/>
      <c r="F157" s="37"/>
      <c r="G157" s="37"/>
    </row>
    <row r="158" spans="4:7">
      <c r="D158" s="37"/>
      <c r="E158" s="37"/>
      <c r="F158" s="37"/>
      <c r="G158" s="37"/>
    </row>
    <row r="159" spans="4:7">
      <c r="D159" s="37"/>
      <c r="E159" s="37"/>
      <c r="F159" s="37"/>
      <c r="G159" s="37"/>
    </row>
    <row r="160" spans="4:7">
      <c r="D160" s="37"/>
      <c r="E160" s="37"/>
      <c r="F160" s="37"/>
      <c r="G160" s="37"/>
    </row>
    <row r="161" spans="4:7">
      <c r="D161" s="37"/>
      <c r="E161" s="37"/>
      <c r="F161" s="37"/>
      <c r="G161" s="37"/>
    </row>
    <row r="162" spans="4:7">
      <c r="D162" s="37"/>
      <c r="E162" s="37"/>
      <c r="F162" s="37"/>
      <c r="G162" s="37"/>
    </row>
    <row r="163" spans="4:7">
      <c r="D163" s="37"/>
      <c r="E163" s="37"/>
      <c r="F163" s="37"/>
      <c r="G163" s="37"/>
    </row>
    <row r="164" spans="4:7">
      <c r="D164" s="37"/>
      <c r="E164" s="37"/>
      <c r="F164" s="37"/>
      <c r="G164" s="37"/>
    </row>
    <row r="165" spans="4:7">
      <c r="D165" s="37"/>
      <c r="E165" s="37"/>
      <c r="F165" s="37"/>
      <c r="G165" s="37"/>
    </row>
    <row r="166" spans="4:7">
      <c r="D166" s="37"/>
      <c r="E166" s="37"/>
      <c r="F166" s="37"/>
      <c r="G166" s="37"/>
    </row>
    <row r="167" spans="4:7">
      <c r="D167" s="37"/>
      <c r="E167" s="37"/>
      <c r="F167" s="37"/>
      <c r="G167" s="37"/>
    </row>
    <row r="168" spans="4:7">
      <c r="D168" s="37"/>
      <c r="E168" s="37"/>
      <c r="F168" s="37"/>
      <c r="G168" s="37"/>
    </row>
    <row r="169" spans="4:7">
      <c r="D169" s="37"/>
      <c r="E169" s="37"/>
      <c r="F169" s="37"/>
      <c r="G169" s="37"/>
    </row>
    <row r="170" spans="4:7">
      <c r="D170" s="37"/>
      <c r="E170" s="37"/>
      <c r="F170" s="37"/>
      <c r="G170" s="37"/>
    </row>
    <row r="171" spans="4:7">
      <c r="D171" s="37"/>
      <c r="E171" s="37"/>
      <c r="F171" s="37"/>
      <c r="G171" s="37"/>
    </row>
    <row r="172" spans="4:7">
      <c r="D172" s="37"/>
      <c r="E172" s="37"/>
      <c r="F172" s="37"/>
      <c r="G172" s="37"/>
    </row>
    <row r="173" spans="4:7">
      <c r="D173" s="37"/>
      <c r="E173" s="37"/>
      <c r="F173" s="37"/>
      <c r="G173" s="37"/>
    </row>
    <row r="174" spans="4:7">
      <c r="D174" s="37"/>
      <c r="E174" s="37"/>
      <c r="F174" s="37"/>
      <c r="G174" s="37"/>
    </row>
    <row r="175" spans="4:7">
      <c r="D175" s="37"/>
      <c r="E175" s="37"/>
      <c r="F175" s="37"/>
      <c r="G175" s="37"/>
    </row>
    <row r="176" spans="4:7">
      <c r="D176" s="37"/>
      <c r="E176" s="37"/>
      <c r="F176" s="37"/>
      <c r="G176" s="37"/>
    </row>
    <row r="177" spans="4:7">
      <c r="D177" s="37"/>
      <c r="E177" s="37"/>
      <c r="F177" s="37"/>
      <c r="G177" s="37"/>
    </row>
    <row r="178" spans="4:7">
      <c r="D178" s="37"/>
      <c r="E178" s="37"/>
      <c r="F178" s="37"/>
      <c r="G178" s="37"/>
    </row>
    <row r="179" spans="4:7">
      <c r="D179" s="37"/>
      <c r="E179" s="37"/>
      <c r="F179" s="37"/>
      <c r="G179" s="37"/>
    </row>
    <row r="180" spans="4:7">
      <c r="D180" s="37"/>
      <c r="E180" s="37"/>
      <c r="F180" s="37"/>
      <c r="G180" s="37"/>
    </row>
    <row r="181" spans="4:7">
      <c r="D181" s="37"/>
      <c r="E181" s="37"/>
      <c r="F181" s="37"/>
      <c r="G181" s="37"/>
    </row>
    <row r="182" spans="4:7">
      <c r="D182" s="37"/>
      <c r="E182" s="37"/>
      <c r="F182" s="37"/>
      <c r="G182" s="37"/>
    </row>
    <row r="183" spans="4:7">
      <c r="D183" s="37"/>
      <c r="E183" s="37"/>
      <c r="F183" s="37"/>
      <c r="G183" s="37"/>
    </row>
    <row r="184" spans="4:7">
      <c r="D184" s="37"/>
      <c r="E184" s="37"/>
      <c r="F184" s="37"/>
      <c r="G184" s="37"/>
    </row>
    <row r="185" spans="4:7">
      <c r="D185" s="37"/>
      <c r="E185" s="37"/>
      <c r="F185" s="37"/>
      <c r="G185" s="37"/>
    </row>
    <row r="186" spans="4:7">
      <c r="D186" s="37"/>
      <c r="E186" s="37"/>
      <c r="F186" s="37"/>
      <c r="G186" s="37"/>
    </row>
    <row r="187" spans="4:7">
      <c r="D187" s="37"/>
      <c r="E187" s="37"/>
      <c r="F187" s="37"/>
      <c r="G187" s="37"/>
    </row>
    <row r="188" spans="4:7">
      <c r="D188" s="37"/>
      <c r="E188" s="37"/>
      <c r="F188" s="37"/>
      <c r="G188" s="37"/>
    </row>
    <row r="189" spans="4:7">
      <c r="D189" s="37"/>
      <c r="E189" s="37"/>
      <c r="F189" s="37"/>
      <c r="G189" s="37"/>
    </row>
    <row r="190" spans="4:7">
      <c r="D190" s="37"/>
      <c r="E190" s="37"/>
      <c r="F190" s="37"/>
      <c r="G190" s="37"/>
    </row>
    <row r="191" spans="4:7">
      <c r="D191" s="37"/>
      <c r="E191" s="37"/>
      <c r="F191" s="37"/>
      <c r="G191" s="37"/>
    </row>
    <row r="192" spans="4:7">
      <c r="D192" s="37"/>
      <c r="E192" s="37"/>
      <c r="F192" s="37"/>
      <c r="G192" s="37"/>
    </row>
    <row r="193" spans="4:7">
      <c r="D193" s="37"/>
      <c r="E193" s="37"/>
      <c r="F193" s="37"/>
      <c r="G193" s="37"/>
    </row>
    <row r="194" spans="4:7">
      <c r="D194" s="37"/>
      <c r="E194" s="37"/>
      <c r="F194" s="37"/>
      <c r="G194" s="37"/>
    </row>
    <row r="195" spans="4:7">
      <c r="D195" s="37"/>
      <c r="E195" s="37"/>
      <c r="F195" s="37"/>
      <c r="G195" s="37"/>
    </row>
    <row r="196" spans="4:7">
      <c r="D196" s="37"/>
      <c r="E196" s="37"/>
      <c r="F196" s="37"/>
      <c r="G196" s="37"/>
    </row>
    <row r="197" spans="4:7">
      <c r="D197" s="37"/>
      <c r="E197" s="37"/>
      <c r="F197" s="37"/>
      <c r="G197" s="37"/>
    </row>
    <row r="198" spans="4:7">
      <c r="D198" s="37"/>
      <c r="E198" s="37"/>
      <c r="F198" s="37"/>
      <c r="G198" s="37"/>
    </row>
    <row r="199" spans="4:7">
      <c r="D199" s="37"/>
      <c r="E199" s="37"/>
      <c r="F199" s="37"/>
      <c r="G199" s="37"/>
    </row>
    <row r="200" spans="4:7">
      <c r="D200" s="37"/>
      <c r="E200" s="37"/>
      <c r="F200" s="37"/>
      <c r="G200" s="37"/>
    </row>
    <row r="201" spans="4:7">
      <c r="D201" s="37"/>
      <c r="E201" s="37"/>
      <c r="F201" s="37"/>
      <c r="G201" s="37"/>
    </row>
    <row r="202" spans="4:7">
      <c r="D202" s="37"/>
      <c r="E202" s="37"/>
      <c r="F202" s="37"/>
      <c r="G202" s="37"/>
    </row>
    <row r="203" spans="4:7">
      <c r="D203" s="37"/>
      <c r="E203" s="37"/>
      <c r="F203" s="37"/>
      <c r="G203" s="37"/>
    </row>
    <row r="204" spans="4:7">
      <c r="D204" s="37"/>
      <c r="E204" s="37"/>
      <c r="F204" s="37"/>
      <c r="G204" s="37"/>
    </row>
    <row r="205" spans="4:7">
      <c r="D205" s="37"/>
      <c r="E205" s="37"/>
      <c r="F205" s="37"/>
      <c r="G205" s="37"/>
    </row>
    <row r="206" spans="4:7">
      <c r="D206" s="37"/>
      <c r="E206" s="37"/>
      <c r="F206" s="37"/>
      <c r="G206" s="37"/>
    </row>
    <row r="207" spans="4:7">
      <c r="D207" s="37"/>
      <c r="E207" s="37"/>
      <c r="F207" s="37"/>
      <c r="G207" s="37"/>
    </row>
    <row r="208" spans="4:7">
      <c r="D208" s="37"/>
      <c r="E208" s="37"/>
      <c r="F208" s="37"/>
      <c r="G208" s="37"/>
    </row>
    <row r="209" spans="4:7">
      <c r="D209" s="37"/>
      <c r="E209" s="37"/>
      <c r="F209" s="37"/>
      <c r="G209" s="37"/>
    </row>
    <row r="210" spans="4:7">
      <c r="D210" s="37"/>
      <c r="E210" s="37"/>
      <c r="F210" s="37"/>
      <c r="G210" s="37"/>
    </row>
    <row r="211" spans="4:7">
      <c r="D211" s="37"/>
      <c r="E211" s="37"/>
      <c r="F211" s="37"/>
      <c r="G211" s="37"/>
    </row>
    <row r="212" spans="4:7">
      <c r="D212" s="37"/>
      <c r="E212" s="37"/>
      <c r="F212" s="37"/>
      <c r="G212" s="37"/>
    </row>
  </sheetData>
  <dataConsolidate/>
  <mergeCells count="13">
    <mergeCell ref="B130:B131"/>
    <mergeCell ref="C130:C131"/>
    <mergeCell ref="D8:D9"/>
    <mergeCell ref="B8:B9"/>
    <mergeCell ref="B5:G5"/>
    <mergeCell ref="E8:E9"/>
    <mergeCell ref="C8:C9"/>
    <mergeCell ref="C127:F127"/>
    <mergeCell ref="D3:G3"/>
    <mergeCell ref="A1:G1"/>
    <mergeCell ref="A2:G2"/>
    <mergeCell ref="B128:G128"/>
    <mergeCell ref="B129:G129"/>
  </mergeCells>
  <phoneticPr fontId="6" type="noConversion"/>
  <pageMargins left="0.5" right="0.23622047244094499" top="0.74803149606299202" bottom="0.74803149606299202" header="0.31496062992126" footer="0.31496062992126"/>
  <pageSetup paperSize="9" orientation="portrait" r:id="rId1"/>
  <headerFooter differentOddEven="1" scaleWithDoc="0" alignWithMargins="0">
    <oddHeader xml:space="preserve">&amp;R
</oddHeader>
    <oddFooter>&amp;CСтраница &amp;P&amp;Rbyuje-2026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38"/>
  <sheetViews>
    <sheetView showGridLines="0" topLeftCell="A190" zoomScale="120" workbookViewId="0">
      <selection activeCell="K2" sqref="K2"/>
    </sheetView>
  </sheetViews>
  <sheetFormatPr defaultRowHeight="15"/>
  <cols>
    <col min="1" max="1" width="5.140625" style="119" customWidth="1"/>
    <col min="2" max="2" width="6.42578125" style="5" customWidth="1"/>
    <col min="3" max="3" width="5.85546875" style="6" customWidth="1"/>
    <col min="4" max="4" width="5.7109375" style="7" customWidth="1"/>
    <col min="5" max="5" width="44" style="16" customWidth="1"/>
    <col min="6" max="6" width="13.28515625" style="12" hidden="1" customWidth="1"/>
    <col min="7" max="7" width="11.28515625" style="8" customWidth="1"/>
    <col min="8" max="9" width="9.7109375" style="8" customWidth="1"/>
    <col min="10" max="10" width="0.140625" style="8" customWidth="1"/>
    <col min="11" max="16384" width="9.140625" style="8"/>
  </cols>
  <sheetData>
    <row r="1" spans="1:14" s="37" customFormat="1" ht="31.5" customHeight="1">
      <c r="A1" s="315" t="s">
        <v>1101</v>
      </c>
      <c r="B1" s="315"/>
      <c r="C1" s="315"/>
      <c r="D1" s="315"/>
      <c r="E1" s="315"/>
      <c r="F1" s="315"/>
      <c r="G1" s="315"/>
      <c r="H1" s="315"/>
      <c r="I1" s="315"/>
    </row>
    <row r="2" spans="1:14" s="1" customFormat="1" ht="54.75" customHeight="1">
      <c r="A2" s="316" t="s">
        <v>1112</v>
      </c>
      <c r="B2" s="316"/>
      <c r="C2" s="316"/>
      <c r="D2" s="316"/>
      <c r="E2" s="316"/>
      <c r="F2" s="316"/>
      <c r="G2" s="316"/>
      <c r="H2" s="316"/>
      <c r="I2" s="316"/>
    </row>
    <row r="3" spans="1:14">
      <c r="A3" s="271"/>
      <c r="B3" s="271"/>
      <c r="C3" s="271"/>
      <c r="D3" s="271"/>
      <c r="E3" s="271"/>
      <c r="F3" s="271"/>
      <c r="G3" s="271"/>
      <c r="H3" s="271"/>
      <c r="I3" s="271"/>
    </row>
    <row r="4" spans="1:14">
      <c r="A4" s="254"/>
      <c r="B4" s="254"/>
      <c r="C4" s="254"/>
      <c r="D4" s="254"/>
      <c r="E4" s="254"/>
      <c r="F4" s="254"/>
      <c r="G4" s="254"/>
      <c r="H4" s="254"/>
      <c r="I4" s="254"/>
    </row>
    <row r="5" spans="1:14" ht="31.5" customHeight="1">
      <c r="A5" s="322" t="s">
        <v>1106</v>
      </c>
      <c r="B5" s="322"/>
      <c r="C5" s="322"/>
      <c r="D5" s="322"/>
      <c r="E5" s="322"/>
      <c r="F5" s="322"/>
      <c r="G5" s="322"/>
      <c r="H5" s="322"/>
      <c r="I5" s="322"/>
    </row>
    <row r="6" spans="1:14">
      <c r="A6" s="124" t="s">
        <v>611</v>
      </c>
      <c r="B6" s="30"/>
      <c r="C6" s="31"/>
      <c r="D6" s="31"/>
      <c r="E6" s="330"/>
      <c r="F6" s="330"/>
      <c r="G6" s="330"/>
      <c r="H6" s="330"/>
      <c r="I6" s="330"/>
    </row>
    <row r="7" spans="1:14">
      <c r="B7" s="9"/>
      <c r="C7" s="10"/>
      <c r="D7" s="10"/>
      <c r="E7" s="11"/>
      <c r="H7" s="323" t="s">
        <v>612</v>
      </c>
      <c r="I7" s="323"/>
    </row>
    <row r="8" spans="1:14" s="13" customFormat="1">
      <c r="A8" s="324" t="s">
        <v>609</v>
      </c>
      <c r="B8" s="329" t="s">
        <v>309</v>
      </c>
      <c r="C8" s="319" t="s">
        <v>869</v>
      </c>
      <c r="D8" s="319" t="s">
        <v>870</v>
      </c>
      <c r="E8" s="325" t="s">
        <v>610</v>
      </c>
      <c r="F8" s="326" t="s">
        <v>868</v>
      </c>
      <c r="G8" s="327" t="s">
        <v>613</v>
      </c>
      <c r="H8" s="321" t="s">
        <v>744</v>
      </c>
      <c r="I8" s="321"/>
    </row>
    <row r="9" spans="1:14" s="14" customFormat="1" ht="32.25" customHeight="1">
      <c r="A9" s="324"/>
      <c r="B9" s="320"/>
      <c r="C9" s="320"/>
      <c r="D9" s="320"/>
      <c r="E9" s="325"/>
      <c r="F9" s="326"/>
      <c r="G9" s="328"/>
      <c r="H9" s="45" t="s">
        <v>859</v>
      </c>
      <c r="I9" s="45" t="s">
        <v>860</v>
      </c>
    </row>
    <row r="10" spans="1:14" s="33" customFormat="1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/>
      <c r="G10" s="46">
        <v>6</v>
      </c>
      <c r="H10" s="46">
        <v>7</v>
      </c>
      <c r="I10" s="46">
        <v>8</v>
      </c>
    </row>
    <row r="11" spans="1:14" s="35" customFormat="1" ht="16.5" customHeight="1">
      <c r="A11" s="47">
        <v>2000</v>
      </c>
      <c r="B11" s="48" t="s">
        <v>871</v>
      </c>
      <c r="C11" s="49" t="s">
        <v>872</v>
      </c>
      <c r="D11" s="50" t="s">
        <v>872</v>
      </c>
      <c r="E11" s="125" t="s">
        <v>312</v>
      </c>
      <c r="F11" s="44"/>
      <c r="G11" s="150">
        <f>SUM(G12,G37,G57,G69,G115,G129,G144,G166,G189,G212,G236)</f>
        <v>1143865</v>
      </c>
      <c r="H11" s="150">
        <f>SUM(H12,H37,H57,H69,H115,H129,H144,H166,H189,H212,H236)</f>
        <v>734968.7</v>
      </c>
      <c r="I11" s="150">
        <f>SUM(I12,I37,,I69,I115,I129,I144,I166,I189,I212,I233)</f>
        <v>408496.3</v>
      </c>
    </row>
    <row r="12" spans="1:14" s="34" customFormat="1" ht="24.75" customHeight="1">
      <c r="A12" s="114">
        <v>2100</v>
      </c>
      <c r="B12" s="46" t="s">
        <v>655</v>
      </c>
      <c r="C12" s="46" t="s">
        <v>594</v>
      </c>
      <c r="D12" s="46" t="s">
        <v>594</v>
      </c>
      <c r="E12" s="126" t="s">
        <v>153</v>
      </c>
      <c r="F12" s="51" t="s">
        <v>874</v>
      </c>
      <c r="G12" s="150">
        <f>SUM(H12:I12)</f>
        <v>210411</v>
      </c>
      <c r="H12" s="150">
        <f>SUM(H13+H23+H28)</f>
        <v>209411</v>
      </c>
      <c r="I12" s="150">
        <f>SUM(I13)</f>
        <v>1000</v>
      </c>
    </row>
    <row r="13" spans="1:14" s="15" customFormat="1" ht="48.75" customHeight="1">
      <c r="A13" s="114">
        <v>2110</v>
      </c>
      <c r="B13" s="46" t="s">
        <v>655</v>
      </c>
      <c r="C13" s="46" t="s">
        <v>595</v>
      </c>
      <c r="D13" s="46" t="s">
        <v>594</v>
      </c>
      <c r="E13" s="54" t="s">
        <v>338</v>
      </c>
      <c r="F13" s="55" t="s">
        <v>875</v>
      </c>
      <c r="G13" s="150">
        <f t="shared" ref="G13:G56" si="0">SUM(H13:I13)</f>
        <v>202695</v>
      </c>
      <c r="H13" s="150">
        <f>SUM(H14:H16)</f>
        <v>201695</v>
      </c>
      <c r="I13" s="150">
        <f>SUM(I14:I16)</f>
        <v>1000</v>
      </c>
    </row>
    <row r="14" spans="1:14" ht="24.75" customHeight="1">
      <c r="A14" s="114">
        <v>2111</v>
      </c>
      <c r="B14" s="120" t="s">
        <v>655</v>
      </c>
      <c r="C14" s="120" t="s">
        <v>595</v>
      </c>
      <c r="D14" s="120" t="s">
        <v>595</v>
      </c>
      <c r="E14" s="53" t="s">
        <v>310</v>
      </c>
      <c r="F14" s="56" t="s">
        <v>876</v>
      </c>
      <c r="G14" s="151">
        <f>SUM(H14:I14)</f>
        <v>202695</v>
      </c>
      <c r="H14" s="151">
        <v>201695</v>
      </c>
      <c r="I14" s="151">
        <v>1000</v>
      </c>
      <c r="J14" s="1"/>
      <c r="K14" s="1"/>
      <c r="L14" s="1"/>
      <c r="M14" s="1"/>
      <c r="N14" s="1"/>
    </row>
    <row r="15" spans="1:14" ht="25.5" hidden="1" customHeight="1">
      <c r="A15" s="114">
        <v>2112</v>
      </c>
      <c r="B15" s="120" t="s">
        <v>655</v>
      </c>
      <c r="C15" s="120" t="s">
        <v>595</v>
      </c>
      <c r="D15" s="120" t="s">
        <v>596</v>
      </c>
      <c r="E15" s="53" t="s">
        <v>877</v>
      </c>
      <c r="F15" s="56" t="s">
        <v>878</v>
      </c>
      <c r="G15" s="150">
        <f t="shared" si="0"/>
        <v>0</v>
      </c>
      <c r="H15" s="150"/>
      <c r="I15" s="150"/>
    </row>
    <row r="16" spans="1:14" ht="13.5" hidden="1" customHeight="1">
      <c r="A16" s="114">
        <v>2113</v>
      </c>
      <c r="B16" s="120" t="s">
        <v>655</v>
      </c>
      <c r="C16" s="120" t="s">
        <v>595</v>
      </c>
      <c r="D16" s="120" t="s">
        <v>449</v>
      </c>
      <c r="E16" s="53" t="s">
        <v>880</v>
      </c>
      <c r="F16" s="56" t="s">
        <v>881</v>
      </c>
      <c r="G16" s="150">
        <f t="shared" si="0"/>
        <v>0</v>
      </c>
      <c r="H16" s="150"/>
      <c r="I16" s="150"/>
    </row>
    <row r="17" spans="1:9" ht="15" hidden="1" customHeight="1">
      <c r="A17" s="114">
        <v>2120</v>
      </c>
      <c r="B17" s="46" t="s">
        <v>655</v>
      </c>
      <c r="C17" s="46" t="s">
        <v>596</v>
      </c>
      <c r="D17" s="46" t="s">
        <v>594</v>
      </c>
      <c r="E17" s="54" t="s">
        <v>339</v>
      </c>
      <c r="F17" s="57" t="s">
        <v>884</v>
      </c>
      <c r="G17" s="150">
        <f t="shared" si="0"/>
        <v>0</v>
      </c>
      <c r="H17" s="150">
        <f>SUM(H18:H19)</f>
        <v>0</v>
      </c>
      <c r="I17" s="150">
        <f>SUM(I18:I19)</f>
        <v>0</v>
      </c>
    </row>
    <row r="18" spans="1:9" ht="17.25" hidden="1" customHeight="1">
      <c r="A18" s="114">
        <v>2121</v>
      </c>
      <c r="B18" s="120" t="s">
        <v>655</v>
      </c>
      <c r="C18" s="120" t="s">
        <v>596</v>
      </c>
      <c r="D18" s="120" t="s">
        <v>595</v>
      </c>
      <c r="E18" s="58" t="s">
        <v>311</v>
      </c>
      <c r="F18" s="56" t="s">
        <v>885</v>
      </c>
      <c r="G18" s="150">
        <f t="shared" si="0"/>
        <v>0</v>
      </c>
      <c r="H18" s="150"/>
      <c r="I18" s="150"/>
    </row>
    <row r="19" spans="1:9" ht="25.5" hidden="1" customHeight="1">
      <c r="A19" s="114">
        <v>2122</v>
      </c>
      <c r="B19" s="120" t="s">
        <v>655</v>
      </c>
      <c r="C19" s="120" t="s">
        <v>596</v>
      </c>
      <c r="D19" s="120" t="s">
        <v>596</v>
      </c>
      <c r="E19" s="53" t="s">
        <v>886</v>
      </c>
      <c r="F19" s="56" t="s">
        <v>887</v>
      </c>
      <c r="G19" s="150">
        <f t="shared" si="0"/>
        <v>0</v>
      </c>
      <c r="H19" s="150"/>
      <c r="I19" s="150"/>
    </row>
    <row r="20" spans="1:9" ht="16.5" hidden="1" customHeight="1">
      <c r="A20" s="114">
        <v>2130</v>
      </c>
      <c r="B20" s="46" t="s">
        <v>655</v>
      </c>
      <c r="C20" s="46" t="s">
        <v>449</v>
      </c>
      <c r="D20" s="46" t="s">
        <v>594</v>
      </c>
      <c r="E20" s="54" t="s">
        <v>340</v>
      </c>
      <c r="F20" s="59" t="s">
        <v>888</v>
      </c>
      <c r="G20" s="150">
        <f t="shared" si="0"/>
        <v>0</v>
      </c>
      <c r="H20" s="150">
        <v>0</v>
      </c>
      <c r="I20" s="150">
        <f>SUM(I21:I23)</f>
        <v>0</v>
      </c>
    </row>
    <row r="21" spans="1:9" ht="25.5" hidden="1" customHeight="1">
      <c r="A21" s="114">
        <v>2131</v>
      </c>
      <c r="B21" s="120" t="s">
        <v>655</v>
      </c>
      <c r="C21" s="120" t="s">
        <v>449</v>
      </c>
      <c r="D21" s="120" t="s">
        <v>595</v>
      </c>
      <c r="E21" s="53" t="s">
        <v>889</v>
      </c>
      <c r="F21" s="56" t="s">
        <v>890</v>
      </c>
      <c r="G21" s="150">
        <f t="shared" si="0"/>
        <v>0</v>
      </c>
      <c r="H21" s="150"/>
      <c r="I21" s="150"/>
    </row>
    <row r="22" spans="1:9" ht="25.5" hidden="1" customHeight="1">
      <c r="A22" s="114">
        <v>2132</v>
      </c>
      <c r="B22" s="120" t="s">
        <v>655</v>
      </c>
      <c r="C22" s="120">
        <v>3</v>
      </c>
      <c r="D22" s="120">
        <v>2</v>
      </c>
      <c r="E22" s="53" t="s">
        <v>891</v>
      </c>
      <c r="F22" s="56" t="s">
        <v>892</v>
      </c>
      <c r="G22" s="150">
        <f t="shared" si="0"/>
        <v>0</v>
      </c>
      <c r="H22" s="150"/>
      <c r="I22" s="150"/>
    </row>
    <row r="23" spans="1:9" ht="12" customHeight="1">
      <c r="A23" s="114">
        <v>2133</v>
      </c>
      <c r="B23" s="120" t="s">
        <v>655</v>
      </c>
      <c r="C23" s="120">
        <v>3</v>
      </c>
      <c r="D23" s="120">
        <v>3</v>
      </c>
      <c r="E23" s="53" t="s">
        <v>893</v>
      </c>
      <c r="F23" s="56" t="s">
        <v>894</v>
      </c>
      <c r="G23" s="150">
        <f t="shared" si="0"/>
        <v>3516</v>
      </c>
      <c r="H23" s="150">
        <v>3516</v>
      </c>
      <c r="I23" s="150">
        <f>SUM(I24)</f>
        <v>0</v>
      </c>
    </row>
    <row r="24" spans="1:9" ht="28.5" hidden="1">
      <c r="A24" s="114">
        <v>2140</v>
      </c>
      <c r="B24" s="46" t="s">
        <v>655</v>
      </c>
      <c r="C24" s="46">
        <v>4</v>
      </c>
      <c r="D24" s="46">
        <v>0</v>
      </c>
      <c r="E24" s="54" t="s">
        <v>341</v>
      </c>
      <c r="F24" s="55" t="s">
        <v>895</v>
      </c>
      <c r="G24" s="150">
        <f t="shared" si="0"/>
        <v>0</v>
      </c>
      <c r="H24" s="150">
        <f>SUM(H25)</f>
        <v>0</v>
      </c>
      <c r="I24" s="150">
        <f>SUM(I25)</f>
        <v>0</v>
      </c>
    </row>
    <row r="25" spans="1:9" ht="15" hidden="1" customHeight="1">
      <c r="A25" s="114">
        <v>2141</v>
      </c>
      <c r="B25" s="120" t="s">
        <v>655</v>
      </c>
      <c r="C25" s="120">
        <v>4</v>
      </c>
      <c r="D25" s="120">
        <v>1</v>
      </c>
      <c r="E25" s="53" t="s">
        <v>896</v>
      </c>
      <c r="F25" s="60" t="s">
        <v>897</v>
      </c>
      <c r="G25" s="150">
        <f t="shared" si="0"/>
        <v>0</v>
      </c>
      <c r="H25" s="150"/>
      <c r="I25" s="150"/>
    </row>
    <row r="26" spans="1:9" ht="36" hidden="1" customHeight="1">
      <c r="A26" s="114">
        <v>2150</v>
      </c>
      <c r="B26" s="46" t="s">
        <v>655</v>
      </c>
      <c r="C26" s="46">
        <v>5</v>
      </c>
      <c r="D26" s="46">
        <v>0</v>
      </c>
      <c r="E26" s="54" t="s">
        <v>342</v>
      </c>
      <c r="F26" s="55" t="s">
        <v>898</v>
      </c>
      <c r="G26" s="150">
        <f t="shared" si="0"/>
        <v>0</v>
      </c>
      <c r="H26" s="150">
        <f>SUM(H27)</f>
        <v>0</v>
      </c>
      <c r="I26" s="150">
        <f>SUM(I27)</f>
        <v>0</v>
      </c>
    </row>
    <row r="27" spans="1:9" ht="24.75" hidden="1" customHeight="1">
      <c r="A27" s="114">
        <v>2151</v>
      </c>
      <c r="B27" s="120" t="s">
        <v>655</v>
      </c>
      <c r="C27" s="120">
        <v>5</v>
      </c>
      <c r="D27" s="120">
        <v>1</v>
      </c>
      <c r="E27" s="53" t="s">
        <v>899</v>
      </c>
      <c r="F27" s="60" t="s">
        <v>900</v>
      </c>
      <c r="G27" s="150">
        <f t="shared" si="0"/>
        <v>0</v>
      </c>
      <c r="H27" s="150"/>
      <c r="I27" s="150">
        <v>0</v>
      </c>
    </row>
    <row r="28" spans="1:9" ht="34.5" customHeight="1">
      <c r="A28" s="114">
        <v>2160</v>
      </c>
      <c r="B28" s="46" t="s">
        <v>655</v>
      </c>
      <c r="C28" s="46">
        <v>6</v>
      </c>
      <c r="D28" s="46">
        <v>0</v>
      </c>
      <c r="E28" s="54" t="s">
        <v>343</v>
      </c>
      <c r="F28" s="55" t="s">
        <v>901</v>
      </c>
      <c r="G28" s="150">
        <f t="shared" si="0"/>
        <v>4200</v>
      </c>
      <c r="H28" s="150">
        <f>SUM(H29)</f>
        <v>4200</v>
      </c>
      <c r="I28" s="150">
        <f>SUM(I29)</f>
        <v>0</v>
      </c>
    </row>
    <row r="29" spans="1:9" ht="24" customHeight="1">
      <c r="A29" s="114">
        <v>2161</v>
      </c>
      <c r="B29" s="120" t="s">
        <v>655</v>
      </c>
      <c r="C29" s="120">
        <v>6</v>
      </c>
      <c r="D29" s="120">
        <v>1</v>
      </c>
      <c r="E29" s="53" t="s">
        <v>902</v>
      </c>
      <c r="F29" s="56" t="s">
        <v>903</v>
      </c>
      <c r="G29" s="150">
        <f t="shared" si="0"/>
        <v>4200</v>
      </c>
      <c r="H29" s="150">
        <v>4200</v>
      </c>
      <c r="I29" s="150">
        <v>0</v>
      </c>
    </row>
    <row r="30" spans="1:9" ht="1.5" hidden="1" customHeight="1">
      <c r="A30" s="114">
        <v>2170</v>
      </c>
      <c r="B30" s="46" t="s">
        <v>655</v>
      </c>
      <c r="C30" s="46">
        <v>7</v>
      </c>
      <c r="D30" s="46">
        <v>0</v>
      </c>
      <c r="E30" s="54" t="s">
        <v>344</v>
      </c>
      <c r="F30" s="56"/>
      <c r="G30" s="150">
        <f t="shared" si="0"/>
        <v>400</v>
      </c>
      <c r="H30" s="150">
        <f>SUM(H32)</f>
        <v>0</v>
      </c>
      <c r="I30" s="150">
        <f>SUM(I32)</f>
        <v>400</v>
      </c>
    </row>
    <row r="31" spans="1:9" hidden="1">
      <c r="A31" s="114">
        <v>2171</v>
      </c>
      <c r="B31" s="120" t="s">
        <v>655</v>
      </c>
      <c r="C31" s="120">
        <v>7</v>
      </c>
      <c r="D31" s="120">
        <v>1</v>
      </c>
      <c r="E31" s="53" t="s">
        <v>738</v>
      </c>
      <c r="F31" s="56"/>
      <c r="G31" s="150">
        <f t="shared" si="0"/>
        <v>0</v>
      </c>
      <c r="H31" s="150"/>
      <c r="I31" s="150"/>
    </row>
    <row r="32" spans="1:9" ht="38.25" hidden="1" customHeight="1">
      <c r="A32" s="114">
        <v>2180</v>
      </c>
      <c r="B32" s="46" t="s">
        <v>655</v>
      </c>
      <c r="C32" s="46">
        <v>8</v>
      </c>
      <c r="D32" s="46">
        <v>0</v>
      </c>
      <c r="E32" s="54" t="s">
        <v>345</v>
      </c>
      <c r="F32" s="55" t="s">
        <v>904</v>
      </c>
      <c r="G32" s="150">
        <f t="shared" si="0"/>
        <v>400</v>
      </c>
      <c r="H32" s="150">
        <f>SUM(H33)</f>
        <v>0</v>
      </c>
      <c r="I32" s="150">
        <f>SUM(I33)</f>
        <v>400</v>
      </c>
    </row>
    <row r="33" spans="1:12" ht="37.5" hidden="1" customHeight="1">
      <c r="A33" s="114">
        <v>2181</v>
      </c>
      <c r="B33" s="120" t="s">
        <v>655</v>
      </c>
      <c r="C33" s="120">
        <v>8</v>
      </c>
      <c r="D33" s="120">
        <v>1</v>
      </c>
      <c r="E33" s="53" t="s">
        <v>345</v>
      </c>
      <c r="F33" s="60" t="s">
        <v>905</v>
      </c>
      <c r="G33" s="150">
        <f t="shared" si="0"/>
        <v>400</v>
      </c>
      <c r="H33" s="150">
        <v>0</v>
      </c>
      <c r="I33" s="150">
        <f>SUM(I35:I37)</f>
        <v>400</v>
      </c>
      <c r="L33" s="160"/>
    </row>
    <row r="34" spans="1:12" hidden="1">
      <c r="A34" s="114">
        <v>2182</v>
      </c>
      <c r="B34" s="120" t="s">
        <v>655</v>
      </c>
      <c r="C34" s="120">
        <v>8</v>
      </c>
      <c r="D34" s="120">
        <v>1</v>
      </c>
      <c r="E34" s="53" t="s">
        <v>534</v>
      </c>
      <c r="F34" s="60"/>
      <c r="G34" s="150">
        <f t="shared" si="0"/>
        <v>0</v>
      </c>
      <c r="H34" s="150"/>
      <c r="I34" s="150"/>
    </row>
    <row r="35" spans="1:12" ht="15" hidden="1" customHeight="1">
      <c r="A35" s="114">
        <v>2183</v>
      </c>
      <c r="B35" s="120" t="s">
        <v>655</v>
      </c>
      <c r="C35" s="120">
        <v>8</v>
      </c>
      <c r="D35" s="120">
        <v>1</v>
      </c>
      <c r="E35" s="53" t="s">
        <v>535</v>
      </c>
      <c r="F35" s="60"/>
      <c r="G35" s="150">
        <f t="shared" si="0"/>
        <v>0</v>
      </c>
      <c r="H35" s="150"/>
      <c r="I35" s="150"/>
    </row>
    <row r="36" spans="1:12" ht="24" hidden="1">
      <c r="A36" s="114">
        <v>2184</v>
      </c>
      <c r="B36" s="120" t="s">
        <v>655</v>
      </c>
      <c r="C36" s="120">
        <v>8</v>
      </c>
      <c r="D36" s="120">
        <v>1</v>
      </c>
      <c r="E36" s="53" t="s">
        <v>540</v>
      </c>
      <c r="F36" s="60"/>
      <c r="G36" s="150">
        <f t="shared" si="0"/>
        <v>0</v>
      </c>
      <c r="H36" s="150"/>
      <c r="I36" s="150"/>
    </row>
    <row r="37" spans="1:12" s="34" customFormat="1" ht="27" customHeight="1">
      <c r="A37" s="114">
        <v>2200</v>
      </c>
      <c r="B37" s="46" t="s">
        <v>656</v>
      </c>
      <c r="C37" s="46">
        <v>0</v>
      </c>
      <c r="D37" s="46">
        <v>0</v>
      </c>
      <c r="E37" s="126" t="s">
        <v>150</v>
      </c>
      <c r="F37" s="61" t="s">
        <v>906</v>
      </c>
      <c r="G37" s="150">
        <f t="shared" si="0"/>
        <v>600</v>
      </c>
      <c r="H37" s="150">
        <f>SUM(H41+H46+H59)</f>
        <v>200</v>
      </c>
      <c r="I37" s="150">
        <f>SUM(I41+I43+I46+I48)</f>
        <v>400</v>
      </c>
    </row>
    <row r="38" spans="1:12" ht="15.75" customHeight="1">
      <c r="A38" s="114">
        <v>2210</v>
      </c>
      <c r="B38" s="46" t="s">
        <v>656</v>
      </c>
      <c r="C38" s="120">
        <v>1</v>
      </c>
      <c r="D38" s="120">
        <v>0</v>
      </c>
      <c r="E38" s="54" t="s">
        <v>346</v>
      </c>
      <c r="F38" s="62" t="s">
        <v>907</v>
      </c>
      <c r="G38" s="150">
        <v>0</v>
      </c>
      <c r="H38" s="150">
        <v>0</v>
      </c>
      <c r="I38" s="150">
        <f>SUM(I39)</f>
        <v>0</v>
      </c>
    </row>
    <row r="39" spans="1:12" ht="0.75" hidden="1" customHeight="1">
      <c r="A39" s="114">
        <v>2211</v>
      </c>
      <c r="B39" s="120" t="s">
        <v>656</v>
      </c>
      <c r="C39" s="120">
        <v>1</v>
      </c>
      <c r="D39" s="120">
        <v>1</v>
      </c>
      <c r="E39" s="53" t="s">
        <v>908</v>
      </c>
      <c r="F39" s="60" t="s">
        <v>909</v>
      </c>
      <c r="G39" s="150">
        <f t="shared" si="0"/>
        <v>0</v>
      </c>
      <c r="H39" s="150"/>
      <c r="I39" s="150"/>
    </row>
    <row r="40" spans="1:12" ht="0.75" hidden="1" customHeight="1">
      <c r="A40" s="114"/>
      <c r="B40" s="120"/>
      <c r="C40" s="120"/>
      <c r="D40" s="120"/>
      <c r="E40" s="53"/>
      <c r="F40" s="60"/>
      <c r="G40" s="150"/>
      <c r="H40" s="150"/>
      <c r="I40" s="150"/>
    </row>
    <row r="41" spans="1:12" ht="18" customHeight="1">
      <c r="A41" s="114">
        <v>2220</v>
      </c>
      <c r="B41" s="46" t="s">
        <v>656</v>
      </c>
      <c r="C41" s="46">
        <v>2</v>
      </c>
      <c r="D41" s="46">
        <v>0</v>
      </c>
      <c r="E41" s="54" t="s">
        <v>347</v>
      </c>
      <c r="F41" s="62" t="s">
        <v>910</v>
      </c>
      <c r="G41" s="150">
        <f>SUM(H41:I41)</f>
        <v>200</v>
      </c>
      <c r="H41" s="150">
        <v>200</v>
      </c>
      <c r="I41" s="150">
        <v>0</v>
      </c>
    </row>
    <row r="42" spans="1:12" ht="0.75" hidden="1" customHeight="1">
      <c r="A42" s="114">
        <v>2221</v>
      </c>
      <c r="B42" s="120" t="s">
        <v>656</v>
      </c>
      <c r="C42" s="120">
        <v>2</v>
      </c>
      <c r="D42" s="120">
        <v>1</v>
      </c>
      <c r="E42" s="53" t="s">
        <v>911</v>
      </c>
      <c r="F42" s="60" t="s">
        <v>912</v>
      </c>
      <c r="G42" s="150">
        <f t="shared" si="0"/>
        <v>0</v>
      </c>
      <c r="H42" s="150"/>
      <c r="I42" s="150"/>
    </row>
    <row r="43" spans="1:12" ht="13.5" hidden="1" customHeight="1">
      <c r="A43" s="114">
        <v>2221</v>
      </c>
      <c r="B43" s="120" t="s">
        <v>656</v>
      </c>
      <c r="C43" s="120">
        <v>2</v>
      </c>
      <c r="D43" s="120">
        <v>1</v>
      </c>
      <c r="E43" s="53" t="s">
        <v>911</v>
      </c>
      <c r="F43" s="62" t="s">
        <v>913</v>
      </c>
      <c r="G43" s="150">
        <f t="shared" si="0"/>
        <v>150</v>
      </c>
      <c r="H43" s="150">
        <v>150</v>
      </c>
      <c r="I43" s="150">
        <f>SUM(I44)</f>
        <v>0</v>
      </c>
    </row>
    <row r="44" spans="1:12" ht="13.5" hidden="1" customHeight="1">
      <c r="A44" s="114">
        <v>2231</v>
      </c>
      <c r="B44" s="120" t="s">
        <v>656</v>
      </c>
      <c r="C44" s="120">
        <v>3</v>
      </c>
      <c r="D44" s="120">
        <v>1</v>
      </c>
      <c r="E44" s="53" t="s">
        <v>914</v>
      </c>
      <c r="F44" s="60" t="s">
        <v>915</v>
      </c>
      <c r="G44" s="150">
        <f t="shared" si="0"/>
        <v>0</v>
      </c>
      <c r="H44" s="150"/>
      <c r="I44" s="150"/>
    </row>
    <row r="45" spans="1:12" ht="13.5" hidden="1" customHeight="1">
      <c r="A45" s="114">
        <v>2230</v>
      </c>
      <c r="B45" s="46" t="s">
        <v>656</v>
      </c>
      <c r="C45" s="120">
        <v>3</v>
      </c>
      <c r="D45" s="120">
        <v>0</v>
      </c>
      <c r="E45" s="54" t="s">
        <v>348</v>
      </c>
      <c r="F45" s="62" t="s">
        <v>913</v>
      </c>
      <c r="G45" s="150">
        <f>SUM(H45:I45)</f>
        <v>0</v>
      </c>
      <c r="H45" s="150">
        <f>SUM(H46)</f>
        <v>0</v>
      </c>
      <c r="I45" s="150">
        <f>SUM(I46)</f>
        <v>0</v>
      </c>
    </row>
    <row r="46" spans="1:12" ht="36" hidden="1" customHeight="1">
      <c r="A46" s="114">
        <v>2240</v>
      </c>
      <c r="B46" s="46" t="s">
        <v>656</v>
      </c>
      <c r="C46" s="46">
        <v>4</v>
      </c>
      <c r="D46" s="46">
        <v>0</v>
      </c>
      <c r="E46" s="54" t="s">
        <v>353</v>
      </c>
      <c r="F46" s="55" t="s">
        <v>916</v>
      </c>
      <c r="G46" s="150">
        <f t="shared" si="0"/>
        <v>0</v>
      </c>
      <c r="H46" s="150">
        <f>SUM(H47)</f>
        <v>0</v>
      </c>
      <c r="I46" s="150">
        <f>SUM(I47)</f>
        <v>0</v>
      </c>
    </row>
    <row r="47" spans="1:12" ht="28.5" hidden="1">
      <c r="A47" s="114">
        <v>2241</v>
      </c>
      <c r="B47" s="120" t="s">
        <v>656</v>
      </c>
      <c r="C47" s="120">
        <v>4</v>
      </c>
      <c r="D47" s="120">
        <v>1</v>
      </c>
      <c r="E47" s="53" t="s">
        <v>353</v>
      </c>
      <c r="F47" s="60" t="s">
        <v>916</v>
      </c>
      <c r="G47" s="150">
        <f t="shared" si="0"/>
        <v>0</v>
      </c>
      <c r="H47" s="150"/>
      <c r="I47" s="150"/>
    </row>
    <row r="48" spans="1:12" ht="23.25" hidden="1" customHeight="1">
      <c r="A48" s="114">
        <v>2250</v>
      </c>
      <c r="B48" s="46" t="s">
        <v>656</v>
      </c>
      <c r="C48" s="46">
        <v>5</v>
      </c>
      <c r="D48" s="46">
        <v>0</v>
      </c>
      <c r="E48" s="54" t="s">
        <v>354</v>
      </c>
      <c r="F48" s="55" t="s">
        <v>918</v>
      </c>
      <c r="G48" s="150">
        <f>SUM(H48:I48)</f>
        <v>400</v>
      </c>
      <c r="H48" s="150">
        <v>0</v>
      </c>
      <c r="I48" s="150">
        <f>SUM(I50)</f>
        <v>400</v>
      </c>
    </row>
    <row r="49" spans="1:9" ht="0.75" hidden="1" customHeight="1">
      <c r="A49" s="114">
        <v>2251</v>
      </c>
      <c r="B49" s="120" t="s">
        <v>656</v>
      </c>
      <c r="C49" s="120">
        <v>5</v>
      </c>
      <c r="D49" s="120">
        <v>1</v>
      </c>
      <c r="E49" s="53" t="s">
        <v>917</v>
      </c>
      <c r="F49" s="60" t="s">
        <v>919</v>
      </c>
      <c r="G49" s="150">
        <f t="shared" si="0"/>
        <v>0</v>
      </c>
      <c r="H49" s="150"/>
      <c r="I49" s="150"/>
    </row>
    <row r="50" spans="1:9" s="34" customFormat="1" ht="52.5" customHeight="1">
      <c r="A50" s="114">
        <v>2300</v>
      </c>
      <c r="B50" s="46" t="s">
        <v>657</v>
      </c>
      <c r="C50" s="46">
        <v>0</v>
      </c>
      <c r="D50" s="46">
        <v>0</v>
      </c>
      <c r="E50" s="126" t="s">
        <v>149</v>
      </c>
      <c r="F50" s="61" t="s">
        <v>920</v>
      </c>
      <c r="G50" s="150">
        <f t="shared" si="0"/>
        <v>600</v>
      </c>
      <c r="H50" s="150">
        <f>SUM(H51+H55+H58+H61+H63+H65+H67)</f>
        <v>200</v>
      </c>
      <c r="I50" s="150">
        <f>SUM(I51+I55+I58+I61+I63+I65+I67)</f>
        <v>400</v>
      </c>
    </row>
    <row r="51" spans="1:9" ht="16.5" customHeight="1">
      <c r="A51" s="114">
        <v>2310</v>
      </c>
      <c r="B51" s="46" t="s">
        <v>657</v>
      </c>
      <c r="C51" s="46">
        <v>1</v>
      </c>
      <c r="D51" s="46">
        <v>0</v>
      </c>
      <c r="E51" s="54" t="s">
        <v>355</v>
      </c>
      <c r="F51" s="55" t="s">
        <v>922</v>
      </c>
      <c r="G51" s="150">
        <f t="shared" si="0"/>
        <v>0</v>
      </c>
      <c r="H51" s="150">
        <f>SUM(H52:H54)</f>
        <v>0</v>
      </c>
      <c r="I51" s="150">
        <f>SUM(I52:I54)</f>
        <v>0</v>
      </c>
    </row>
    <row r="52" spans="1:9" ht="21.75" hidden="1" customHeight="1">
      <c r="A52" s="114">
        <v>2311</v>
      </c>
      <c r="B52" s="120" t="s">
        <v>657</v>
      </c>
      <c r="C52" s="120">
        <v>1</v>
      </c>
      <c r="D52" s="120">
        <v>1</v>
      </c>
      <c r="E52" s="53" t="s">
        <v>921</v>
      </c>
      <c r="F52" s="60" t="s">
        <v>923</v>
      </c>
      <c r="G52" s="150">
        <f t="shared" si="0"/>
        <v>0</v>
      </c>
      <c r="H52" s="150"/>
      <c r="I52" s="150"/>
    </row>
    <row r="53" spans="1:9" ht="22.5" hidden="1" customHeight="1">
      <c r="A53" s="114">
        <v>2312</v>
      </c>
      <c r="B53" s="120" t="s">
        <v>657</v>
      </c>
      <c r="C53" s="120">
        <v>1</v>
      </c>
      <c r="D53" s="120">
        <v>2</v>
      </c>
      <c r="E53" s="53" t="s">
        <v>437</v>
      </c>
      <c r="F53" s="60"/>
      <c r="G53" s="150">
        <f t="shared" si="0"/>
        <v>0</v>
      </c>
      <c r="H53" s="150"/>
      <c r="I53" s="150"/>
    </row>
    <row r="54" spans="1:9" ht="1.5" hidden="1" customHeight="1">
      <c r="A54" s="114">
        <v>2313</v>
      </c>
      <c r="B54" s="120" t="s">
        <v>657</v>
      </c>
      <c r="C54" s="120">
        <v>1</v>
      </c>
      <c r="D54" s="120">
        <v>3</v>
      </c>
      <c r="E54" s="53" t="s">
        <v>438</v>
      </c>
      <c r="F54" s="60"/>
      <c r="G54" s="150">
        <f t="shared" si="0"/>
        <v>0</v>
      </c>
      <c r="H54" s="150"/>
      <c r="I54" s="150"/>
    </row>
    <row r="55" spans="1:9" ht="15.75" customHeight="1">
      <c r="A55" s="114">
        <v>2320</v>
      </c>
      <c r="B55" s="46" t="s">
        <v>657</v>
      </c>
      <c r="C55" s="46">
        <v>2</v>
      </c>
      <c r="D55" s="46">
        <v>0</v>
      </c>
      <c r="E55" s="54" t="s">
        <v>356</v>
      </c>
      <c r="F55" s="55" t="s">
        <v>924</v>
      </c>
      <c r="G55" s="150">
        <f t="shared" si="0"/>
        <v>600</v>
      </c>
      <c r="H55" s="150">
        <f>SUM(H57)</f>
        <v>200</v>
      </c>
      <c r="I55" s="150">
        <v>400</v>
      </c>
    </row>
    <row r="56" spans="1:9" ht="15.75" hidden="1" customHeight="1">
      <c r="A56" s="114">
        <v>2321</v>
      </c>
      <c r="B56" s="120" t="s">
        <v>657</v>
      </c>
      <c r="C56" s="120">
        <v>2</v>
      </c>
      <c r="D56" s="120">
        <v>1</v>
      </c>
      <c r="E56" s="53" t="s">
        <v>439</v>
      </c>
      <c r="F56" s="60" t="s">
        <v>925</v>
      </c>
      <c r="G56" s="150">
        <f t="shared" si="0"/>
        <v>0</v>
      </c>
      <c r="H56" s="150"/>
      <c r="I56" s="150"/>
    </row>
    <row r="57" spans="1:9" ht="23.25" customHeight="1">
      <c r="A57" s="114">
        <v>2321</v>
      </c>
      <c r="B57" s="120" t="s">
        <v>657</v>
      </c>
      <c r="C57" s="120">
        <v>2</v>
      </c>
      <c r="D57" s="120">
        <v>1</v>
      </c>
      <c r="E57" s="145" t="s">
        <v>768</v>
      </c>
      <c r="F57" s="60"/>
      <c r="G57" s="150">
        <f>SUM(H57+I57)</f>
        <v>600</v>
      </c>
      <c r="H57" s="150">
        <v>200</v>
      </c>
      <c r="I57" s="150">
        <v>400</v>
      </c>
    </row>
    <row r="58" spans="1:9" ht="0.75" hidden="1" customHeight="1">
      <c r="A58" s="114">
        <v>2330</v>
      </c>
      <c r="B58" s="46" t="s">
        <v>657</v>
      </c>
      <c r="C58" s="46">
        <v>3</v>
      </c>
      <c r="D58" s="46">
        <v>0</v>
      </c>
      <c r="E58" s="54" t="s">
        <v>357</v>
      </c>
      <c r="F58" s="55" t="s">
        <v>926</v>
      </c>
      <c r="G58" s="150">
        <f t="shared" ref="G58:G110" si="1">SUM(H58:I58)</f>
        <v>0</v>
      </c>
      <c r="H58" s="150">
        <f>SUM(H59:H60)</f>
        <v>0</v>
      </c>
      <c r="I58" s="150">
        <f>SUM(I59:I60)</f>
        <v>0</v>
      </c>
    </row>
    <row r="59" spans="1:9" hidden="1">
      <c r="A59" s="114">
        <v>2331</v>
      </c>
      <c r="B59" s="120" t="s">
        <v>657</v>
      </c>
      <c r="C59" s="120">
        <v>3</v>
      </c>
      <c r="D59" s="120">
        <v>1</v>
      </c>
      <c r="E59" s="53" t="s">
        <v>927</v>
      </c>
      <c r="F59" s="60" t="s">
        <v>928</v>
      </c>
      <c r="G59" s="150">
        <f t="shared" si="1"/>
        <v>0</v>
      </c>
      <c r="H59" s="150"/>
      <c r="I59" s="150"/>
    </row>
    <row r="60" spans="1:9" ht="1.5" hidden="1" customHeight="1">
      <c r="A60" s="114">
        <v>2332</v>
      </c>
      <c r="B60" s="120" t="s">
        <v>657</v>
      </c>
      <c r="C60" s="120">
        <v>3</v>
      </c>
      <c r="D60" s="120">
        <v>2</v>
      </c>
      <c r="E60" s="53" t="s">
        <v>440</v>
      </c>
      <c r="F60" s="60"/>
      <c r="G60" s="150">
        <f t="shared" si="1"/>
        <v>0</v>
      </c>
      <c r="H60" s="150"/>
      <c r="I60" s="150"/>
    </row>
    <row r="61" spans="1:9" ht="18" customHeight="1">
      <c r="A61" s="114">
        <v>2340</v>
      </c>
      <c r="B61" s="46" t="s">
        <v>657</v>
      </c>
      <c r="C61" s="46">
        <v>4</v>
      </c>
      <c r="D61" s="46">
        <v>0</v>
      </c>
      <c r="E61" s="54" t="s">
        <v>441</v>
      </c>
      <c r="F61" s="60"/>
      <c r="G61" s="150">
        <f t="shared" si="1"/>
        <v>0</v>
      </c>
      <c r="H61" s="150">
        <f>SUM(H62)</f>
        <v>0</v>
      </c>
      <c r="I61" s="150">
        <f>SUM(I62)</f>
        <v>0</v>
      </c>
    </row>
    <row r="62" spans="1:9" ht="19.5" hidden="1" customHeight="1">
      <c r="A62" s="114">
        <v>2341</v>
      </c>
      <c r="B62" s="120" t="s">
        <v>657</v>
      </c>
      <c r="C62" s="120">
        <v>4</v>
      </c>
      <c r="D62" s="120">
        <v>1</v>
      </c>
      <c r="E62" s="53" t="s">
        <v>441</v>
      </c>
      <c r="F62" s="60"/>
      <c r="G62" s="150">
        <f t="shared" si="1"/>
        <v>0</v>
      </c>
      <c r="H62" s="150"/>
      <c r="I62" s="150"/>
    </row>
    <row r="63" spans="1:9" ht="16.5" customHeight="1">
      <c r="A63" s="114">
        <v>2350</v>
      </c>
      <c r="B63" s="46" t="s">
        <v>657</v>
      </c>
      <c r="C63" s="46">
        <v>5</v>
      </c>
      <c r="D63" s="46">
        <v>0</v>
      </c>
      <c r="E63" s="54" t="s">
        <v>1071</v>
      </c>
      <c r="F63" s="55" t="s">
        <v>929</v>
      </c>
      <c r="G63" s="150">
        <f t="shared" si="1"/>
        <v>0</v>
      </c>
      <c r="H63" s="150">
        <f>SUM(H64)</f>
        <v>0</v>
      </c>
      <c r="I63" s="150">
        <f>SUM(I64)</f>
        <v>0</v>
      </c>
    </row>
    <row r="64" spans="1:9" ht="0.75" hidden="1" customHeight="1">
      <c r="A64" s="114">
        <v>2351</v>
      </c>
      <c r="B64" s="120" t="s">
        <v>657</v>
      </c>
      <c r="C64" s="120">
        <v>5</v>
      </c>
      <c r="D64" s="120">
        <v>1</v>
      </c>
      <c r="E64" s="53" t="s">
        <v>930</v>
      </c>
      <c r="F64" s="60" t="s">
        <v>929</v>
      </c>
      <c r="G64" s="150">
        <f t="shared" si="1"/>
        <v>0</v>
      </c>
      <c r="H64" s="150"/>
      <c r="I64" s="150"/>
    </row>
    <row r="65" spans="1:9" ht="27.75" customHeight="1">
      <c r="A65" s="114">
        <v>2360</v>
      </c>
      <c r="B65" s="46" t="s">
        <v>657</v>
      </c>
      <c r="C65" s="46">
        <v>6</v>
      </c>
      <c r="D65" s="46">
        <v>0</v>
      </c>
      <c r="E65" s="54" t="s">
        <v>1072</v>
      </c>
      <c r="F65" s="55" t="s">
        <v>931</v>
      </c>
      <c r="G65" s="150">
        <f t="shared" si="1"/>
        <v>0</v>
      </c>
      <c r="H65" s="150">
        <f>SUM(H66)</f>
        <v>0</v>
      </c>
      <c r="I65" s="150">
        <f>SUM(I66)</f>
        <v>0</v>
      </c>
    </row>
    <row r="66" spans="1:9" ht="8.25" hidden="1" customHeight="1">
      <c r="A66" s="114">
        <v>2361</v>
      </c>
      <c r="B66" s="120" t="s">
        <v>657</v>
      </c>
      <c r="C66" s="120">
        <v>6</v>
      </c>
      <c r="D66" s="120">
        <v>1</v>
      </c>
      <c r="E66" s="53" t="s">
        <v>558</v>
      </c>
      <c r="F66" s="60" t="s">
        <v>932</v>
      </c>
      <c r="G66" s="150">
        <f t="shared" si="1"/>
        <v>0</v>
      </c>
      <c r="H66" s="150"/>
      <c r="I66" s="150"/>
    </row>
    <row r="67" spans="1:9" ht="27" customHeight="1">
      <c r="A67" s="114">
        <v>2370</v>
      </c>
      <c r="B67" s="46" t="s">
        <v>657</v>
      </c>
      <c r="C67" s="46">
        <v>7</v>
      </c>
      <c r="D67" s="46">
        <v>0</v>
      </c>
      <c r="E67" s="54" t="s">
        <v>1073</v>
      </c>
      <c r="F67" s="55" t="s">
        <v>933</v>
      </c>
      <c r="G67" s="150">
        <f t="shared" si="1"/>
        <v>0</v>
      </c>
      <c r="H67" s="150">
        <f>SUM(H68)</f>
        <v>0</v>
      </c>
      <c r="I67" s="150">
        <f>SUM(I68)</f>
        <v>0</v>
      </c>
    </row>
    <row r="68" spans="1:9" ht="0.75" hidden="1" customHeight="1">
      <c r="A68" s="114">
        <v>2371</v>
      </c>
      <c r="B68" s="120" t="s">
        <v>657</v>
      </c>
      <c r="C68" s="120">
        <v>7</v>
      </c>
      <c r="D68" s="120">
        <v>1</v>
      </c>
      <c r="E68" s="53" t="s">
        <v>559</v>
      </c>
      <c r="F68" s="60" t="s">
        <v>934</v>
      </c>
      <c r="G68" s="150">
        <f t="shared" si="1"/>
        <v>0</v>
      </c>
      <c r="H68" s="150"/>
      <c r="I68" s="150"/>
    </row>
    <row r="69" spans="1:9" s="34" customFormat="1" ht="25.5" customHeight="1">
      <c r="A69" s="114">
        <v>2400</v>
      </c>
      <c r="B69" s="46" t="s">
        <v>699</v>
      </c>
      <c r="C69" s="46">
        <v>0</v>
      </c>
      <c r="D69" s="46">
        <v>0</v>
      </c>
      <c r="E69" s="126" t="s">
        <v>151</v>
      </c>
      <c r="F69" s="61" t="s">
        <v>935</v>
      </c>
      <c r="G69" s="222">
        <f>SUM(H69:I69)</f>
        <v>19180</v>
      </c>
      <c r="H69" s="222">
        <v>10350</v>
      </c>
      <c r="I69" s="195">
        <v>8830</v>
      </c>
    </row>
    <row r="70" spans="1:9" ht="28.5" hidden="1" customHeight="1">
      <c r="A70" s="114">
        <v>2410</v>
      </c>
      <c r="B70" s="46" t="s">
        <v>699</v>
      </c>
      <c r="C70" s="46">
        <v>1</v>
      </c>
      <c r="D70" s="46">
        <v>0</v>
      </c>
      <c r="E70" s="54" t="s">
        <v>361</v>
      </c>
      <c r="F70" s="55" t="s">
        <v>937</v>
      </c>
      <c r="G70" s="150">
        <f>SUM(G71:G72)</f>
        <v>0</v>
      </c>
      <c r="H70" s="150">
        <f>SUM(H71:H72)</f>
        <v>0</v>
      </c>
      <c r="I70" s="150">
        <f>SUM(I71:I72)</f>
        <v>0</v>
      </c>
    </row>
    <row r="71" spans="1:9" ht="25.5" hidden="1" customHeight="1">
      <c r="A71" s="114">
        <v>2411</v>
      </c>
      <c r="B71" s="120" t="s">
        <v>699</v>
      </c>
      <c r="C71" s="120">
        <v>1</v>
      </c>
      <c r="D71" s="120">
        <v>1</v>
      </c>
      <c r="E71" s="53" t="s">
        <v>938</v>
      </c>
      <c r="F71" s="56" t="s">
        <v>939</v>
      </c>
      <c r="G71" s="150"/>
      <c r="H71" s="150"/>
      <c r="I71" s="150"/>
    </row>
    <row r="72" spans="1:9" ht="28.5" hidden="1">
      <c r="A72" s="114">
        <v>2412</v>
      </c>
      <c r="B72" s="120" t="s">
        <v>699</v>
      </c>
      <c r="C72" s="120">
        <v>1</v>
      </c>
      <c r="D72" s="120">
        <v>2</v>
      </c>
      <c r="E72" s="53" t="s">
        <v>940</v>
      </c>
      <c r="F72" s="60" t="s">
        <v>941</v>
      </c>
      <c r="G72" s="150"/>
      <c r="H72" s="150"/>
      <c r="I72" s="150"/>
    </row>
    <row r="73" spans="1:9" ht="27.75" hidden="1" customHeight="1">
      <c r="A73" s="114">
        <v>2420</v>
      </c>
      <c r="B73" s="46" t="s">
        <v>699</v>
      </c>
      <c r="C73" s="46">
        <v>2</v>
      </c>
      <c r="D73" s="46">
        <v>0</v>
      </c>
      <c r="E73" s="54" t="s">
        <v>362</v>
      </c>
      <c r="F73" s="55" t="s">
        <v>942</v>
      </c>
      <c r="G73" s="150">
        <f>SUM(G74:G77)</f>
        <v>0</v>
      </c>
      <c r="H73" s="150">
        <f>SUM(H74:H77)</f>
        <v>0</v>
      </c>
      <c r="I73" s="150">
        <f>SUM(I74:I77)</f>
        <v>0</v>
      </c>
    </row>
    <row r="74" spans="1:9" ht="15.75" hidden="1" customHeight="1">
      <c r="A74" s="114">
        <v>2421</v>
      </c>
      <c r="B74" s="120" t="s">
        <v>699</v>
      </c>
      <c r="C74" s="120">
        <v>2</v>
      </c>
      <c r="D74" s="120">
        <v>1</v>
      </c>
      <c r="E74" s="53" t="s">
        <v>943</v>
      </c>
      <c r="F74" s="60" t="s">
        <v>944</v>
      </c>
      <c r="G74" s="150"/>
      <c r="H74" s="150"/>
      <c r="I74" s="150"/>
    </row>
    <row r="75" spans="1:9" ht="15.75" hidden="1" customHeight="1">
      <c r="A75" s="114">
        <v>2422</v>
      </c>
      <c r="B75" s="120" t="s">
        <v>699</v>
      </c>
      <c r="C75" s="120">
        <v>2</v>
      </c>
      <c r="D75" s="120">
        <v>2</v>
      </c>
      <c r="E75" s="53" t="s">
        <v>945</v>
      </c>
      <c r="F75" s="60" t="s">
        <v>946</v>
      </c>
      <c r="G75" s="150"/>
      <c r="H75" s="150"/>
      <c r="I75" s="150"/>
    </row>
    <row r="76" spans="1:9" ht="15.75" hidden="1" customHeight="1">
      <c r="A76" s="114">
        <v>2423</v>
      </c>
      <c r="B76" s="120" t="s">
        <v>699</v>
      </c>
      <c r="C76" s="120">
        <v>2</v>
      </c>
      <c r="D76" s="120">
        <v>3</v>
      </c>
      <c r="E76" s="53" t="s">
        <v>947</v>
      </c>
      <c r="F76" s="60" t="s">
        <v>948</v>
      </c>
      <c r="G76" s="150"/>
      <c r="H76" s="150"/>
      <c r="I76" s="150"/>
    </row>
    <row r="77" spans="1:9" ht="15.75" hidden="1" customHeight="1">
      <c r="A77" s="114">
        <v>2424</v>
      </c>
      <c r="B77" s="120" t="s">
        <v>699</v>
      </c>
      <c r="C77" s="120">
        <v>2</v>
      </c>
      <c r="D77" s="120">
        <v>4</v>
      </c>
      <c r="E77" s="53" t="s">
        <v>700</v>
      </c>
      <c r="F77" s="60"/>
      <c r="G77" s="150"/>
      <c r="H77" s="150"/>
      <c r="I77" s="150"/>
    </row>
    <row r="78" spans="1:9" ht="15.75" hidden="1" customHeight="1">
      <c r="A78" s="114">
        <v>2430</v>
      </c>
      <c r="B78" s="46" t="s">
        <v>699</v>
      </c>
      <c r="C78" s="46">
        <v>3</v>
      </c>
      <c r="D78" s="46">
        <v>0</v>
      </c>
      <c r="E78" s="54" t="s">
        <v>363</v>
      </c>
      <c r="F78" s="55" t="s">
        <v>949</v>
      </c>
      <c r="G78" s="150">
        <v>0</v>
      </c>
      <c r="H78" s="150">
        <f>SUM(H79:H84)</f>
        <v>0</v>
      </c>
      <c r="I78" s="150">
        <v>0</v>
      </c>
    </row>
    <row r="79" spans="1:9" ht="15.75" hidden="1" customHeight="1">
      <c r="A79" s="114">
        <v>2431</v>
      </c>
      <c r="B79" s="120" t="s">
        <v>699</v>
      </c>
      <c r="C79" s="120">
        <v>3</v>
      </c>
      <c r="D79" s="120">
        <v>1</v>
      </c>
      <c r="E79" s="53" t="s">
        <v>950</v>
      </c>
      <c r="F79" s="60" t="s">
        <v>951</v>
      </c>
      <c r="G79" s="150"/>
      <c r="H79" s="150"/>
      <c r="I79" s="150"/>
    </row>
    <row r="80" spans="1:9" ht="15.75" hidden="1" customHeight="1">
      <c r="A80" s="114">
        <v>2432</v>
      </c>
      <c r="B80" s="120" t="s">
        <v>699</v>
      </c>
      <c r="C80" s="120">
        <v>3</v>
      </c>
      <c r="D80" s="120">
        <v>2</v>
      </c>
      <c r="E80" s="53" t="s">
        <v>952</v>
      </c>
      <c r="F80" s="60" t="s">
        <v>953</v>
      </c>
      <c r="G80" s="150">
        <v>0</v>
      </c>
      <c r="H80" s="150"/>
      <c r="I80" s="150">
        <v>0</v>
      </c>
    </row>
    <row r="81" spans="1:9" ht="15.75" hidden="1" customHeight="1">
      <c r="A81" s="114">
        <v>2433</v>
      </c>
      <c r="B81" s="120" t="s">
        <v>699</v>
      </c>
      <c r="C81" s="120">
        <v>3</v>
      </c>
      <c r="D81" s="120">
        <v>3</v>
      </c>
      <c r="E81" s="53" t="s">
        <v>954</v>
      </c>
      <c r="F81" s="60" t="s">
        <v>955</v>
      </c>
      <c r="G81" s="150"/>
      <c r="H81" s="150"/>
      <c r="I81" s="150"/>
    </row>
    <row r="82" spans="1:9" ht="15.75" hidden="1" customHeight="1">
      <c r="A82" s="114">
        <v>2434</v>
      </c>
      <c r="B82" s="120" t="s">
        <v>699</v>
      </c>
      <c r="C82" s="120">
        <v>3</v>
      </c>
      <c r="D82" s="120">
        <v>4</v>
      </c>
      <c r="E82" s="53" t="s">
        <v>956</v>
      </c>
      <c r="F82" s="60" t="s">
        <v>957</v>
      </c>
      <c r="G82" s="150"/>
      <c r="H82" s="150"/>
      <c r="I82" s="150"/>
    </row>
    <row r="83" spans="1:9" ht="15.75" hidden="1" customHeight="1">
      <c r="A83" s="114">
        <v>2435</v>
      </c>
      <c r="B83" s="120" t="s">
        <v>699</v>
      </c>
      <c r="C83" s="120">
        <v>3</v>
      </c>
      <c r="D83" s="120">
        <v>5</v>
      </c>
      <c r="E83" s="53" t="s">
        <v>958</v>
      </c>
      <c r="F83" s="60" t="s">
        <v>959</v>
      </c>
      <c r="G83" s="150"/>
      <c r="H83" s="150"/>
      <c r="I83" s="150"/>
    </row>
    <row r="84" spans="1:9" ht="15.75" hidden="1" customHeight="1">
      <c r="A84" s="114">
        <v>2436</v>
      </c>
      <c r="B84" s="120" t="s">
        <v>699</v>
      </c>
      <c r="C84" s="120">
        <v>3</v>
      </c>
      <c r="D84" s="120">
        <v>6</v>
      </c>
      <c r="E84" s="53" t="s">
        <v>960</v>
      </c>
      <c r="F84" s="60" t="s">
        <v>961</v>
      </c>
      <c r="G84" s="150"/>
      <c r="H84" s="150"/>
      <c r="I84" s="150"/>
    </row>
    <row r="85" spans="1:9" ht="26.25" hidden="1" customHeight="1">
      <c r="A85" s="114">
        <v>2440</v>
      </c>
      <c r="B85" s="46" t="s">
        <v>699</v>
      </c>
      <c r="C85" s="46">
        <v>4</v>
      </c>
      <c r="D85" s="46">
        <v>0</v>
      </c>
      <c r="E85" s="54" t="s">
        <v>364</v>
      </c>
      <c r="F85" s="55" t="s">
        <v>962</v>
      </c>
      <c r="G85" s="150">
        <f>SUM(G86:G90)</f>
        <v>25021.9</v>
      </c>
      <c r="H85" s="150">
        <f>SUM(H86:H90)</f>
        <v>0</v>
      </c>
      <c r="I85" s="150">
        <f>SUM(I86:I90)</f>
        <v>25021.9</v>
      </c>
    </row>
    <row r="86" spans="1:9" ht="0.75" hidden="1" customHeight="1">
      <c r="A86" s="114">
        <v>2441</v>
      </c>
      <c r="B86" s="120" t="s">
        <v>699</v>
      </c>
      <c r="C86" s="120">
        <v>4</v>
      </c>
      <c r="D86" s="120">
        <v>1</v>
      </c>
      <c r="E86" s="53" t="s">
        <v>963</v>
      </c>
      <c r="F86" s="60" t="s">
        <v>964</v>
      </c>
      <c r="G86" s="150"/>
      <c r="H86" s="150"/>
      <c r="I86" s="150"/>
    </row>
    <row r="87" spans="1:9" ht="15" hidden="1" customHeight="1">
      <c r="A87" s="114">
        <v>2442</v>
      </c>
      <c r="B87" s="120" t="s">
        <v>699</v>
      </c>
      <c r="C87" s="120">
        <v>4</v>
      </c>
      <c r="D87" s="120">
        <v>2</v>
      </c>
      <c r="E87" s="53" t="s">
        <v>965</v>
      </c>
      <c r="F87" s="60" t="s">
        <v>966</v>
      </c>
      <c r="G87" s="150"/>
      <c r="H87" s="150"/>
      <c r="I87" s="150"/>
    </row>
    <row r="88" spans="1:9" ht="39" customHeight="1">
      <c r="A88" s="114">
        <v>2420</v>
      </c>
      <c r="B88" s="236" t="s">
        <v>699</v>
      </c>
      <c r="C88" s="120" t="s">
        <v>596</v>
      </c>
      <c r="D88" s="120" t="s">
        <v>594</v>
      </c>
      <c r="E88" s="237" t="s">
        <v>1011</v>
      </c>
      <c r="F88" s="60"/>
      <c r="G88" s="150"/>
      <c r="H88" s="150"/>
      <c r="I88" s="150"/>
    </row>
    <row r="89" spans="1:9" ht="15" customHeight="1">
      <c r="A89" s="114">
        <v>2421</v>
      </c>
      <c r="B89" s="120" t="s">
        <v>1013</v>
      </c>
      <c r="C89" s="120" t="s">
        <v>596</v>
      </c>
      <c r="D89" s="120" t="s">
        <v>595</v>
      </c>
      <c r="E89" s="237" t="s">
        <v>1012</v>
      </c>
      <c r="F89" s="60"/>
      <c r="G89" s="150">
        <f>SUM(H89:I89)</f>
        <v>0</v>
      </c>
      <c r="H89" s="150">
        <v>0</v>
      </c>
      <c r="I89" s="150">
        <v>0</v>
      </c>
    </row>
    <row r="90" spans="1:9" ht="13.5" customHeight="1">
      <c r="A90" s="114">
        <v>2443</v>
      </c>
      <c r="B90" s="120" t="s">
        <v>699</v>
      </c>
      <c r="C90" s="120">
        <v>4</v>
      </c>
      <c r="D90" s="120" t="s">
        <v>1052</v>
      </c>
      <c r="E90" s="53" t="s">
        <v>1048</v>
      </c>
      <c r="F90" s="60" t="s">
        <v>968</v>
      </c>
      <c r="G90" s="150">
        <f>SUM(H90:I90)</f>
        <v>25021.9</v>
      </c>
      <c r="H90" s="150">
        <v>0</v>
      </c>
      <c r="I90" s="150">
        <v>25021.9</v>
      </c>
    </row>
    <row r="91" spans="1:9" ht="15" customHeight="1">
      <c r="A91" s="114">
        <v>2450</v>
      </c>
      <c r="B91" s="46" t="s">
        <v>699</v>
      </c>
      <c r="C91" s="46">
        <v>5</v>
      </c>
      <c r="D91" s="46" t="s">
        <v>595</v>
      </c>
      <c r="E91" s="54" t="s">
        <v>365</v>
      </c>
      <c r="F91" s="62" t="s">
        <v>969</v>
      </c>
      <c r="G91" s="150">
        <f>SUM(H91:I91)</f>
        <v>133858.1</v>
      </c>
      <c r="H91" s="150">
        <v>10350</v>
      </c>
      <c r="I91" s="150">
        <v>123508.1</v>
      </c>
    </row>
    <row r="92" spans="1:9" ht="24.75" customHeight="1">
      <c r="A92" s="52">
        <v>2491</v>
      </c>
      <c r="B92" s="42" t="s">
        <v>699</v>
      </c>
      <c r="C92" s="20">
        <v>9</v>
      </c>
      <c r="D92" s="20">
        <v>1</v>
      </c>
      <c r="E92" s="53" t="s">
        <v>26</v>
      </c>
      <c r="F92" s="62" t="s">
        <v>969</v>
      </c>
      <c r="G92" s="210" t="s">
        <v>1097</v>
      </c>
      <c r="H92" s="151">
        <v>0</v>
      </c>
      <c r="I92" s="210" t="s">
        <v>1097</v>
      </c>
    </row>
    <row r="93" spans="1:9" ht="0.75" customHeight="1">
      <c r="A93" s="114">
        <v>2451</v>
      </c>
      <c r="B93" s="120" t="s">
        <v>699</v>
      </c>
      <c r="C93" s="120">
        <v>5</v>
      </c>
      <c r="D93" s="120">
        <v>1</v>
      </c>
      <c r="E93" s="53" t="s">
        <v>970</v>
      </c>
      <c r="F93" s="60" t="s">
        <v>971</v>
      </c>
      <c r="G93" s="150">
        <f t="shared" si="1"/>
        <v>6800</v>
      </c>
      <c r="H93" s="150">
        <v>6800</v>
      </c>
      <c r="I93" s="154"/>
    </row>
    <row r="94" spans="1:9" ht="15" hidden="1" customHeight="1">
      <c r="A94" s="114">
        <v>2452</v>
      </c>
      <c r="B94" s="120" t="s">
        <v>699</v>
      </c>
      <c r="C94" s="120">
        <v>5</v>
      </c>
      <c r="D94" s="120">
        <v>2</v>
      </c>
      <c r="E94" s="53" t="s">
        <v>972</v>
      </c>
      <c r="F94" s="60" t="s">
        <v>973</v>
      </c>
      <c r="G94" s="150">
        <f t="shared" si="1"/>
        <v>0</v>
      </c>
      <c r="H94" s="150"/>
      <c r="I94" s="150">
        <v>0</v>
      </c>
    </row>
    <row r="95" spans="1:9" ht="15" hidden="1" customHeight="1">
      <c r="A95" s="114">
        <v>2453</v>
      </c>
      <c r="B95" s="120" t="s">
        <v>699</v>
      </c>
      <c r="C95" s="120">
        <v>5</v>
      </c>
      <c r="D95" s="120">
        <v>3</v>
      </c>
      <c r="E95" s="53" t="s">
        <v>974</v>
      </c>
      <c r="F95" s="60" t="s">
        <v>975</v>
      </c>
      <c r="G95" s="150">
        <f t="shared" si="1"/>
        <v>0</v>
      </c>
      <c r="H95" s="150"/>
      <c r="I95" s="150"/>
    </row>
    <row r="96" spans="1:9" ht="15" hidden="1" customHeight="1">
      <c r="A96" s="114">
        <v>2454</v>
      </c>
      <c r="B96" s="120" t="s">
        <v>699</v>
      </c>
      <c r="C96" s="120">
        <v>5</v>
      </c>
      <c r="D96" s="120">
        <v>4</v>
      </c>
      <c r="E96" s="53" t="s">
        <v>976</v>
      </c>
      <c r="F96" s="60" t="s">
        <v>977</v>
      </c>
      <c r="G96" s="150">
        <f t="shared" si="1"/>
        <v>0</v>
      </c>
      <c r="H96" s="150"/>
      <c r="I96" s="150"/>
    </row>
    <row r="97" spans="1:9" ht="15" hidden="1" customHeight="1">
      <c r="A97" s="114">
        <v>2455</v>
      </c>
      <c r="B97" s="120" t="s">
        <v>699</v>
      </c>
      <c r="C97" s="120">
        <v>5</v>
      </c>
      <c r="D97" s="120">
        <v>5</v>
      </c>
      <c r="E97" s="53" t="s">
        <v>978</v>
      </c>
      <c r="F97" s="60" t="s">
        <v>979</v>
      </c>
      <c r="G97" s="150">
        <f t="shared" si="1"/>
        <v>0</v>
      </c>
      <c r="H97" s="150"/>
      <c r="I97" s="150"/>
    </row>
    <row r="98" spans="1:9" ht="13.5" hidden="1" customHeight="1">
      <c r="A98" s="114">
        <v>2460</v>
      </c>
      <c r="B98" s="46" t="s">
        <v>699</v>
      </c>
      <c r="C98" s="46">
        <v>6</v>
      </c>
      <c r="D98" s="46">
        <v>0</v>
      </c>
      <c r="E98" s="54" t="s">
        <v>366</v>
      </c>
      <c r="F98" s="55" t="s">
        <v>0</v>
      </c>
      <c r="G98" s="150">
        <f t="shared" si="1"/>
        <v>0</v>
      </c>
      <c r="H98" s="150">
        <f>SUM(H99)</f>
        <v>0</v>
      </c>
      <c r="I98" s="150"/>
    </row>
    <row r="99" spans="1:9" ht="0.75" hidden="1" customHeight="1">
      <c r="A99" s="114">
        <v>2461</v>
      </c>
      <c r="B99" s="120" t="s">
        <v>699</v>
      </c>
      <c r="C99" s="120">
        <v>6</v>
      </c>
      <c r="D99" s="120">
        <v>1</v>
      </c>
      <c r="E99" s="53" t="s">
        <v>1</v>
      </c>
      <c r="F99" s="60" t="s">
        <v>0</v>
      </c>
      <c r="G99" s="150">
        <f t="shared" si="1"/>
        <v>0</v>
      </c>
      <c r="H99" s="150"/>
      <c r="I99" s="150">
        <f>SUM(I100)</f>
        <v>0</v>
      </c>
    </row>
    <row r="100" spans="1:9" ht="13.5" hidden="1" customHeight="1">
      <c r="A100" s="114">
        <v>2470</v>
      </c>
      <c r="B100" s="46" t="s">
        <v>699</v>
      </c>
      <c r="C100" s="46">
        <v>7</v>
      </c>
      <c r="D100" s="46">
        <v>0</v>
      </c>
      <c r="E100" s="54" t="s">
        <v>367</v>
      </c>
      <c r="F100" s="62" t="s">
        <v>2</v>
      </c>
      <c r="G100" s="150">
        <f t="shared" si="1"/>
        <v>0</v>
      </c>
      <c r="H100" s="150">
        <f>SUM(H101:H104)</f>
        <v>0</v>
      </c>
      <c r="I100" s="150"/>
    </row>
    <row r="101" spans="1:9" ht="24.75" hidden="1" customHeight="1">
      <c r="A101" s="114">
        <v>2471</v>
      </c>
      <c r="B101" s="120" t="s">
        <v>699</v>
      </c>
      <c r="C101" s="120">
        <v>7</v>
      </c>
      <c r="D101" s="120">
        <v>1</v>
      </c>
      <c r="E101" s="53" t="s">
        <v>3</v>
      </c>
      <c r="F101" s="60" t="s">
        <v>4</v>
      </c>
      <c r="G101" s="150">
        <f t="shared" si="1"/>
        <v>0</v>
      </c>
      <c r="H101" s="150"/>
      <c r="I101" s="150">
        <f>SUM(I102:I105)</f>
        <v>0</v>
      </c>
    </row>
    <row r="102" spans="1:9" ht="16.5" hidden="1" customHeight="1">
      <c r="A102" s="114">
        <v>2472</v>
      </c>
      <c r="B102" s="120" t="s">
        <v>699</v>
      </c>
      <c r="C102" s="120">
        <v>7</v>
      </c>
      <c r="D102" s="120">
        <v>2</v>
      </c>
      <c r="E102" s="53" t="s">
        <v>5</v>
      </c>
      <c r="F102" s="63" t="s">
        <v>6</v>
      </c>
      <c r="G102" s="150">
        <f t="shared" si="1"/>
        <v>0</v>
      </c>
      <c r="H102" s="150"/>
      <c r="I102" s="150"/>
    </row>
    <row r="103" spans="1:9" ht="16.5" hidden="1" customHeight="1">
      <c r="A103" s="114">
        <v>2473</v>
      </c>
      <c r="B103" s="120" t="s">
        <v>699</v>
      </c>
      <c r="C103" s="120">
        <v>7</v>
      </c>
      <c r="D103" s="120">
        <v>3</v>
      </c>
      <c r="E103" s="53" t="s">
        <v>7</v>
      </c>
      <c r="F103" s="60" t="s">
        <v>8</v>
      </c>
      <c r="G103" s="150">
        <f t="shared" si="1"/>
        <v>0</v>
      </c>
      <c r="H103" s="150"/>
      <c r="I103" s="150"/>
    </row>
    <row r="104" spans="1:9" ht="16.5" hidden="1" customHeight="1">
      <c r="A104" s="114">
        <v>2474</v>
      </c>
      <c r="B104" s="120" t="s">
        <v>699</v>
      </c>
      <c r="C104" s="120">
        <v>7</v>
      </c>
      <c r="D104" s="120">
        <v>4</v>
      </c>
      <c r="E104" s="53" t="s">
        <v>9</v>
      </c>
      <c r="F104" s="56" t="s">
        <v>10</v>
      </c>
      <c r="G104" s="150">
        <f t="shared" si="1"/>
        <v>0</v>
      </c>
      <c r="H104" s="150"/>
      <c r="I104" s="150"/>
    </row>
    <row r="105" spans="1:9" ht="40.5" hidden="1" customHeight="1">
      <c r="A105" s="114">
        <v>2480</v>
      </c>
      <c r="B105" s="46" t="s">
        <v>699</v>
      </c>
      <c r="C105" s="46">
        <v>8</v>
      </c>
      <c r="D105" s="46">
        <v>0</v>
      </c>
      <c r="E105" s="54" t="s">
        <v>368</v>
      </c>
      <c r="F105" s="55" t="s">
        <v>11</v>
      </c>
      <c r="G105" s="150">
        <f t="shared" si="1"/>
        <v>0</v>
      </c>
      <c r="H105" s="150">
        <f>SUM(H106:H112)</f>
        <v>0</v>
      </c>
      <c r="I105" s="150"/>
    </row>
    <row r="106" spans="1:9" ht="38.25" hidden="1" customHeight="1">
      <c r="A106" s="114">
        <v>2481</v>
      </c>
      <c r="B106" s="120" t="s">
        <v>699</v>
      </c>
      <c r="C106" s="120">
        <v>8</v>
      </c>
      <c r="D106" s="120">
        <v>1</v>
      </c>
      <c r="E106" s="53" t="s">
        <v>12</v>
      </c>
      <c r="F106" s="60" t="s">
        <v>13</v>
      </c>
      <c r="G106" s="150">
        <f t="shared" si="1"/>
        <v>0</v>
      </c>
      <c r="H106" s="150"/>
      <c r="I106" s="150">
        <f>SUM(I107:I113)</f>
        <v>0</v>
      </c>
    </row>
    <row r="107" spans="1:9" ht="36.75" hidden="1" customHeight="1">
      <c r="A107" s="114">
        <v>2482</v>
      </c>
      <c r="B107" s="120" t="s">
        <v>699</v>
      </c>
      <c r="C107" s="120">
        <v>8</v>
      </c>
      <c r="D107" s="120">
        <v>2</v>
      </c>
      <c r="E107" s="53" t="s">
        <v>14</v>
      </c>
      <c r="F107" s="60" t="s">
        <v>15</v>
      </c>
      <c r="G107" s="150">
        <f t="shared" si="1"/>
        <v>0</v>
      </c>
      <c r="H107" s="150"/>
      <c r="I107" s="150"/>
    </row>
    <row r="108" spans="1:9" ht="28.5" hidden="1">
      <c r="A108" s="114">
        <v>2483</v>
      </c>
      <c r="B108" s="120" t="s">
        <v>699</v>
      </c>
      <c r="C108" s="120">
        <v>8</v>
      </c>
      <c r="D108" s="120">
        <v>3</v>
      </c>
      <c r="E108" s="53" t="s">
        <v>16</v>
      </c>
      <c r="F108" s="60" t="s">
        <v>17</v>
      </c>
      <c r="G108" s="150">
        <f t="shared" si="1"/>
        <v>0</v>
      </c>
      <c r="H108" s="150"/>
      <c r="I108" s="150"/>
    </row>
    <row r="109" spans="1:9" ht="36.75" hidden="1" customHeight="1">
      <c r="A109" s="114">
        <v>2484</v>
      </c>
      <c r="B109" s="120" t="s">
        <v>699</v>
      </c>
      <c r="C109" s="120">
        <v>8</v>
      </c>
      <c r="D109" s="120">
        <v>4</v>
      </c>
      <c r="E109" s="53" t="s">
        <v>18</v>
      </c>
      <c r="F109" s="60" t="s">
        <v>19</v>
      </c>
      <c r="G109" s="150">
        <f t="shared" si="1"/>
        <v>0</v>
      </c>
      <c r="H109" s="150"/>
      <c r="I109" s="150"/>
    </row>
    <row r="110" spans="1:9" ht="28.5" hidden="1">
      <c r="A110" s="114">
        <v>2485</v>
      </c>
      <c r="B110" s="120" t="s">
        <v>699</v>
      </c>
      <c r="C110" s="120">
        <v>8</v>
      </c>
      <c r="D110" s="120">
        <v>5</v>
      </c>
      <c r="E110" s="53" t="s">
        <v>20</v>
      </c>
      <c r="F110" s="60" t="s">
        <v>21</v>
      </c>
      <c r="G110" s="150">
        <f t="shared" si="1"/>
        <v>0</v>
      </c>
      <c r="H110" s="150"/>
      <c r="I110" s="150"/>
    </row>
    <row r="111" spans="1:9" ht="27" hidden="1" customHeight="1">
      <c r="A111" s="114">
        <v>2486</v>
      </c>
      <c r="B111" s="120" t="s">
        <v>699</v>
      </c>
      <c r="C111" s="120">
        <v>8</v>
      </c>
      <c r="D111" s="120">
        <v>6</v>
      </c>
      <c r="E111" s="53" t="s">
        <v>22</v>
      </c>
      <c r="F111" s="60" t="s">
        <v>23</v>
      </c>
      <c r="G111" s="150">
        <f t="shared" ref="G111:G123" si="2">SUM(H111:I111)</f>
        <v>0</v>
      </c>
      <c r="H111" s="150"/>
      <c r="I111" s="150"/>
    </row>
    <row r="112" spans="1:9" ht="27" hidden="1" customHeight="1">
      <c r="A112" s="114">
        <v>2487</v>
      </c>
      <c r="B112" s="120" t="s">
        <v>699</v>
      </c>
      <c r="C112" s="120">
        <v>8</v>
      </c>
      <c r="D112" s="120">
        <v>7</v>
      </c>
      <c r="E112" s="53" t="s">
        <v>24</v>
      </c>
      <c r="F112" s="60" t="s">
        <v>25</v>
      </c>
      <c r="G112" s="150">
        <f t="shared" si="2"/>
        <v>0</v>
      </c>
      <c r="H112" s="150"/>
      <c r="I112" s="150"/>
    </row>
    <row r="113" spans="1:9" ht="27" hidden="1" customHeight="1">
      <c r="A113" s="114">
        <v>2490</v>
      </c>
      <c r="B113" s="46" t="s">
        <v>699</v>
      </c>
      <c r="C113" s="46">
        <v>9</v>
      </c>
      <c r="D113" s="46">
        <v>0</v>
      </c>
      <c r="E113" s="54" t="s">
        <v>369</v>
      </c>
      <c r="F113" s="55" t="s">
        <v>27</v>
      </c>
      <c r="G113" s="150">
        <f t="shared" si="2"/>
        <v>0</v>
      </c>
      <c r="H113" s="150">
        <f>SUM(H114)</f>
        <v>0</v>
      </c>
      <c r="I113" s="150"/>
    </row>
    <row r="114" spans="1:9" ht="27" hidden="1" customHeight="1">
      <c r="A114" s="114">
        <v>2491</v>
      </c>
      <c r="B114" s="120" t="s">
        <v>699</v>
      </c>
      <c r="C114" s="120">
        <v>9</v>
      </c>
      <c r="D114" s="120">
        <v>1</v>
      </c>
      <c r="E114" s="53" t="s">
        <v>26</v>
      </c>
      <c r="F114" s="60" t="s">
        <v>28</v>
      </c>
      <c r="G114" s="150">
        <f t="shared" si="2"/>
        <v>15000</v>
      </c>
      <c r="H114" s="150"/>
      <c r="I114" s="150">
        <f>SUM(I115)</f>
        <v>15000</v>
      </c>
    </row>
    <row r="115" spans="1:9" s="34" customFormat="1" ht="51" customHeight="1">
      <c r="A115" s="114">
        <v>2500</v>
      </c>
      <c r="B115" s="46" t="s">
        <v>701</v>
      </c>
      <c r="C115" s="46">
        <v>0</v>
      </c>
      <c r="D115" s="46">
        <v>0</v>
      </c>
      <c r="E115" s="126" t="s">
        <v>152</v>
      </c>
      <c r="F115" s="61" t="s">
        <v>29</v>
      </c>
      <c r="G115" s="150">
        <f t="shared" si="2"/>
        <v>181500</v>
      </c>
      <c r="H115" s="150">
        <f>SUM(H116+H125+H118)</f>
        <v>166500</v>
      </c>
      <c r="I115" s="150">
        <f>SUM(I117:I118)</f>
        <v>15000</v>
      </c>
    </row>
    <row r="116" spans="1:9" ht="16.5" customHeight="1">
      <c r="A116" s="114">
        <v>2510</v>
      </c>
      <c r="B116" s="46" t="s">
        <v>701</v>
      </c>
      <c r="C116" s="46">
        <v>1</v>
      </c>
      <c r="D116" s="46">
        <v>0</v>
      </c>
      <c r="E116" s="54" t="s">
        <v>370</v>
      </c>
      <c r="F116" s="55" t="s">
        <v>31</v>
      </c>
      <c r="G116" s="150">
        <f t="shared" si="2"/>
        <v>162500</v>
      </c>
      <c r="H116" s="150">
        <f>SUM(H117)</f>
        <v>162500</v>
      </c>
      <c r="I116" s="150">
        <v>0</v>
      </c>
    </row>
    <row r="117" spans="1:9" ht="18" customHeight="1">
      <c r="A117" s="114">
        <v>2511</v>
      </c>
      <c r="B117" s="120" t="s">
        <v>701</v>
      </c>
      <c r="C117" s="120">
        <v>1</v>
      </c>
      <c r="D117" s="120">
        <v>1</v>
      </c>
      <c r="E117" s="53" t="s">
        <v>30</v>
      </c>
      <c r="F117" s="60" t="s">
        <v>32</v>
      </c>
      <c r="G117" s="150">
        <f t="shared" si="2"/>
        <v>177500</v>
      </c>
      <c r="H117" s="150">
        <v>162500</v>
      </c>
      <c r="I117" s="150">
        <v>15000</v>
      </c>
    </row>
    <row r="118" spans="1:9" ht="12" customHeight="1">
      <c r="A118" s="114">
        <v>2520</v>
      </c>
      <c r="B118" s="46" t="s">
        <v>701</v>
      </c>
      <c r="C118" s="46">
        <v>2</v>
      </c>
      <c r="D118" s="46">
        <v>0</v>
      </c>
      <c r="E118" s="54" t="s">
        <v>371</v>
      </c>
      <c r="F118" s="55" t="s">
        <v>33</v>
      </c>
      <c r="G118" s="150">
        <f t="shared" si="2"/>
        <v>1000</v>
      </c>
      <c r="H118" s="150">
        <f>SUM(H119)</f>
        <v>1000</v>
      </c>
      <c r="I118" s="150">
        <v>0</v>
      </c>
    </row>
    <row r="119" spans="1:9" ht="15" customHeight="1">
      <c r="A119" s="114">
        <v>2521</v>
      </c>
      <c r="B119" s="120" t="s">
        <v>701</v>
      </c>
      <c r="C119" s="120">
        <v>2</v>
      </c>
      <c r="D119" s="120">
        <v>1</v>
      </c>
      <c r="E119" s="53" t="s">
        <v>34</v>
      </c>
      <c r="F119" s="60" t="s">
        <v>35</v>
      </c>
      <c r="G119" s="150">
        <f t="shared" si="2"/>
        <v>1000</v>
      </c>
      <c r="H119" s="150">
        <v>1000</v>
      </c>
      <c r="I119" s="150">
        <v>0</v>
      </c>
    </row>
    <row r="120" spans="1:9" ht="12.75" customHeight="1">
      <c r="A120" s="114">
        <v>2530</v>
      </c>
      <c r="B120" s="46" t="s">
        <v>701</v>
      </c>
      <c r="C120" s="46">
        <v>3</v>
      </c>
      <c r="D120" s="46">
        <v>0</v>
      </c>
      <c r="E120" s="54" t="s">
        <v>372</v>
      </c>
      <c r="F120" s="55" t="s">
        <v>37</v>
      </c>
      <c r="G120" s="150">
        <f t="shared" si="2"/>
        <v>0</v>
      </c>
      <c r="H120" s="150">
        <f>SUM(H121)</f>
        <v>0</v>
      </c>
      <c r="I120" s="150"/>
    </row>
    <row r="121" spans="1:9" ht="15.75" customHeight="1">
      <c r="A121" s="114">
        <v>2531</v>
      </c>
      <c r="B121" s="120" t="s">
        <v>701</v>
      </c>
      <c r="C121" s="120">
        <v>3</v>
      </c>
      <c r="D121" s="120">
        <v>1</v>
      </c>
      <c r="E121" s="53" t="s">
        <v>36</v>
      </c>
      <c r="F121" s="60" t="s">
        <v>38</v>
      </c>
      <c r="G121" s="150">
        <f t="shared" si="2"/>
        <v>0</v>
      </c>
      <c r="H121" s="150">
        <v>0</v>
      </c>
      <c r="I121" s="150">
        <f>SUM(I122)</f>
        <v>0</v>
      </c>
    </row>
    <row r="122" spans="1:9" ht="22.5" customHeight="1">
      <c r="A122" s="114">
        <v>2540</v>
      </c>
      <c r="B122" s="46" t="s">
        <v>701</v>
      </c>
      <c r="C122" s="46">
        <v>4</v>
      </c>
      <c r="D122" s="46">
        <v>0</v>
      </c>
      <c r="E122" s="54" t="s">
        <v>373</v>
      </c>
      <c r="F122" s="55" t="s">
        <v>40</v>
      </c>
      <c r="G122" s="150">
        <f t="shared" si="2"/>
        <v>0</v>
      </c>
      <c r="H122" s="150">
        <f>SUM(H123)</f>
        <v>0</v>
      </c>
      <c r="I122" s="150">
        <v>0</v>
      </c>
    </row>
    <row r="123" spans="1:9" ht="18" customHeight="1">
      <c r="A123" s="114">
        <v>2541</v>
      </c>
      <c r="B123" s="120" t="s">
        <v>701</v>
      </c>
      <c r="C123" s="120">
        <v>4</v>
      </c>
      <c r="D123" s="120">
        <v>1</v>
      </c>
      <c r="E123" s="53" t="s">
        <v>39</v>
      </c>
      <c r="F123" s="60" t="s">
        <v>41</v>
      </c>
      <c r="G123" s="150">
        <f t="shared" si="2"/>
        <v>0</v>
      </c>
      <c r="H123" s="150">
        <v>0</v>
      </c>
      <c r="I123" s="150">
        <f>SUM(I124)</f>
        <v>0</v>
      </c>
    </row>
    <row r="124" spans="1:9" ht="36" customHeight="1">
      <c r="A124" s="114">
        <v>2550</v>
      </c>
      <c r="B124" s="46" t="s">
        <v>701</v>
      </c>
      <c r="C124" s="46">
        <v>5</v>
      </c>
      <c r="D124" s="46">
        <v>0</v>
      </c>
      <c r="E124" s="54" t="s">
        <v>374</v>
      </c>
      <c r="F124" s="55" t="s">
        <v>43</v>
      </c>
      <c r="G124" s="150">
        <v>0</v>
      </c>
      <c r="H124" s="150">
        <v>0</v>
      </c>
      <c r="I124" s="150">
        <v>0</v>
      </c>
    </row>
    <row r="125" spans="1:9" ht="26.25" customHeight="1">
      <c r="A125" s="114">
        <v>2560</v>
      </c>
      <c r="B125" s="120" t="s">
        <v>701</v>
      </c>
      <c r="C125" s="120" t="s">
        <v>1006</v>
      </c>
      <c r="D125" s="120" t="s">
        <v>594</v>
      </c>
      <c r="E125" s="208" t="s">
        <v>1008</v>
      </c>
      <c r="F125" s="60" t="s">
        <v>44</v>
      </c>
      <c r="G125" s="150">
        <f t="shared" ref="G125:G143" si="3">SUM(H125:I125)</f>
        <v>3000</v>
      </c>
      <c r="H125" s="150">
        <v>3000</v>
      </c>
      <c r="I125" s="150">
        <v>0</v>
      </c>
    </row>
    <row r="126" spans="1:9" ht="27" hidden="1" customHeight="1">
      <c r="A126" s="114">
        <v>2560</v>
      </c>
      <c r="B126" s="46" t="s">
        <v>701</v>
      </c>
      <c r="C126" s="46">
        <v>6</v>
      </c>
      <c r="D126" s="46">
        <v>0</v>
      </c>
      <c r="E126" s="54" t="s">
        <v>375</v>
      </c>
      <c r="F126" s="55" t="s">
        <v>46</v>
      </c>
      <c r="G126" s="150">
        <f t="shared" si="3"/>
        <v>0</v>
      </c>
      <c r="H126" s="150">
        <f>SUM(H127)</f>
        <v>0</v>
      </c>
      <c r="I126" s="150">
        <v>0</v>
      </c>
    </row>
    <row r="127" spans="1:9" ht="27" hidden="1" customHeight="1">
      <c r="A127" s="114">
        <v>2561</v>
      </c>
      <c r="B127" s="120" t="s">
        <v>701</v>
      </c>
      <c r="C127" s="120">
        <v>6</v>
      </c>
      <c r="D127" s="120">
        <v>1</v>
      </c>
      <c r="E127" s="53" t="s">
        <v>45</v>
      </c>
      <c r="F127" s="60" t="s">
        <v>47</v>
      </c>
      <c r="G127" s="150">
        <f t="shared" si="3"/>
        <v>0</v>
      </c>
      <c r="H127" s="150"/>
      <c r="I127" s="150">
        <f>SUM(I128)</f>
        <v>0</v>
      </c>
    </row>
    <row r="128" spans="1:9" ht="27" customHeight="1">
      <c r="A128" s="114">
        <v>2561</v>
      </c>
      <c r="B128" s="120" t="s">
        <v>701</v>
      </c>
      <c r="C128" s="120" t="s">
        <v>1006</v>
      </c>
      <c r="D128" s="120" t="s">
        <v>595</v>
      </c>
      <c r="E128" s="208" t="s">
        <v>1007</v>
      </c>
      <c r="F128" s="60"/>
      <c r="G128" s="150">
        <f t="shared" si="3"/>
        <v>3000</v>
      </c>
      <c r="H128" s="150">
        <v>3000</v>
      </c>
      <c r="I128" s="150">
        <v>0</v>
      </c>
    </row>
    <row r="129" spans="1:9" s="34" customFormat="1" ht="51.75" customHeight="1">
      <c r="A129" s="114">
        <v>2600</v>
      </c>
      <c r="B129" s="46" t="s">
        <v>702</v>
      </c>
      <c r="C129" s="46">
        <v>0</v>
      </c>
      <c r="D129" s="46">
        <v>0</v>
      </c>
      <c r="E129" s="126" t="s">
        <v>147</v>
      </c>
      <c r="F129" s="61" t="s">
        <v>48</v>
      </c>
      <c r="G129" s="150">
        <f t="shared" si="3"/>
        <v>44270</v>
      </c>
      <c r="H129" s="150">
        <f>SUM(H130+H132+H134+H138+H140+H142+H136)</f>
        <v>8000</v>
      </c>
      <c r="I129" s="150">
        <f>SUM(I130+I132+I134+I138+I140+I142+I136+H143)</f>
        <v>36270</v>
      </c>
    </row>
    <row r="130" spans="1:9" ht="13.5" customHeight="1">
      <c r="A130" s="114">
        <v>2610</v>
      </c>
      <c r="B130" s="46" t="s">
        <v>702</v>
      </c>
      <c r="C130" s="46">
        <v>1</v>
      </c>
      <c r="D130" s="46">
        <v>0</v>
      </c>
      <c r="E130" s="54" t="s">
        <v>376</v>
      </c>
      <c r="F130" s="55" t="s">
        <v>49</v>
      </c>
      <c r="G130" s="150">
        <f t="shared" si="3"/>
        <v>2000</v>
      </c>
      <c r="H130" s="150">
        <v>2000</v>
      </c>
      <c r="I130" s="150">
        <v>0</v>
      </c>
    </row>
    <row r="131" spans="1:9" ht="16.5" customHeight="1">
      <c r="A131" s="114">
        <v>2611</v>
      </c>
      <c r="B131" s="120" t="s">
        <v>702</v>
      </c>
      <c r="C131" s="120">
        <v>1</v>
      </c>
      <c r="D131" s="120">
        <v>1</v>
      </c>
      <c r="E131" s="53" t="s">
        <v>50</v>
      </c>
      <c r="F131" s="60" t="s">
        <v>51</v>
      </c>
      <c r="G131" s="150">
        <f t="shared" si="3"/>
        <v>2000</v>
      </c>
      <c r="H131" s="150">
        <v>2000</v>
      </c>
      <c r="I131" s="150">
        <v>0</v>
      </c>
    </row>
    <row r="132" spans="1:9" ht="14.25" customHeight="1">
      <c r="A132" s="114">
        <v>2620</v>
      </c>
      <c r="B132" s="46" t="s">
        <v>702</v>
      </c>
      <c r="C132" s="46">
        <v>2</v>
      </c>
      <c r="D132" s="46">
        <v>0</v>
      </c>
      <c r="E132" s="54" t="s">
        <v>377</v>
      </c>
      <c r="F132" s="55" t="s">
        <v>53</v>
      </c>
      <c r="G132" s="150">
        <f t="shared" si="3"/>
        <v>0</v>
      </c>
      <c r="H132" s="150">
        <f>SUM(H133)</f>
        <v>0</v>
      </c>
      <c r="I132" s="150">
        <v>0</v>
      </c>
    </row>
    <row r="133" spans="1:9" ht="14.25" customHeight="1">
      <c r="A133" s="114">
        <v>2621</v>
      </c>
      <c r="B133" s="120" t="s">
        <v>702</v>
      </c>
      <c r="C133" s="120">
        <v>2</v>
      </c>
      <c r="D133" s="120">
        <v>1</v>
      </c>
      <c r="E133" s="53" t="s">
        <v>52</v>
      </c>
      <c r="F133" s="60" t="s">
        <v>54</v>
      </c>
      <c r="G133" s="150">
        <f t="shared" si="3"/>
        <v>0</v>
      </c>
      <c r="H133" s="150">
        <f>SUM(H134)</f>
        <v>0</v>
      </c>
      <c r="I133" s="150">
        <v>0</v>
      </c>
    </row>
    <row r="134" spans="1:9" ht="16.5" customHeight="1">
      <c r="A134" s="114">
        <v>2630</v>
      </c>
      <c r="B134" s="46" t="s">
        <v>702</v>
      </c>
      <c r="C134" s="46">
        <v>3</v>
      </c>
      <c r="D134" s="46">
        <v>0</v>
      </c>
      <c r="E134" s="54" t="s">
        <v>378</v>
      </c>
      <c r="F134" s="55" t="s">
        <v>55</v>
      </c>
      <c r="G134" s="150">
        <f t="shared" si="3"/>
        <v>0</v>
      </c>
      <c r="H134" s="150">
        <f>SUM(H135)</f>
        <v>0</v>
      </c>
      <c r="I134" s="150">
        <v>0</v>
      </c>
    </row>
    <row r="135" spans="1:9" ht="18.75" customHeight="1">
      <c r="A135" s="114">
        <v>2631</v>
      </c>
      <c r="B135" s="120" t="s">
        <v>702</v>
      </c>
      <c r="C135" s="120">
        <v>3</v>
      </c>
      <c r="D135" s="120">
        <v>1</v>
      </c>
      <c r="E135" s="53" t="s">
        <v>56</v>
      </c>
      <c r="F135" s="64" t="s">
        <v>57</v>
      </c>
      <c r="G135" s="150">
        <f t="shared" si="3"/>
        <v>0</v>
      </c>
      <c r="H135" s="150">
        <v>0</v>
      </c>
      <c r="I135" s="150">
        <v>0</v>
      </c>
    </row>
    <row r="136" spans="1:9" ht="14.25" customHeight="1">
      <c r="A136" s="45">
        <v>2630</v>
      </c>
      <c r="B136" s="186" t="s">
        <v>702</v>
      </c>
      <c r="C136" s="186" t="s">
        <v>449</v>
      </c>
      <c r="D136" s="186" t="s">
        <v>595</v>
      </c>
      <c r="E136" s="54" t="s">
        <v>1032</v>
      </c>
      <c r="F136" s="54" t="s">
        <v>1032</v>
      </c>
      <c r="G136" s="150">
        <f t="shared" si="3"/>
        <v>3000</v>
      </c>
      <c r="H136" s="150">
        <f>SUM(H137)</f>
        <v>3000</v>
      </c>
      <c r="I136" s="150">
        <v>0</v>
      </c>
    </row>
    <row r="137" spans="1:9" ht="14.25" customHeight="1">
      <c r="A137" s="45">
        <v>2631</v>
      </c>
      <c r="B137" s="175" t="s">
        <v>702</v>
      </c>
      <c r="C137" s="175" t="s">
        <v>449</v>
      </c>
      <c r="D137" s="175">
        <v>1</v>
      </c>
      <c r="E137" s="53" t="s">
        <v>1033</v>
      </c>
      <c r="F137" s="53" t="s">
        <v>1033</v>
      </c>
      <c r="G137" s="150">
        <f t="shared" si="3"/>
        <v>3000</v>
      </c>
      <c r="H137" s="150">
        <v>3000</v>
      </c>
      <c r="I137" s="150">
        <v>0</v>
      </c>
    </row>
    <row r="138" spans="1:9" ht="14.25" customHeight="1">
      <c r="A138" s="114">
        <v>2640</v>
      </c>
      <c r="B138" s="46" t="s">
        <v>702</v>
      </c>
      <c r="C138" s="46">
        <v>4</v>
      </c>
      <c r="D138" s="46">
        <v>0</v>
      </c>
      <c r="E138" s="54" t="s">
        <v>379</v>
      </c>
      <c r="F138" s="55" t="s">
        <v>58</v>
      </c>
      <c r="G138" s="150">
        <f t="shared" si="3"/>
        <v>33270</v>
      </c>
      <c r="H138" s="150">
        <f>SUM(H139)</f>
        <v>3000</v>
      </c>
      <c r="I138" s="150">
        <f>SUM(I139)</f>
        <v>30270</v>
      </c>
    </row>
    <row r="139" spans="1:9" ht="17.25" customHeight="1">
      <c r="A139" s="114">
        <v>2641</v>
      </c>
      <c r="B139" s="120" t="s">
        <v>702</v>
      </c>
      <c r="C139" s="120">
        <v>4</v>
      </c>
      <c r="D139" s="120">
        <v>1</v>
      </c>
      <c r="E139" s="53" t="s">
        <v>59</v>
      </c>
      <c r="F139" s="60" t="s">
        <v>60</v>
      </c>
      <c r="G139" s="150">
        <f t="shared" si="3"/>
        <v>33270</v>
      </c>
      <c r="H139" s="150">
        <v>3000</v>
      </c>
      <c r="I139" s="150">
        <v>30270</v>
      </c>
    </row>
    <row r="140" spans="1:9" ht="15.75" customHeight="1">
      <c r="A140" s="114">
        <v>2650</v>
      </c>
      <c r="B140" s="46" t="s">
        <v>702</v>
      </c>
      <c r="C140" s="46">
        <v>5</v>
      </c>
      <c r="D140" s="46">
        <v>0</v>
      </c>
      <c r="E140" s="54" t="s">
        <v>380</v>
      </c>
      <c r="F140" s="55" t="s">
        <v>67</v>
      </c>
      <c r="G140" s="150">
        <f t="shared" si="3"/>
        <v>0</v>
      </c>
      <c r="H140" s="150">
        <f>SUM(H141)</f>
        <v>0</v>
      </c>
      <c r="I140" s="150">
        <v>0</v>
      </c>
    </row>
    <row r="141" spans="1:9" ht="23.25" customHeight="1">
      <c r="A141" s="114">
        <v>2651</v>
      </c>
      <c r="B141" s="120" t="s">
        <v>702</v>
      </c>
      <c r="C141" s="120">
        <v>5</v>
      </c>
      <c r="D141" s="120">
        <v>1</v>
      </c>
      <c r="E141" s="53" t="s">
        <v>66</v>
      </c>
      <c r="F141" s="60" t="s">
        <v>68</v>
      </c>
      <c r="G141" s="150">
        <f t="shared" si="3"/>
        <v>0</v>
      </c>
      <c r="H141" s="150">
        <v>0</v>
      </c>
      <c r="I141" s="150">
        <v>0</v>
      </c>
    </row>
    <row r="142" spans="1:9" ht="27.75" customHeight="1">
      <c r="A142" s="114">
        <v>2660</v>
      </c>
      <c r="B142" s="46" t="s">
        <v>702</v>
      </c>
      <c r="C142" s="46">
        <v>6</v>
      </c>
      <c r="D142" s="46">
        <v>0</v>
      </c>
      <c r="E142" s="54" t="s">
        <v>381</v>
      </c>
      <c r="F142" s="62" t="s">
        <v>81</v>
      </c>
      <c r="G142" s="150">
        <f t="shared" ref="G142" si="4">SUM(H142:I142)</f>
        <v>6000</v>
      </c>
      <c r="H142" s="150">
        <v>0</v>
      </c>
      <c r="I142" s="150">
        <v>6000</v>
      </c>
    </row>
    <row r="143" spans="1:9" ht="27" customHeight="1">
      <c r="A143" s="114">
        <v>2661</v>
      </c>
      <c r="B143" s="120" t="s">
        <v>702</v>
      </c>
      <c r="C143" s="120">
        <v>6</v>
      </c>
      <c r="D143" s="120">
        <v>1</v>
      </c>
      <c r="E143" s="53" t="s">
        <v>69</v>
      </c>
      <c r="F143" s="60" t="s">
        <v>82</v>
      </c>
      <c r="G143" s="150">
        <f t="shared" si="3"/>
        <v>6000</v>
      </c>
      <c r="H143" s="150">
        <v>0</v>
      </c>
      <c r="I143" s="150">
        <v>6000</v>
      </c>
    </row>
    <row r="144" spans="1:9" s="34" customFormat="1" ht="42" customHeight="1">
      <c r="A144" s="114">
        <v>2700</v>
      </c>
      <c r="B144" s="46" t="s">
        <v>703</v>
      </c>
      <c r="C144" s="46">
        <v>0</v>
      </c>
      <c r="D144" s="46">
        <v>0</v>
      </c>
      <c r="E144" s="126" t="s">
        <v>146</v>
      </c>
      <c r="F144" s="61" t="s">
        <v>83</v>
      </c>
      <c r="G144" s="150">
        <f t="shared" ref="G144:G158" si="5">SUM(H144:I144)</f>
        <v>0</v>
      </c>
      <c r="H144" s="150">
        <f>SUM(H145+H149+H154+H159+H161+H163)</f>
        <v>0</v>
      </c>
      <c r="I144" s="150">
        <v>0</v>
      </c>
    </row>
    <row r="145" spans="1:9" ht="15" customHeight="1">
      <c r="A145" s="114">
        <v>2710</v>
      </c>
      <c r="B145" s="46" t="s">
        <v>703</v>
      </c>
      <c r="C145" s="46">
        <v>1</v>
      </c>
      <c r="D145" s="46">
        <v>0</v>
      </c>
      <c r="E145" s="54" t="s">
        <v>382</v>
      </c>
      <c r="F145" s="55" t="s">
        <v>84</v>
      </c>
      <c r="G145" s="150">
        <f t="shared" si="5"/>
        <v>0</v>
      </c>
      <c r="H145" s="150">
        <f>SUM(H146:H148)</f>
        <v>0</v>
      </c>
      <c r="I145" s="150">
        <v>0</v>
      </c>
    </row>
    <row r="146" spans="1:9" ht="0.75" hidden="1" customHeight="1">
      <c r="A146" s="114">
        <v>2711</v>
      </c>
      <c r="B146" s="120" t="s">
        <v>703</v>
      </c>
      <c r="C146" s="120">
        <v>1</v>
      </c>
      <c r="D146" s="120">
        <v>1</v>
      </c>
      <c r="E146" s="53" t="s">
        <v>85</v>
      </c>
      <c r="F146" s="60" t="s">
        <v>86</v>
      </c>
      <c r="G146" s="150">
        <f t="shared" si="5"/>
        <v>0</v>
      </c>
      <c r="H146" s="150"/>
      <c r="I146" s="150">
        <f>SUM(I147:I149)</f>
        <v>0</v>
      </c>
    </row>
    <row r="147" spans="1:9" ht="9.75" hidden="1" customHeight="1">
      <c r="A147" s="114">
        <v>2712</v>
      </c>
      <c r="B147" s="120" t="s">
        <v>703</v>
      </c>
      <c r="C147" s="120">
        <v>1</v>
      </c>
      <c r="D147" s="120">
        <v>2</v>
      </c>
      <c r="E147" s="53" t="s">
        <v>87</v>
      </c>
      <c r="F147" s="60" t="s">
        <v>88</v>
      </c>
      <c r="G147" s="150">
        <f t="shared" si="5"/>
        <v>0</v>
      </c>
      <c r="H147" s="150"/>
      <c r="I147" s="150"/>
    </row>
    <row r="148" spans="1:9" ht="13.5" hidden="1" customHeight="1">
      <c r="A148" s="114">
        <v>2713</v>
      </c>
      <c r="B148" s="120" t="s">
        <v>703</v>
      </c>
      <c r="C148" s="120">
        <v>1</v>
      </c>
      <c r="D148" s="120">
        <v>3</v>
      </c>
      <c r="E148" s="53" t="s">
        <v>442</v>
      </c>
      <c r="F148" s="60" t="s">
        <v>89</v>
      </c>
      <c r="G148" s="150">
        <f t="shared" si="5"/>
        <v>0</v>
      </c>
      <c r="H148" s="150">
        <v>0</v>
      </c>
      <c r="I148" s="150">
        <v>0</v>
      </c>
    </row>
    <row r="149" spans="1:9" ht="12.75" customHeight="1">
      <c r="A149" s="114">
        <v>2720</v>
      </c>
      <c r="B149" s="46" t="s">
        <v>703</v>
      </c>
      <c r="C149" s="46">
        <v>2</v>
      </c>
      <c r="D149" s="46">
        <v>0</v>
      </c>
      <c r="E149" s="54" t="s">
        <v>383</v>
      </c>
      <c r="F149" s="55" t="s">
        <v>90</v>
      </c>
      <c r="G149" s="150">
        <f>SUM(H149:I149)</f>
        <v>0</v>
      </c>
      <c r="H149" s="150">
        <v>0</v>
      </c>
      <c r="I149" s="150">
        <v>0</v>
      </c>
    </row>
    <row r="150" spans="1:9" ht="13.5" customHeight="1">
      <c r="A150" s="114">
        <v>2721</v>
      </c>
      <c r="B150" s="120" t="s">
        <v>703</v>
      </c>
      <c r="C150" s="120">
        <v>2</v>
      </c>
      <c r="D150" s="120">
        <v>1</v>
      </c>
      <c r="E150" s="53" t="s">
        <v>91</v>
      </c>
      <c r="F150" s="60" t="s">
        <v>92</v>
      </c>
      <c r="G150" s="150">
        <f t="shared" si="5"/>
        <v>0</v>
      </c>
      <c r="H150" s="150">
        <v>0</v>
      </c>
      <c r="I150" s="150">
        <v>0</v>
      </c>
    </row>
    <row r="151" spans="1:9" ht="12.75" hidden="1" customHeight="1">
      <c r="A151" s="114">
        <v>2722</v>
      </c>
      <c r="B151" s="120" t="s">
        <v>703</v>
      </c>
      <c r="C151" s="120">
        <v>2</v>
      </c>
      <c r="D151" s="120">
        <v>2</v>
      </c>
      <c r="E151" s="53" t="s">
        <v>93</v>
      </c>
      <c r="F151" s="60" t="s">
        <v>94</v>
      </c>
      <c r="G151" s="150">
        <f t="shared" si="5"/>
        <v>0</v>
      </c>
      <c r="H151" s="150">
        <f>SUM(I151:J151)</f>
        <v>0</v>
      </c>
      <c r="I151" s="150">
        <f t="shared" ref="I151:I161" si="6">SUM(J151:K151)</f>
        <v>0</v>
      </c>
    </row>
    <row r="152" spans="1:9" ht="12" hidden="1" customHeight="1">
      <c r="A152" s="114">
        <v>2723</v>
      </c>
      <c r="B152" s="120" t="s">
        <v>703</v>
      </c>
      <c r="C152" s="120">
        <v>2</v>
      </c>
      <c r="D152" s="120">
        <v>3</v>
      </c>
      <c r="E152" s="53" t="s">
        <v>443</v>
      </c>
      <c r="F152" s="60" t="s">
        <v>95</v>
      </c>
      <c r="G152" s="150">
        <f t="shared" si="5"/>
        <v>0</v>
      </c>
      <c r="H152" s="150">
        <f>SUM(I152:J152)</f>
        <v>0</v>
      </c>
      <c r="I152" s="150">
        <f t="shared" si="6"/>
        <v>0</v>
      </c>
    </row>
    <row r="153" spans="1:9" ht="13.5" hidden="1" customHeight="1">
      <c r="A153" s="114">
        <v>2724</v>
      </c>
      <c r="B153" s="120" t="s">
        <v>703</v>
      </c>
      <c r="C153" s="120">
        <v>2</v>
      </c>
      <c r="D153" s="120">
        <v>4</v>
      </c>
      <c r="E153" s="53" t="s">
        <v>96</v>
      </c>
      <c r="F153" s="60" t="s">
        <v>97</v>
      </c>
      <c r="G153" s="150">
        <f t="shared" si="5"/>
        <v>0</v>
      </c>
      <c r="H153" s="150">
        <f>SUM(I153:J153)</f>
        <v>0</v>
      </c>
      <c r="I153" s="150">
        <f t="shared" si="6"/>
        <v>0</v>
      </c>
    </row>
    <row r="154" spans="1:9" ht="12.75" customHeight="1">
      <c r="A154" s="114">
        <v>2730</v>
      </c>
      <c r="B154" s="46" t="s">
        <v>703</v>
      </c>
      <c r="C154" s="46">
        <v>3</v>
      </c>
      <c r="D154" s="46">
        <v>0</v>
      </c>
      <c r="E154" s="54" t="s">
        <v>384</v>
      </c>
      <c r="F154" s="55" t="s">
        <v>99</v>
      </c>
      <c r="G154" s="150">
        <f t="shared" si="5"/>
        <v>0</v>
      </c>
      <c r="H154" s="150">
        <f>SUM(H155:H158)</f>
        <v>0</v>
      </c>
      <c r="I154" s="150">
        <f t="shared" si="6"/>
        <v>0</v>
      </c>
    </row>
    <row r="155" spans="1:9" ht="13.5" hidden="1" customHeight="1">
      <c r="A155" s="114">
        <v>2731</v>
      </c>
      <c r="B155" s="120" t="s">
        <v>703</v>
      </c>
      <c r="C155" s="120">
        <v>3</v>
      </c>
      <c r="D155" s="120">
        <v>1</v>
      </c>
      <c r="E155" s="53" t="s">
        <v>100</v>
      </c>
      <c r="F155" s="56" t="s">
        <v>101</v>
      </c>
      <c r="G155" s="150">
        <f t="shared" si="5"/>
        <v>0</v>
      </c>
      <c r="H155" s="150"/>
      <c r="I155" s="150">
        <f t="shared" si="6"/>
        <v>0</v>
      </c>
    </row>
    <row r="156" spans="1:9" ht="14.25" hidden="1" customHeight="1">
      <c r="A156" s="114">
        <v>2732</v>
      </c>
      <c r="B156" s="120" t="s">
        <v>703</v>
      </c>
      <c r="C156" s="120">
        <v>3</v>
      </c>
      <c r="D156" s="120">
        <v>2</v>
      </c>
      <c r="E156" s="53" t="s">
        <v>102</v>
      </c>
      <c r="F156" s="56" t="s">
        <v>103</v>
      </c>
      <c r="G156" s="150">
        <f t="shared" si="5"/>
        <v>0</v>
      </c>
      <c r="H156" s="150"/>
      <c r="I156" s="150">
        <f t="shared" si="6"/>
        <v>0</v>
      </c>
    </row>
    <row r="157" spans="1:9" ht="11.25" hidden="1" customHeight="1">
      <c r="A157" s="114">
        <v>2733</v>
      </c>
      <c r="B157" s="120" t="s">
        <v>703</v>
      </c>
      <c r="C157" s="120">
        <v>3</v>
      </c>
      <c r="D157" s="120">
        <v>3</v>
      </c>
      <c r="E157" s="53" t="s">
        <v>104</v>
      </c>
      <c r="F157" s="56" t="s">
        <v>105</v>
      </c>
      <c r="G157" s="150">
        <f t="shared" si="5"/>
        <v>0</v>
      </c>
      <c r="H157" s="150"/>
      <c r="I157" s="150">
        <f t="shared" si="6"/>
        <v>0</v>
      </c>
    </row>
    <row r="158" spans="1:9" ht="11.25" hidden="1" customHeight="1">
      <c r="A158" s="114">
        <v>2734</v>
      </c>
      <c r="B158" s="120" t="s">
        <v>703</v>
      </c>
      <c r="C158" s="120">
        <v>3</v>
      </c>
      <c r="D158" s="120">
        <v>4</v>
      </c>
      <c r="E158" s="53" t="s">
        <v>106</v>
      </c>
      <c r="F158" s="56" t="s">
        <v>107</v>
      </c>
      <c r="G158" s="150">
        <f t="shared" si="5"/>
        <v>0</v>
      </c>
      <c r="H158" s="150"/>
      <c r="I158" s="150">
        <f t="shared" si="6"/>
        <v>0</v>
      </c>
    </row>
    <row r="159" spans="1:9" ht="11.25" customHeight="1">
      <c r="A159" s="114">
        <v>2740</v>
      </c>
      <c r="B159" s="46" t="s">
        <v>703</v>
      </c>
      <c r="C159" s="46">
        <v>4</v>
      </c>
      <c r="D159" s="46">
        <v>0</v>
      </c>
      <c r="E159" s="54" t="s">
        <v>385</v>
      </c>
      <c r="F159" s="55" t="s">
        <v>109</v>
      </c>
      <c r="G159" s="150">
        <f t="shared" ref="G159:H206" si="7">SUM(H159:I159)</f>
        <v>0</v>
      </c>
      <c r="H159" s="150">
        <f>SUM(H160)</f>
        <v>0</v>
      </c>
      <c r="I159" s="150">
        <f t="shared" si="6"/>
        <v>0</v>
      </c>
    </row>
    <row r="160" spans="1:9" ht="9.75" hidden="1" customHeight="1">
      <c r="A160" s="114">
        <v>2741</v>
      </c>
      <c r="B160" s="120" t="s">
        <v>703</v>
      </c>
      <c r="C160" s="120">
        <v>4</v>
      </c>
      <c r="D160" s="120">
        <v>1</v>
      </c>
      <c r="E160" s="53" t="s">
        <v>108</v>
      </c>
      <c r="F160" s="60" t="s">
        <v>110</v>
      </c>
      <c r="G160" s="150">
        <f t="shared" si="7"/>
        <v>0</v>
      </c>
      <c r="H160" s="150"/>
      <c r="I160" s="150">
        <f t="shared" si="6"/>
        <v>0</v>
      </c>
    </row>
    <row r="161" spans="1:9" ht="10.5" customHeight="1">
      <c r="A161" s="114">
        <v>2750</v>
      </c>
      <c r="B161" s="46" t="s">
        <v>703</v>
      </c>
      <c r="C161" s="46">
        <v>5</v>
      </c>
      <c r="D161" s="46">
        <v>0</v>
      </c>
      <c r="E161" s="54" t="s">
        <v>386</v>
      </c>
      <c r="F161" s="55" t="s">
        <v>112</v>
      </c>
      <c r="G161" s="150">
        <f t="shared" si="7"/>
        <v>0</v>
      </c>
      <c r="H161" s="150">
        <f>SUM(H162)</f>
        <v>0</v>
      </c>
      <c r="I161" s="150">
        <f t="shared" si="6"/>
        <v>0</v>
      </c>
    </row>
    <row r="162" spans="1:9" ht="18" customHeight="1">
      <c r="A162" s="114">
        <v>2760</v>
      </c>
      <c r="B162" s="120" t="s">
        <v>703</v>
      </c>
      <c r="C162" s="120" t="s">
        <v>1006</v>
      </c>
      <c r="D162" s="120" t="s">
        <v>594</v>
      </c>
      <c r="E162" s="279" t="s">
        <v>1076</v>
      </c>
      <c r="F162" s="60" t="s">
        <v>112</v>
      </c>
      <c r="G162" s="150">
        <f t="shared" si="7"/>
        <v>0</v>
      </c>
      <c r="H162" s="150">
        <f t="shared" si="7"/>
        <v>0</v>
      </c>
      <c r="I162" s="150">
        <f>SUM(I163)</f>
        <v>0</v>
      </c>
    </row>
    <row r="163" spans="1:9" ht="8.25" hidden="1" customHeight="1">
      <c r="A163" s="114">
        <v>2760</v>
      </c>
      <c r="B163" s="46" t="s">
        <v>703</v>
      </c>
      <c r="C163" s="46">
        <v>6</v>
      </c>
      <c r="D163" s="46">
        <v>0</v>
      </c>
      <c r="E163" s="54" t="s">
        <v>387</v>
      </c>
      <c r="F163" s="55" t="s">
        <v>114</v>
      </c>
      <c r="G163" s="150">
        <f t="shared" si="7"/>
        <v>0</v>
      </c>
      <c r="H163" s="150">
        <f>SUM(H164:H165)</f>
        <v>0</v>
      </c>
      <c r="I163" s="150"/>
    </row>
    <row r="164" spans="1:9" ht="9" hidden="1" customHeight="1">
      <c r="A164" s="114">
        <v>2761</v>
      </c>
      <c r="B164" s="120" t="s">
        <v>703</v>
      </c>
      <c r="C164" s="120">
        <v>6</v>
      </c>
      <c r="D164" s="120">
        <v>1</v>
      </c>
      <c r="E164" s="53" t="s">
        <v>704</v>
      </c>
      <c r="F164" s="55"/>
      <c r="G164" s="150">
        <f t="shared" si="7"/>
        <v>117450</v>
      </c>
      <c r="H164" s="150"/>
      <c r="I164" s="150">
        <f>SUM(I165:I166)</f>
        <v>117450</v>
      </c>
    </row>
    <row r="165" spans="1:9" ht="10.5" hidden="1" customHeight="1">
      <c r="A165" s="114">
        <v>2762</v>
      </c>
      <c r="B165" s="120" t="s">
        <v>703</v>
      </c>
      <c r="C165" s="120">
        <v>6</v>
      </c>
      <c r="D165" s="120">
        <v>2</v>
      </c>
      <c r="E165" s="53" t="s">
        <v>113</v>
      </c>
      <c r="F165" s="60" t="s">
        <v>115</v>
      </c>
      <c r="G165" s="150">
        <f t="shared" si="7"/>
        <v>0</v>
      </c>
      <c r="H165" s="150"/>
      <c r="I165" s="150"/>
    </row>
    <row r="166" spans="1:9" s="34" customFormat="1" ht="34.5" customHeight="1">
      <c r="A166" s="114">
        <v>2800</v>
      </c>
      <c r="B166" s="46" t="s">
        <v>705</v>
      </c>
      <c r="C166" s="46">
        <v>0</v>
      </c>
      <c r="D166" s="46">
        <v>0</v>
      </c>
      <c r="E166" s="127" t="s">
        <v>148</v>
      </c>
      <c r="F166" s="61" t="s">
        <v>116</v>
      </c>
      <c r="G166" s="150">
        <f t="shared" si="7"/>
        <v>181255.2</v>
      </c>
      <c r="H166" s="150">
        <f>SUM(H168+H169+H176+H181+H185+H187+H177)</f>
        <v>63805.2</v>
      </c>
      <c r="I166" s="150">
        <f>SUM(I168+I169+I176+I181+I185+I187)</f>
        <v>117450</v>
      </c>
    </row>
    <row r="167" spans="1:9" ht="17.25" customHeight="1">
      <c r="A167" s="114">
        <v>2810</v>
      </c>
      <c r="B167" s="120" t="s">
        <v>705</v>
      </c>
      <c r="C167" s="120">
        <v>1</v>
      </c>
      <c r="D167" s="120">
        <v>0</v>
      </c>
      <c r="E167" s="54" t="s">
        <v>388</v>
      </c>
      <c r="F167" s="55" t="s">
        <v>118</v>
      </c>
      <c r="G167" s="150">
        <f t="shared" si="7"/>
        <v>0</v>
      </c>
      <c r="H167" s="150">
        <f>SUM(H168)</f>
        <v>0</v>
      </c>
      <c r="I167" s="150">
        <v>0</v>
      </c>
    </row>
    <row r="168" spans="1:9" ht="17.25" customHeight="1">
      <c r="A168" s="114">
        <v>2811</v>
      </c>
      <c r="B168" s="120" t="s">
        <v>705</v>
      </c>
      <c r="C168" s="120">
        <v>1</v>
      </c>
      <c r="D168" s="120">
        <v>1</v>
      </c>
      <c r="E168" s="53" t="s">
        <v>117</v>
      </c>
      <c r="F168" s="60" t="s">
        <v>119</v>
      </c>
      <c r="G168" s="150">
        <f t="shared" si="7"/>
        <v>115850</v>
      </c>
      <c r="H168" s="150">
        <v>0</v>
      </c>
      <c r="I168" s="150">
        <v>115850</v>
      </c>
    </row>
    <row r="169" spans="1:9" ht="13.5" customHeight="1">
      <c r="A169" s="114">
        <v>2820</v>
      </c>
      <c r="B169" s="46" t="s">
        <v>705</v>
      </c>
      <c r="C169" s="46">
        <v>2</v>
      </c>
      <c r="D169" s="46">
        <v>0</v>
      </c>
      <c r="E169" s="54" t="s">
        <v>389</v>
      </c>
      <c r="F169" s="55" t="s">
        <v>120</v>
      </c>
      <c r="G169" s="150">
        <f t="shared" si="7"/>
        <v>63005.2</v>
      </c>
      <c r="H169" s="150">
        <v>61405.2</v>
      </c>
      <c r="I169" s="150">
        <v>1600</v>
      </c>
    </row>
    <row r="170" spans="1:9" ht="14.25" hidden="1" customHeight="1">
      <c r="A170" s="114">
        <v>2821</v>
      </c>
      <c r="B170" s="120" t="s">
        <v>705</v>
      </c>
      <c r="C170" s="120">
        <v>2</v>
      </c>
      <c r="D170" s="120">
        <v>1</v>
      </c>
      <c r="E170" s="53" t="s">
        <v>706</v>
      </c>
      <c r="F170" s="55"/>
      <c r="G170" s="150">
        <f t="shared" si="7"/>
        <v>1600</v>
      </c>
      <c r="H170" s="150"/>
      <c r="I170" s="150">
        <f>SUM(I171:I177)</f>
        <v>1600</v>
      </c>
    </row>
    <row r="171" spans="1:9" ht="14.25" hidden="1" customHeight="1">
      <c r="A171" s="114">
        <v>2822</v>
      </c>
      <c r="B171" s="120" t="s">
        <v>705</v>
      </c>
      <c r="C171" s="120">
        <v>2</v>
      </c>
      <c r="D171" s="120">
        <v>2</v>
      </c>
      <c r="E171" s="53" t="s">
        <v>707</v>
      </c>
      <c r="F171" s="55"/>
      <c r="G171" s="150">
        <f t="shared" si="7"/>
        <v>0</v>
      </c>
      <c r="H171" s="150"/>
      <c r="I171" s="150"/>
    </row>
    <row r="172" spans="1:9" ht="14.25" customHeight="1">
      <c r="A172" s="114">
        <v>2823</v>
      </c>
      <c r="B172" s="120" t="s">
        <v>705</v>
      </c>
      <c r="C172" s="120">
        <v>2</v>
      </c>
      <c r="D172" s="120">
        <v>3</v>
      </c>
      <c r="E172" s="53" t="s">
        <v>739</v>
      </c>
      <c r="F172" s="60" t="s">
        <v>121</v>
      </c>
      <c r="G172" s="150">
        <f t="shared" si="7"/>
        <v>31925</v>
      </c>
      <c r="H172" s="150">
        <v>30325</v>
      </c>
      <c r="I172" s="150">
        <v>1600</v>
      </c>
    </row>
    <row r="173" spans="1:9" ht="13.5" customHeight="1">
      <c r="A173" s="114">
        <v>2824</v>
      </c>
      <c r="B173" s="120" t="s">
        <v>705</v>
      </c>
      <c r="C173" s="120">
        <v>2</v>
      </c>
      <c r="D173" s="120">
        <v>4</v>
      </c>
      <c r="E173" s="53" t="s">
        <v>708</v>
      </c>
      <c r="F173" s="60"/>
      <c r="G173" s="150">
        <f t="shared" si="7"/>
        <v>31080.2</v>
      </c>
      <c r="H173" s="150">
        <v>31080.2</v>
      </c>
      <c r="I173" s="150">
        <v>0</v>
      </c>
    </row>
    <row r="174" spans="1:9" ht="14.25" hidden="1" customHeight="1">
      <c r="A174" s="114">
        <v>2825</v>
      </c>
      <c r="B174" s="120" t="s">
        <v>705</v>
      </c>
      <c r="C174" s="120">
        <v>2</v>
      </c>
      <c r="D174" s="120">
        <v>5</v>
      </c>
      <c r="E174" s="53" t="s">
        <v>709</v>
      </c>
      <c r="F174" s="60"/>
      <c r="G174" s="150">
        <f t="shared" si="7"/>
        <v>0</v>
      </c>
      <c r="H174" s="150"/>
      <c r="I174" s="150"/>
    </row>
    <row r="175" spans="1:9" ht="14.25" hidden="1" customHeight="1">
      <c r="A175" s="114">
        <v>2826</v>
      </c>
      <c r="B175" s="120" t="s">
        <v>705</v>
      </c>
      <c r="C175" s="120">
        <v>2</v>
      </c>
      <c r="D175" s="120">
        <v>6</v>
      </c>
      <c r="E175" s="53" t="s">
        <v>710</v>
      </c>
      <c r="F175" s="60"/>
      <c r="G175" s="150">
        <f t="shared" si="7"/>
        <v>0</v>
      </c>
      <c r="H175" s="150"/>
      <c r="I175" s="150"/>
    </row>
    <row r="176" spans="1:9" ht="24" customHeight="1">
      <c r="A176" s="114">
        <v>2827</v>
      </c>
      <c r="B176" s="120" t="s">
        <v>705</v>
      </c>
      <c r="C176" s="120">
        <v>2</v>
      </c>
      <c r="D176" s="120">
        <v>7</v>
      </c>
      <c r="E176" s="53" t="s">
        <v>711</v>
      </c>
      <c r="F176" s="60"/>
      <c r="G176" s="150">
        <f t="shared" si="7"/>
        <v>0</v>
      </c>
      <c r="H176" s="150">
        <v>0</v>
      </c>
      <c r="I176" s="150">
        <v>0</v>
      </c>
    </row>
    <row r="177" spans="1:11" ht="32.25" customHeight="1">
      <c r="A177" s="114">
        <v>2830</v>
      </c>
      <c r="B177" s="46" t="s">
        <v>705</v>
      </c>
      <c r="C177" s="46">
        <v>3</v>
      </c>
      <c r="D177" s="46">
        <v>0</v>
      </c>
      <c r="E177" s="54" t="s">
        <v>392</v>
      </c>
      <c r="F177" s="62" t="s">
        <v>122</v>
      </c>
      <c r="G177" s="150">
        <f t="shared" si="7"/>
        <v>900</v>
      </c>
      <c r="H177" s="150">
        <f>SUM(H178:H180)</f>
        <v>900</v>
      </c>
      <c r="I177" s="150">
        <f>SUM(I178:I180)</f>
        <v>0</v>
      </c>
      <c r="K177" s="8" t="s">
        <v>988</v>
      </c>
    </row>
    <row r="178" spans="1:11">
      <c r="A178" s="114">
        <v>2831</v>
      </c>
      <c r="B178" s="120" t="s">
        <v>705</v>
      </c>
      <c r="C178" s="120">
        <v>3</v>
      </c>
      <c r="D178" s="120">
        <v>1</v>
      </c>
      <c r="E178" s="53" t="s">
        <v>740</v>
      </c>
      <c r="F178" s="62"/>
      <c r="G178" s="150">
        <f t="shared" si="7"/>
        <v>500</v>
      </c>
      <c r="H178" s="150">
        <v>500</v>
      </c>
      <c r="I178" s="150">
        <f t="shared" ref="I178:I183" si="8">SUM(I179:I181)</f>
        <v>0</v>
      </c>
    </row>
    <row r="179" spans="1:11">
      <c r="A179" s="114">
        <v>2832</v>
      </c>
      <c r="B179" s="120" t="s">
        <v>705</v>
      </c>
      <c r="C179" s="120">
        <v>3</v>
      </c>
      <c r="D179" s="120">
        <v>2</v>
      </c>
      <c r="E179" s="53" t="s">
        <v>746</v>
      </c>
      <c r="F179" s="62"/>
      <c r="G179" s="150">
        <f t="shared" si="7"/>
        <v>0</v>
      </c>
      <c r="H179" s="150">
        <v>0</v>
      </c>
      <c r="I179" s="150">
        <f t="shared" si="8"/>
        <v>0</v>
      </c>
    </row>
    <row r="180" spans="1:11" ht="14.25" customHeight="1">
      <c r="A180" s="114">
        <v>2833</v>
      </c>
      <c r="B180" s="120" t="s">
        <v>705</v>
      </c>
      <c r="C180" s="120">
        <v>3</v>
      </c>
      <c r="D180" s="120">
        <v>3</v>
      </c>
      <c r="E180" s="53" t="s">
        <v>747</v>
      </c>
      <c r="F180" s="60" t="s">
        <v>123</v>
      </c>
      <c r="G180" s="150">
        <f t="shared" si="7"/>
        <v>400</v>
      </c>
      <c r="H180" s="150">
        <v>400</v>
      </c>
      <c r="I180" s="150">
        <f t="shared" si="8"/>
        <v>0</v>
      </c>
    </row>
    <row r="181" spans="1:11" ht="26.25" customHeight="1">
      <c r="A181" s="114">
        <v>2840</v>
      </c>
      <c r="B181" s="46" t="s">
        <v>705</v>
      </c>
      <c r="C181" s="46">
        <v>4</v>
      </c>
      <c r="D181" s="46">
        <v>0</v>
      </c>
      <c r="E181" s="54" t="s">
        <v>393</v>
      </c>
      <c r="F181" s="62" t="s">
        <v>124</v>
      </c>
      <c r="G181" s="150">
        <f t="shared" si="7"/>
        <v>1500</v>
      </c>
      <c r="H181" s="150">
        <f>SUM(H182:H184)</f>
        <v>1500</v>
      </c>
      <c r="I181" s="150">
        <f t="shared" si="8"/>
        <v>0</v>
      </c>
    </row>
    <row r="182" spans="1:11">
      <c r="A182" s="114">
        <v>2841</v>
      </c>
      <c r="B182" s="120" t="s">
        <v>705</v>
      </c>
      <c r="C182" s="120">
        <v>4</v>
      </c>
      <c r="D182" s="120">
        <v>1</v>
      </c>
      <c r="E182" s="53" t="s">
        <v>749</v>
      </c>
      <c r="F182" s="62"/>
      <c r="G182" s="150">
        <f t="shared" si="7"/>
        <v>0</v>
      </c>
      <c r="H182" s="150">
        <v>0</v>
      </c>
      <c r="I182" s="150">
        <f t="shared" si="8"/>
        <v>0</v>
      </c>
    </row>
    <row r="183" spans="1:11" ht="24" customHeight="1">
      <c r="A183" s="114">
        <v>2842</v>
      </c>
      <c r="B183" s="120" t="s">
        <v>705</v>
      </c>
      <c r="C183" s="120">
        <v>4</v>
      </c>
      <c r="D183" s="120">
        <v>2</v>
      </c>
      <c r="E183" s="53" t="s">
        <v>750</v>
      </c>
      <c r="F183" s="62"/>
      <c r="G183" s="150">
        <f t="shared" si="7"/>
        <v>1500</v>
      </c>
      <c r="H183" s="150">
        <v>1500</v>
      </c>
      <c r="I183" s="150">
        <f t="shared" si="8"/>
        <v>0</v>
      </c>
    </row>
    <row r="184" spans="1:11" ht="16.5" hidden="1" customHeight="1">
      <c r="A184" s="114">
        <v>2843</v>
      </c>
      <c r="B184" s="120" t="s">
        <v>705</v>
      </c>
      <c r="C184" s="120">
        <v>4</v>
      </c>
      <c r="D184" s="120">
        <v>3</v>
      </c>
      <c r="E184" s="53" t="s">
        <v>748</v>
      </c>
      <c r="F184" s="60" t="s">
        <v>125</v>
      </c>
      <c r="G184" s="150">
        <f t="shared" si="7"/>
        <v>0</v>
      </c>
      <c r="H184" s="150"/>
      <c r="I184" s="150"/>
    </row>
    <row r="185" spans="1:11" ht="26.25" customHeight="1">
      <c r="A185" s="114">
        <v>2850</v>
      </c>
      <c r="B185" s="46" t="s">
        <v>705</v>
      </c>
      <c r="C185" s="46">
        <v>5</v>
      </c>
      <c r="D185" s="46">
        <v>0</v>
      </c>
      <c r="E185" s="65" t="s">
        <v>394</v>
      </c>
      <c r="F185" s="62" t="s">
        <v>127</v>
      </c>
      <c r="G185" s="150">
        <f t="shared" si="7"/>
        <v>0</v>
      </c>
      <c r="H185" s="150">
        <f>SUM(H186)</f>
        <v>0</v>
      </c>
      <c r="I185" s="150">
        <v>0</v>
      </c>
    </row>
    <row r="186" spans="1:11" ht="27" customHeight="1">
      <c r="A186" s="114">
        <v>2851</v>
      </c>
      <c r="B186" s="46" t="s">
        <v>705</v>
      </c>
      <c r="C186" s="46">
        <v>5</v>
      </c>
      <c r="D186" s="46">
        <v>1</v>
      </c>
      <c r="E186" s="66" t="s">
        <v>126</v>
      </c>
      <c r="F186" s="60" t="s">
        <v>128</v>
      </c>
      <c r="G186" s="150">
        <f t="shared" si="7"/>
        <v>0</v>
      </c>
      <c r="H186" s="150">
        <v>0</v>
      </c>
      <c r="I186" s="150">
        <f>SUM(I187)</f>
        <v>0</v>
      </c>
    </row>
    <row r="187" spans="1:11" ht="25.5" customHeight="1">
      <c r="A187" s="114">
        <v>2860</v>
      </c>
      <c r="B187" s="46" t="s">
        <v>705</v>
      </c>
      <c r="C187" s="46">
        <v>6</v>
      </c>
      <c r="D187" s="46">
        <v>0</v>
      </c>
      <c r="E187" s="65" t="s">
        <v>395</v>
      </c>
      <c r="F187" s="62" t="s">
        <v>256</v>
      </c>
      <c r="G187" s="150">
        <f t="shared" si="7"/>
        <v>0</v>
      </c>
      <c r="H187" s="150">
        <f>SUM(H188)</f>
        <v>0</v>
      </c>
      <c r="I187" s="150">
        <v>0</v>
      </c>
    </row>
    <row r="188" spans="1:11" ht="18.75" customHeight="1">
      <c r="A188" s="114">
        <v>2861</v>
      </c>
      <c r="B188" s="120" t="s">
        <v>705</v>
      </c>
      <c r="C188" s="120">
        <v>6</v>
      </c>
      <c r="D188" s="120">
        <v>1</v>
      </c>
      <c r="E188" s="66" t="s">
        <v>129</v>
      </c>
      <c r="F188" s="60" t="s">
        <v>257</v>
      </c>
      <c r="G188" s="150">
        <f t="shared" si="7"/>
        <v>0</v>
      </c>
      <c r="H188" s="150">
        <v>0</v>
      </c>
      <c r="I188" s="150">
        <v>0</v>
      </c>
    </row>
    <row r="189" spans="1:11" s="34" customFormat="1" ht="36" customHeight="1">
      <c r="A189" s="114">
        <v>2900</v>
      </c>
      <c r="B189" s="46" t="s">
        <v>712</v>
      </c>
      <c r="C189" s="46">
        <v>0</v>
      </c>
      <c r="D189" s="46">
        <v>0</v>
      </c>
      <c r="E189" s="127" t="s">
        <v>1075</v>
      </c>
      <c r="F189" s="61" t="s">
        <v>258</v>
      </c>
      <c r="G189" s="150">
        <f t="shared" si="7"/>
        <v>373116.3</v>
      </c>
      <c r="H189" s="150">
        <f>SUM(H190+H194+H203)</f>
        <v>143570</v>
      </c>
      <c r="I189" s="150">
        <f>SUM(I190+I203)</f>
        <v>229546.3</v>
      </c>
    </row>
    <row r="190" spans="1:11" ht="24.75" customHeight="1">
      <c r="A190" s="114">
        <v>2910</v>
      </c>
      <c r="B190" s="46" t="s">
        <v>712</v>
      </c>
      <c r="C190" s="46">
        <v>1</v>
      </c>
      <c r="D190" s="46">
        <v>0</v>
      </c>
      <c r="E190" s="54" t="s">
        <v>396</v>
      </c>
      <c r="F190" s="55" t="s">
        <v>259</v>
      </c>
      <c r="G190" s="150">
        <f t="shared" si="7"/>
        <v>100350</v>
      </c>
      <c r="H190" s="150">
        <f>SUM(H191:H192)</f>
        <v>63950</v>
      </c>
      <c r="I190" s="150">
        <f>SUM(I191:I192)</f>
        <v>36400</v>
      </c>
    </row>
    <row r="191" spans="1:11" ht="13.5" customHeight="1">
      <c r="A191" s="114">
        <v>2911</v>
      </c>
      <c r="B191" s="120" t="s">
        <v>712</v>
      </c>
      <c r="C191" s="120">
        <v>1</v>
      </c>
      <c r="D191" s="120">
        <v>1</v>
      </c>
      <c r="E191" s="53" t="s">
        <v>260</v>
      </c>
      <c r="F191" s="60" t="s">
        <v>261</v>
      </c>
      <c r="G191" s="150">
        <f t="shared" si="7"/>
        <v>99650</v>
      </c>
      <c r="H191" s="150">
        <v>63250</v>
      </c>
      <c r="I191" s="150">
        <v>36400</v>
      </c>
    </row>
    <row r="192" spans="1:11" ht="17.25" customHeight="1">
      <c r="A192" s="114">
        <v>2912</v>
      </c>
      <c r="B192" s="120" t="s">
        <v>712</v>
      </c>
      <c r="C192" s="120">
        <v>1</v>
      </c>
      <c r="D192" s="120" t="s">
        <v>596</v>
      </c>
      <c r="E192" s="53" t="s">
        <v>1002</v>
      </c>
      <c r="F192" s="60" t="s">
        <v>261</v>
      </c>
      <c r="G192" s="150">
        <f t="shared" si="7"/>
        <v>700</v>
      </c>
      <c r="H192" s="150">
        <v>700</v>
      </c>
      <c r="I192" s="150">
        <v>0</v>
      </c>
    </row>
    <row r="193" spans="1:9" ht="18" customHeight="1">
      <c r="A193" s="114">
        <v>2912</v>
      </c>
      <c r="B193" s="120" t="s">
        <v>712</v>
      </c>
      <c r="C193" s="120">
        <v>1</v>
      </c>
      <c r="D193" s="120">
        <v>2</v>
      </c>
      <c r="E193" s="53" t="s">
        <v>713</v>
      </c>
      <c r="F193" s="60" t="s">
        <v>262</v>
      </c>
      <c r="G193" s="150">
        <f t="shared" si="7"/>
        <v>0</v>
      </c>
      <c r="H193" s="150">
        <v>0</v>
      </c>
      <c r="I193" s="150">
        <v>0</v>
      </c>
    </row>
    <row r="194" spans="1:9" ht="14.25" customHeight="1">
      <c r="A194" s="114">
        <v>2920</v>
      </c>
      <c r="B194" s="46" t="s">
        <v>712</v>
      </c>
      <c r="C194" s="46">
        <v>2</v>
      </c>
      <c r="D194" s="46">
        <v>0</v>
      </c>
      <c r="E194" s="54" t="s">
        <v>1096</v>
      </c>
      <c r="F194" s="55" t="s">
        <v>263</v>
      </c>
      <c r="G194" s="150">
        <f t="shared" si="7"/>
        <v>1300</v>
      </c>
      <c r="H194" s="150">
        <f>SUM(H195:H196)</f>
        <v>1300</v>
      </c>
      <c r="I194" s="150">
        <f>SUM(J193:K193)</f>
        <v>0</v>
      </c>
    </row>
    <row r="195" spans="1:9" ht="11.25" hidden="1" customHeight="1">
      <c r="A195" s="114">
        <v>2921</v>
      </c>
      <c r="B195" s="120" t="s">
        <v>712</v>
      </c>
      <c r="C195" s="120">
        <v>2</v>
      </c>
      <c r="D195" s="120">
        <v>1</v>
      </c>
      <c r="E195" s="53" t="s">
        <v>714</v>
      </c>
      <c r="F195" s="60" t="s">
        <v>264</v>
      </c>
      <c r="G195" s="150">
        <f t="shared" si="7"/>
        <v>0</v>
      </c>
      <c r="H195" s="150">
        <f>SUM(I195:J195)</f>
        <v>0</v>
      </c>
      <c r="I195" s="150">
        <f>SUM(I196:I197)</f>
        <v>0</v>
      </c>
    </row>
    <row r="196" spans="1:9" ht="18.75" customHeight="1">
      <c r="A196" s="114">
        <v>2922</v>
      </c>
      <c r="B196" s="120" t="s">
        <v>712</v>
      </c>
      <c r="C196" s="120">
        <v>2</v>
      </c>
      <c r="D196" s="120">
        <v>2</v>
      </c>
      <c r="E196" s="147" t="s">
        <v>715</v>
      </c>
      <c r="F196" s="60" t="s">
        <v>265</v>
      </c>
      <c r="G196" s="150">
        <f t="shared" si="7"/>
        <v>1300</v>
      </c>
      <c r="H196" s="150">
        <v>1300</v>
      </c>
      <c r="I196" s="150">
        <f>SUM(J195:K195)</f>
        <v>0</v>
      </c>
    </row>
    <row r="197" spans="1:9" ht="27" customHeight="1">
      <c r="A197" s="114">
        <v>2930</v>
      </c>
      <c r="B197" s="46" t="s">
        <v>712</v>
      </c>
      <c r="C197" s="46">
        <v>3</v>
      </c>
      <c r="D197" s="46">
        <v>0</v>
      </c>
      <c r="E197" s="54" t="s">
        <v>1074</v>
      </c>
      <c r="F197" s="55" t="s">
        <v>266</v>
      </c>
      <c r="G197" s="150">
        <f t="shared" si="7"/>
        <v>0</v>
      </c>
      <c r="H197" s="150">
        <f>SUM(H198:H199)</f>
        <v>0</v>
      </c>
      <c r="I197" s="150">
        <f>SUM(J196:K196)</f>
        <v>0</v>
      </c>
    </row>
    <row r="198" spans="1:9" ht="15" hidden="1" customHeight="1">
      <c r="A198" s="114">
        <v>2931</v>
      </c>
      <c r="B198" s="120" t="s">
        <v>712</v>
      </c>
      <c r="C198" s="120">
        <v>3</v>
      </c>
      <c r="D198" s="120">
        <v>1</v>
      </c>
      <c r="E198" s="53" t="s">
        <v>716</v>
      </c>
      <c r="F198" s="60" t="s">
        <v>267</v>
      </c>
      <c r="G198" s="150">
        <f t="shared" si="7"/>
        <v>0</v>
      </c>
      <c r="H198" s="150">
        <f>SUM(I198:J198)</f>
        <v>0</v>
      </c>
      <c r="I198" s="150">
        <f>SUM(I199:I200)</f>
        <v>0</v>
      </c>
    </row>
    <row r="199" spans="1:9" ht="13.5" hidden="1" customHeight="1">
      <c r="A199" s="114">
        <v>2932</v>
      </c>
      <c r="B199" s="120" t="s">
        <v>712</v>
      </c>
      <c r="C199" s="120">
        <v>3</v>
      </c>
      <c r="D199" s="120">
        <v>2</v>
      </c>
      <c r="E199" s="53" t="s">
        <v>717</v>
      </c>
      <c r="F199" s="60"/>
      <c r="G199" s="150">
        <f t="shared" si="7"/>
        <v>0</v>
      </c>
      <c r="H199" s="150">
        <f>SUM(I199:J199)</f>
        <v>0</v>
      </c>
      <c r="I199" s="150">
        <f>SUM(J198:K198)</f>
        <v>0</v>
      </c>
    </row>
    <row r="200" spans="1:9" ht="13.5" customHeight="1">
      <c r="A200" s="114">
        <v>2940</v>
      </c>
      <c r="B200" s="46" t="s">
        <v>712</v>
      </c>
      <c r="C200" s="46">
        <v>4</v>
      </c>
      <c r="D200" s="46">
        <v>0</v>
      </c>
      <c r="E200" s="54" t="s">
        <v>397</v>
      </c>
      <c r="F200" s="55" t="s">
        <v>268</v>
      </c>
      <c r="G200" s="150">
        <f t="shared" si="7"/>
        <v>0</v>
      </c>
      <c r="H200" s="150">
        <v>0</v>
      </c>
      <c r="I200" s="150">
        <f>SUM(J199:K199)</f>
        <v>0</v>
      </c>
    </row>
    <row r="201" spans="1:9" ht="15.75" hidden="1" customHeight="1">
      <c r="A201" s="114">
        <v>2941</v>
      </c>
      <c r="B201" s="120" t="s">
        <v>712</v>
      </c>
      <c r="C201" s="120">
        <v>4</v>
      </c>
      <c r="D201" s="120">
        <v>1</v>
      </c>
      <c r="E201" s="53" t="s">
        <v>718</v>
      </c>
      <c r="F201" s="60" t="s">
        <v>269</v>
      </c>
      <c r="G201" s="150">
        <f t="shared" si="7"/>
        <v>386292.6</v>
      </c>
      <c r="H201" s="150">
        <f>SUM(I201:J201)</f>
        <v>193146.3</v>
      </c>
      <c r="I201" s="150">
        <f>SUM(I202:I203)</f>
        <v>193146.3</v>
      </c>
    </row>
    <row r="202" spans="1:9" ht="13.5" hidden="1" customHeight="1">
      <c r="A202" s="114">
        <v>2942</v>
      </c>
      <c r="B202" s="120" t="s">
        <v>712</v>
      </c>
      <c r="C202" s="120">
        <v>4</v>
      </c>
      <c r="D202" s="120">
        <v>2</v>
      </c>
      <c r="E202" s="53" t="s">
        <v>719</v>
      </c>
      <c r="F202" s="60" t="s">
        <v>270</v>
      </c>
      <c r="G202" s="150">
        <f t="shared" si="7"/>
        <v>0</v>
      </c>
      <c r="H202" s="150">
        <f>SUM(I202:J202)</f>
        <v>0</v>
      </c>
      <c r="I202" s="150">
        <f>SUM(J201:K201)</f>
        <v>0</v>
      </c>
    </row>
    <row r="203" spans="1:9" ht="27.75" customHeight="1">
      <c r="A203" s="114">
        <v>2950</v>
      </c>
      <c r="B203" s="46" t="s">
        <v>712</v>
      </c>
      <c r="C203" s="46">
        <v>5</v>
      </c>
      <c r="D203" s="46">
        <v>0</v>
      </c>
      <c r="E203" s="54" t="s">
        <v>398</v>
      </c>
      <c r="F203" s="55" t="s">
        <v>271</v>
      </c>
      <c r="G203" s="150">
        <f t="shared" si="7"/>
        <v>271466.3</v>
      </c>
      <c r="H203" s="150">
        <f>SUM(H204:H205)</f>
        <v>78320</v>
      </c>
      <c r="I203" s="150">
        <f>SUM(I204:I205)</f>
        <v>193146.3</v>
      </c>
    </row>
    <row r="204" spans="1:9" ht="13.5" customHeight="1">
      <c r="A204" s="114">
        <v>2951</v>
      </c>
      <c r="B204" s="120" t="s">
        <v>712</v>
      </c>
      <c r="C204" s="120">
        <v>5</v>
      </c>
      <c r="D204" s="120">
        <v>1</v>
      </c>
      <c r="E204" s="53" t="s">
        <v>720</v>
      </c>
      <c r="F204" s="55"/>
      <c r="G204" s="150">
        <f t="shared" si="7"/>
        <v>271466.3</v>
      </c>
      <c r="H204" s="150">
        <v>78320</v>
      </c>
      <c r="I204" s="150">
        <v>193146.3</v>
      </c>
    </row>
    <row r="205" spans="1:9" ht="12" hidden="1" customHeight="1">
      <c r="A205" s="114">
        <v>2952</v>
      </c>
      <c r="B205" s="120" t="s">
        <v>712</v>
      </c>
      <c r="C205" s="120">
        <v>5</v>
      </c>
      <c r="D205" s="120">
        <v>2</v>
      </c>
      <c r="E205" s="53" t="s">
        <v>721</v>
      </c>
      <c r="F205" s="60" t="s">
        <v>272</v>
      </c>
      <c r="G205" s="150">
        <f t="shared" si="7"/>
        <v>0</v>
      </c>
      <c r="H205" s="150">
        <v>0</v>
      </c>
      <c r="I205" s="150">
        <v>0</v>
      </c>
    </row>
    <row r="206" spans="1:9" ht="26.25" hidden="1" customHeight="1">
      <c r="A206" s="114">
        <v>2960</v>
      </c>
      <c r="B206" s="46" t="s">
        <v>712</v>
      </c>
      <c r="C206" s="46">
        <v>6</v>
      </c>
      <c r="D206" s="46">
        <v>0</v>
      </c>
      <c r="E206" s="54" t="s">
        <v>399</v>
      </c>
      <c r="F206" s="55" t="s">
        <v>274</v>
      </c>
      <c r="G206" s="150">
        <f t="shared" si="7"/>
        <v>0</v>
      </c>
      <c r="H206" s="150">
        <f>SUM(H207)</f>
        <v>0</v>
      </c>
      <c r="I206" s="150">
        <v>0</v>
      </c>
    </row>
    <row r="207" spans="1:9" ht="24.75" hidden="1" customHeight="1">
      <c r="A207" s="114">
        <v>2961</v>
      </c>
      <c r="B207" s="120" t="s">
        <v>712</v>
      </c>
      <c r="C207" s="120">
        <v>6</v>
      </c>
      <c r="D207" s="120">
        <v>1</v>
      </c>
      <c r="E207" s="53" t="s">
        <v>273</v>
      </c>
      <c r="F207" s="60" t="s">
        <v>275</v>
      </c>
      <c r="G207" s="150">
        <f t="shared" ref="G207:G232" si="9">SUM(H207:I207)</f>
        <v>0</v>
      </c>
      <c r="H207" s="150">
        <f>SUM(I207:J207)</f>
        <v>0</v>
      </c>
      <c r="I207" s="150">
        <f>SUM(I208)</f>
        <v>0</v>
      </c>
    </row>
    <row r="208" spans="1:9" ht="26.25" hidden="1" customHeight="1">
      <c r="A208" s="114">
        <v>2970</v>
      </c>
      <c r="B208" s="46" t="s">
        <v>712</v>
      </c>
      <c r="C208" s="46">
        <v>7</v>
      </c>
      <c r="D208" s="46">
        <v>0</v>
      </c>
      <c r="E208" s="54" t="s">
        <v>400</v>
      </c>
      <c r="F208" s="55" t="s">
        <v>277</v>
      </c>
      <c r="G208" s="150">
        <f t="shared" si="9"/>
        <v>0</v>
      </c>
      <c r="H208" s="150">
        <f>SUM(H209)</f>
        <v>0</v>
      </c>
      <c r="I208" s="150">
        <f>SUM(J207:K207)</f>
        <v>0</v>
      </c>
    </row>
    <row r="209" spans="1:9" ht="26.25" hidden="1" customHeight="1">
      <c r="A209" s="114">
        <v>2971</v>
      </c>
      <c r="B209" s="120" t="s">
        <v>712</v>
      </c>
      <c r="C209" s="120">
        <v>7</v>
      </c>
      <c r="D209" s="120">
        <v>1</v>
      </c>
      <c r="E209" s="53" t="s">
        <v>276</v>
      </c>
      <c r="F209" s="60" t="s">
        <v>277</v>
      </c>
      <c r="G209" s="150">
        <f t="shared" si="9"/>
        <v>0</v>
      </c>
      <c r="H209" s="150">
        <f>SUM(I209:J209)</f>
        <v>0</v>
      </c>
      <c r="I209" s="150">
        <f>SUM(I210)</f>
        <v>0</v>
      </c>
    </row>
    <row r="210" spans="1:9" ht="17.25" hidden="1" customHeight="1">
      <c r="A210" s="114">
        <v>2980</v>
      </c>
      <c r="B210" s="46" t="s">
        <v>712</v>
      </c>
      <c r="C210" s="46">
        <v>8</v>
      </c>
      <c r="D210" s="46">
        <v>0</v>
      </c>
      <c r="E210" s="54" t="s">
        <v>401</v>
      </c>
      <c r="F210" s="55" t="s">
        <v>279</v>
      </c>
      <c r="G210" s="150">
        <f t="shared" si="9"/>
        <v>0</v>
      </c>
      <c r="H210" s="150">
        <f>SUM(H211)</f>
        <v>0</v>
      </c>
      <c r="I210" s="150">
        <f>SUM(J209:K209)</f>
        <v>0</v>
      </c>
    </row>
    <row r="211" spans="1:9" ht="20.25" hidden="1" customHeight="1">
      <c r="A211" s="114">
        <v>2981</v>
      </c>
      <c r="B211" s="120" t="s">
        <v>712</v>
      </c>
      <c r="C211" s="120">
        <v>8</v>
      </c>
      <c r="D211" s="120">
        <v>1</v>
      </c>
      <c r="E211" s="53" t="s">
        <v>278</v>
      </c>
      <c r="F211" s="60" t="s">
        <v>280</v>
      </c>
      <c r="G211" s="150">
        <f t="shared" si="9"/>
        <v>0</v>
      </c>
      <c r="H211" s="150">
        <f>SUM(I211:J211)</f>
        <v>0</v>
      </c>
      <c r="I211" s="150">
        <f>SUM(I212)</f>
        <v>0</v>
      </c>
    </row>
    <row r="212" spans="1:9" s="34" customFormat="1" ht="14.25" customHeight="1">
      <c r="A212" s="114">
        <v>3000</v>
      </c>
      <c r="B212" s="46" t="s">
        <v>722</v>
      </c>
      <c r="C212" s="46">
        <v>0</v>
      </c>
      <c r="D212" s="46">
        <v>0</v>
      </c>
      <c r="E212" s="127" t="s">
        <v>402</v>
      </c>
      <c r="F212" s="61" t="s">
        <v>281</v>
      </c>
      <c r="G212" s="188">
        <f t="shared" si="9"/>
        <v>6600</v>
      </c>
      <c r="H212" s="192">
        <v>6600</v>
      </c>
      <c r="I212" s="150">
        <f>SUM(J211:K211)</f>
        <v>0</v>
      </c>
    </row>
    <row r="213" spans="1:9" ht="0.75" hidden="1" customHeight="1">
      <c r="A213" s="114">
        <v>3010</v>
      </c>
      <c r="B213" s="46" t="s">
        <v>722</v>
      </c>
      <c r="C213" s="46">
        <v>1</v>
      </c>
      <c r="D213" s="46">
        <v>0</v>
      </c>
      <c r="E213" s="54" t="s">
        <v>403</v>
      </c>
      <c r="F213" s="55" t="s">
        <v>282</v>
      </c>
      <c r="G213" s="150">
        <f t="shared" si="9"/>
        <v>0</v>
      </c>
      <c r="H213" s="150">
        <f>SUM(H214:H215)</f>
        <v>0</v>
      </c>
      <c r="I213" s="150">
        <f>SUM(I214+I217+I219+I221+I223+I225+I227+I229+I231)</f>
        <v>0</v>
      </c>
    </row>
    <row r="214" spans="1:9" ht="15.75" hidden="1" customHeight="1">
      <c r="A214" s="114">
        <v>3011</v>
      </c>
      <c r="B214" s="120" t="s">
        <v>722</v>
      </c>
      <c r="C214" s="120">
        <v>1</v>
      </c>
      <c r="D214" s="120">
        <v>1</v>
      </c>
      <c r="E214" s="53" t="s">
        <v>284</v>
      </c>
      <c r="F214" s="60" t="s">
        <v>285</v>
      </c>
      <c r="G214" s="150">
        <f t="shared" si="9"/>
        <v>0</v>
      </c>
      <c r="H214" s="150">
        <f>SUM(I214:J214)</f>
        <v>0</v>
      </c>
      <c r="I214" s="150">
        <f>SUM(I215:I216)</f>
        <v>0</v>
      </c>
    </row>
    <row r="215" spans="1:9" ht="15.75" hidden="1" customHeight="1">
      <c r="A215" s="114">
        <v>3012</v>
      </c>
      <c r="B215" s="120" t="s">
        <v>722</v>
      </c>
      <c r="C215" s="120">
        <v>1</v>
      </c>
      <c r="D215" s="120">
        <v>2</v>
      </c>
      <c r="E215" s="53" t="s">
        <v>286</v>
      </c>
      <c r="F215" s="60" t="s">
        <v>287</v>
      </c>
      <c r="G215" s="150">
        <f t="shared" si="9"/>
        <v>0</v>
      </c>
      <c r="H215" s="150">
        <f>SUM(I215:J215)</f>
        <v>0</v>
      </c>
      <c r="I215" s="150">
        <f>SUM(J214:K214)</f>
        <v>0</v>
      </c>
    </row>
    <row r="216" spans="1:9" ht="15.75" hidden="1" customHeight="1">
      <c r="A216" s="114">
        <v>3020</v>
      </c>
      <c r="B216" s="46" t="s">
        <v>722</v>
      </c>
      <c r="C216" s="46">
        <v>2</v>
      </c>
      <c r="D216" s="46">
        <v>0</v>
      </c>
      <c r="E216" s="54" t="s">
        <v>404</v>
      </c>
      <c r="F216" s="55" t="s">
        <v>289</v>
      </c>
      <c r="G216" s="150">
        <f t="shared" si="9"/>
        <v>0</v>
      </c>
      <c r="H216" s="150">
        <f>SUM(H217)</f>
        <v>0</v>
      </c>
      <c r="I216" s="150">
        <f>SUM(J215:K215)</f>
        <v>0</v>
      </c>
    </row>
    <row r="217" spans="1:9" ht="15.75" hidden="1" customHeight="1">
      <c r="A217" s="114">
        <v>3021</v>
      </c>
      <c r="B217" s="120" t="s">
        <v>722</v>
      </c>
      <c r="C217" s="120">
        <v>2</v>
      </c>
      <c r="D217" s="120">
        <v>1</v>
      </c>
      <c r="E217" s="53" t="s">
        <v>288</v>
      </c>
      <c r="F217" s="60" t="s">
        <v>290</v>
      </c>
      <c r="G217" s="150">
        <f t="shared" si="9"/>
        <v>0</v>
      </c>
      <c r="H217" s="150"/>
      <c r="I217" s="150">
        <f>SUM(I218)</f>
        <v>0</v>
      </c>
    </row>
    <row r="218" spans="1:9" ht="15.75" hidden="1" customHeight="1">
      <c r="A218" s="114">
        <v>3030</v>
      </c>
      <c r="B218" s="46" t="s">
        <v>722</v>
      </c>
      <c r="C218" s="46">
        <v>3</v>
      </c>
      <c r="D218" s="46">
        <v>0</v>
      </c>
      <c r="E218" s="54" t="s">
        <v>405</v>
      </c>
      <c r="F218" s="55" t="s">
        <v>292</v>
      </c>
      <c r="G218" s="150">
        <f t="shared" si="9"/>
        <v>0</v>
      </c>
      <c r="H218" s="150">
        <f>SUM(H219)</f>
        <v>0</v>
      </c>
      <c r="I218" s="150"/>
    </row>
    <row r="219" spans="1:9" s="15" customFormat="1" ht="15.75" hidden="1" customHeight="1">
      <c r="A219" s="114">
        <v>3031</v>
      </c>
      <c r="B219" s="120" t="s">
        <v>722</v>
      </c>
      <c r="C219" s="120">
        <v>3</v>
      </c>
      <c r="D219" s="120" t="s">
        <v>595</v>
      </c>
      <c r="E219" s="53" t="s">
        <v>291</v>
      </c>
      <c r="F219" s="55"/>
      <c r="G219" s="150">
        <f t="shared" si="9"/>
        <v>0</v>
      </c>
      <c r="H219" s="153"/>
      <c r="I219" s="150">
        <f>SUM(I220)</f>
        <v>0</v>
      </c>
    </row>
    <row r="220" spans="1:9" ht="15.75" hidden="1" customHeight="1">
      <c r="A220" s="114">
        <v>3040</v>
      </c>
      <c r="B220" s="46" t="s">
        <v>722</v>
      </c>
      <c r="C220" s="46">
        <v>4</v>
      </c>
      <c r="D220" s="46">
        <v>0</v>
      </c>
      <c r="E220" s="54" t="s">
        <v>406</v>
      </c>
      <c r="F220" s="55" t="s">
        <v>294</v>
      </c>
      <c r="G220" s="150">
        <f t="shared" si="9"/>
        <v>0</v>
      </c>
      <c r="H220" s="150">
        <f>SUM(H221)</f>
        <v>0</v>
      </c>
      <c r="I220" s="153"/>
    </row>
    <row r="221" spans="1:9" ht="15.75" hidden="1" customHeight="1">
      <c r="A221" s="114">
        <v>3041</v>
      </c>
      <c r="B221" s="120" t="s">
        <v>722</v>
      </c>
      <c r="C221" s="120">
        <v>4</v>
      </c>
      <c r="D221" s="120">
        <v>1</v>
      </c>
      <c r="E221" s="53" t="s">
        <v>293</v>
      </c>
      <c r="F221" s="60" t="s">
        <v>295</v>
      </c>
      <c r="G221" s="150">
        <f t="shared" si="9"/>
        <v>0</v>
      </c>
      <c r="H221" s="150"/>
      <c r="I221" s="150">
        <f>SUM(I222)</f>
        <v>0</v>
      </c>
    </row>
    <row r="222" spans="1:9" ht="15.75" hidden="1" customHeight="1">
      <c r="A222" s="114">
        <v>3050</v>
      </c>
      <c r="B222" s="46" t="s">
        <v>722</v>
      </c>
      <c r="C222" s="46">
        <v>5</v>
      </c>
      <c r="D222" s="46">
        <v>0</v>
      </c>
      <c r="E222" s="54" t="s">
        <v>407</v>
      </c>
      <c r="F222" s="55" t="s">
        <v>297</v>
      </c>
      <c r="G222" s="150">
        <f t="shared" si="9"/>
        <v>0</v>
      </c>
      <c r="H222" s="150">
        <f>SUM(H223)</f>
        <v>0</v>
      </c>
      <c r="I222" s="150"/>
    </row>
    <row r="223" spans="1:9" ht="15.75" hidden="1" customHeight="1">
      <c r="A223" s="114">
        <v>3051</v>
      </c>
      <c r="B223" s="120" t="s">
        <v>722</v>
      </c>
      <c r="C223" s="120">
        <v>5</v>
      </c>
      <c r="D223" s="120">
        <v>1</v>
      </c>
      <c r="E223" s="53" t="s">
        <v>296</v>
      </c>
      <c r="F223" s="60" t="s">
        <v>297</v>
      </c>
      <c r="G223" s="150">
        <f t="shared" si="9"/>
        <v>0</v>
      </c>
      <c r="H223" s="150"/>
      <c r="I223" s="150">
        <f>SUM(I224)</f>
        <v>0</v>
      </c>
    </row>
    <row r="224" spans="1:9" ht="15.75" hidden="1" customHeight="1">
      <c r="A224" s="114">
        <v>3060</v>
      </c>
      <c r="B224" s="46" t="s">
        <v>722</v>
      </c>
      <c r="C224" s="46">
        <v>6</v>
      </c>
      <c r="D224" s="46">
        <v>0</v>
      </c>
      <c r="E224" s="54" t="s">
        <v>408</v>
      </c>
      <c r="F224" s="55" t="s">
        <v>299</v>
      </c>
      <c r="G224" s="150">
        <f t="shared" si="9"/>
        <v>0</v>
      </c>
      <c r="H224" s="150">
        <f>SUM(H225)</f>
        <v>0</v>
      </c>
      <c r="I224" s="150"/>
    </row>
    <row r="225" spans="1:9" ht="15.75" hidden="1" customHeight="1">
      <c r="A225" s="114">
        <v>3061</v>
      </c>
      <c r="B225" s="120" t="s">
        <v>722</v>
      </c>
      <c r="C225" s="120">
        <v>6</v>
      </c>
      <c r="D225" s="120">
        <v>1</v>
      </c>
      <c r="E225" s="53" t="s">
        <v>298</v>
      </c>
      <c r="F225" s="60" t="s">
        <v>299</v>
      </c>
      <c r="G225" s="150">
        <f t="shared" si="9"/>
        <v>0</v>
      </c>
      <c r="H225" s="150"/>
      <c r="I225" s="150">
        <f>SUM(I226)</f>
        <v>0</v>
      </c>
    </row>
    <row r="226" spans="1:9" ht="26.25" hidden="1" customHeight="1">
      <c r="A226" s="114">
        <v>3070</v>
      </c>
      <c r="B226" s="46" t="s">
        <v>722</v>
      </c>
      <c r="C226" s="46">
        <v>7</v>
      </c>
      <c r="D226" s="46">
        <v>0</v>
      </c>
      <c r="E226" s="54" t="s">
        <v>409</v>
      </c>
      <c r="F226" s="55" t="s">
        <v>301</v>
      </c>
      <c r="G226" s="150">
        <f t="shared" si="9"/>
        <v>6600</v>
      </c>
      <c r="H226" s="150">
        <f>SUM(H227)</f>
        <v>6600</v>
      </c>
      <c r="I226" s="150"/>
    </row>
    <row r="227" spans="1:9" ht="26.25" customHeight="1">
      <c r="A227" s="114">
        <v>3071</v>
      </c>
      <c r="B227" s="120" t="s">
        <v>722</v>
      </c>
      <c r="C227" s="120">
        <v>7</v>
      </c>
      <c r="D227" s="120">
        <v>1</v>
      </c>
      <c r="E227" s="53" t="s">
        <v>300</v>
      </c>
      <c r="F227" s="60" t="s">
        <v>303</v>
      </c>
      <c r="G227" s="150">
        <v>6600</v>
      </c>
      <c r="H227" s="192">
        <v>6600</v>
      </c>
      <c r="I227" s="150">
        <f>SUM(I228)</f>
        <v>0</v>
      </c>
    </row>
    <row r="228" spans="1:9" ht="16.5" hidden="1" customHeight="1">
      <c r="A228" s="114">
        <v>3080</v>
      </c>
      <c r="B228" s="46" t="s">
        <v>722</v>
      </c>
      <c r="C228" s="46">
        <v>8</v>
      </c>
      <c r="D228" s="46">
        <v>0</v>
      </c>
      <c r="E228" s="54" t="s">
        <v>410</v>
      </c>
      <c r="F228" s="55" t="s">
        <v>304</v>
      </c>
      <c r="G228" s="150">
        <f t="shared" si="9"/>
        <v>0</v>
      </c>
      <c r="H228" s="150">
        <f>SUM(H229)</f>
        <v>0</v>
      </c>
      <c r="I228" s="150"/>
    </row>
    <row r="229" spans="1:9" ht="15.75" hidden="1" customHeight="1">
      <c r="A229" s="114">
        <v>3081</v>
      </c>
      <c r="B229" s="120" t="s">
        <v>722</v>
      </c>
      <c r="C229" s="120">
        <v>8</v>
      </c>
      <c r="D229" s="120">
        <v>1</v>
      </c>
      <c r="E229" s="53" t="s">
        <v>411</v>
      </c>
      <c r="F229" s="60" t="s">
        <v>305</v>
      </c>
      <c r="G229" s="150">
        <f t="shared" si="9"/>
        <v>0</v>
      </c>
      <c r="H229" s="150"/>
      <c r="I229" s="150">
        <f>SUM(I230)</f>
        <v>0</v>
      </c>
    </row>
    <row r="230" spans="1:9" ht="15" hidden="1" customHeight="1">
      <c r="A230" s="114">
        <v>3090</v>
      </c>
      <c r="B230" s="46" t="s">
        <v>722</v>
      </c>
      <c r="C230" s="46">
        <v>9</v>
      </c>
      <c r="D230" s="46">
        <v>0</v>
      </c>
      <c r="E230" s="54" t="s">
        <v>412</v>
      </c>
      <c r="F230" s="55" t="s">
        <v>307</v>
      </c>
      <c r="G230" s="150">
        <f t="shared" si="9"/>
        <v>0</v>
      </c>
      <c r="H230" s="150">
        <f>SUM(H231:H232)</f>
        <v>0</v>
      </c>
      <c r="I230" s="150"/>
    </row>
    <row r="231" spans="1:9" ht="17.25" hidden="1" customHeight="1">
      <c r="A231" s="114">
        <v>3091</v>
      </c>
      <c r="B231" s="120" t="s">
        <v>722</v>
      </c>
      <c r="C231" s="120">
        <v>9</v>
      </c>
      <c r="D231" s="120">
        <v>1</v>
      </c>
      <c r="E231" s="53" t="s">
        <v>306</v>
      </c>
      <c r="F231" s="60" t="s">
        <v>308</v>
      </c>
      <c r="G231" s="150">
        <f t="shared" si="9"/>
        <v>0</v>
      </c>
      <c r="H231" s="150"/>
      <c r="I231" s="150">
        <f>SUM(I232:I233)</f>
        <v>0</v>
      </c>
    </row>
    <row r="232" spans="1:9" ht="15.75" hidden="1" customHeight="1">
      <c r="A232" s="114">
        <v>3092</v>
      </c>
      <c r="B232" s="120" t="s">
        <v>722</v>
      </c>
      <c r="C232" s="120">
        <v>9</v>
      </c>
      <c r="D232" s="120">
        <v>2</v>
      </c>
      <c r="E232" s="53" t="s">
        <v>741</v>
      </c>
      <c r="F232" s="60"/>
      <c r="G232" s="150">
        <f t="shared" si="9"/>
        <v>0</v>
      </c>
      <c r="H232" s="150"/>
      <c r="I232" s="150"/>
    </row>
    <row r="233" spans="1:9" s="34" customFormat="1" ht="27" customHeight="1">
      <c r="A233" s="114">
        <v>3100</v>
      </c>
      <c r="B233" s="46" t="s">
        <v>723</v>
      </c>
      <c r="C233" s="46">
        <v>0</v>
      </c>
      <c r="D233" s="46">
        <v>0</v>
      </c>
      <c r="E233" s="133" t="s">
        <v>873</v>
      </c>
      <c r="F233" s="68"/>
      <c r="G233" s="243">
        <v>126332.5</v>
      </c>
      <c r="H233" s="243">
        <v>126332.5</v>
      </c>
      <c r="I233" s="150">
        <f>SUM(I234:I236)</f>
        <v>0</v>
      </c>
    </row>
    <row r="234" spans="1:9" ht="0.75" customHeight="1">
      <c r="A234" s="114">
        <v>3110</v>
      </c>
      <c r="B234" s="121" t="s">
        <v>723</v>
      </c>
      <c r="C234" s="121">
        <v>1</v>
      </c>
      <c r="D234" s="121">
        <v>0</v>
      </c>
      <c r="E234" s="65" t="s">
        <v>413</v>
      </c>
      <c r="F234" s="60"/>
      <c r="G234" s="243">
        <v>126332.5</v>
      </c>
      <c r="H234" s="213">
        <f>SUM(H235)</f>
        <v>126332.5</v>
      </c>
      <c r="I234" s="192">
        <v>0</v>
      </c>
    </row>
    <row r="235" spans="1:9" hidden="1">
      <c r="A235" s="114">
        <v>3112</v>
      </c>
      <c r="B235" s="121" t="s">
        <v>723</v>
      </c>
      <c r="C235" s="121">
        <v>1</v>
      </c>
      <c r="D235" s="121">
        <v>2</v>
      </c>
      <c r="E235" s="66" t="s">
        <v>444</v>
      </c>
      <c r="F235" s="60"/>
      <c r="G235" s="243">
        <v>126332.5</v>
      </c>
      <c r="H235" s="213">
        <f>SUM(H236)</f>
        <v>126332.5</v>
      </c>
      <c r="I235" s="150">
        <v>0</v>
      </c>
    </row>
    <row r="236" spans="1:9">
      <c r="A236" s="196">
        <v>3110</v>
      </c>
      <c r="B236" s="197">
        <v>11</v>
      </c>
      <c r="C236" s="200">
        <v>1</v>
      </c>
      <c r="D236" s="198">
        <v>0</v>
      </c>
      <c r="E236" s="66" t="s">
        <v>1004</v>
      </c>
      <c r="F236" s="94">
        <v>7934.9</v>
      </c>
      <c r="G236" s="243">
        <v>126332.5</v>
      </c>
      <c r="H236" s="243">
        <v>126332.5</v>
      </c>
      <c r="I236" s="150">
        <v>0</v>
      </c>
    </row>
    <row r="237" spans="1:9">
      <c r="A237" s="196">
        <v>3112</v>
      </c>
      <c r="B237" s="197">
        <v>11</v>
      </c>
      <c r="C237" s="200">
        <v>1</v>
      </c>
      <c r="D237" s="198">
        <v>2</v>
      </c>
      <c r="E237" s="199" t="s">
        <v>1005</v>
      </c>
      <c r="F237" s="94">
        <v>7934.9</v>
      </c>
      <c r="G237" s="243">
        <v>126332.5</v>
      </c>
      <c r="H237" s="243">
        <v>126332.5</v>
      </c>
      <c r="I237" s="150">
        <f>SUM(I238:I240)</f>
        <v>0</v>
      </c>
    </row>
    <row r="238" spans="1:9">
      <c r="B238" s="24"/>
      <c r="C238" s="25"/>
      <c r="D238" s="26"/>
    </row>
  </sheetData>
  <mergeCells count="13">
    <mergeCell ref="A2:I2"/>
    <mergeCell ref="A1:I1"/>
    <mergeCell ref="D8:D9"/>
    <mergeCell ref="H8:I8"/>
    <mergeCell ref="A5:I5"/>
    <mergeCell ref="H7:I7"/>
    <mergeCell ref="A8:A9"/>
    <mergeCell ref="E8:E9"/>
    <mergeCell ref="F8:F9"/>
    <mergeCell ref="G8:G9"/>
    <mergeCell ref="B8:B9"/>
    <mergeCell ref="C8:C9"/>
    <mergeCell ref="E6:I6"/>
  </mergeCells>
  <phoneticPr fontId="6" type="noConversion"/>
  <pageMargins left="0.78740157480314965" right="0.27559055118110237" top="0.39370078740157483" bottom="0.59055118110236227" header="0.15748031496062992" footer="0.23622047244094491"/>
  <pageSetup paperSize="9" scale="95" firstPageNumber="7" orientation="portrait" useFirstPageNumber="1" r:id="rId1"/>
  <headerFooter alignWithMargins="0">
    <oddFooter>&amp;Rbyuje-2026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M178"/>
  <sheetViews>
    <sheetView showGridLines="0" topLeftCell="A170" zoomScale="120" workbookViewId="0">
      <selection activeCell="I6" sqref="I6"/>
    </sheetView>
  </sheetViews>
  <sheetFormatPr defaultRowHeight="12.75"/>
  <cols>
    <col min="1" max="1" width="5.85546875" style="1" customWidth="1"/>
    <col min="2" max="2" width="42.140625" style="1" customWidth="1"/>
    <col min="3" max="3" width="6.28515625" style="28" customWidth="1"/>
    <col min="4" max="4" width="13.85546875" style="1" customWidth="1"/>
    <col min="5" max="5" width="12.28515625" style="1" customWidth="1"/>
    <col min="6" max="6" width="12.7109375" style="1" customWidth="1"/>
    <col min="7" max="7" width="0.5703125" style="1" customWidth="1"/>
    <col min="8" max="16384" width="9.140625" style="1"/>
  </cols>
  <sheetData>
    <row r="1" spans="1:13" s="36" customFormat="1" ht="14.25" hidden="1">
      <c r="A1" s="295"/>
      <c r="B1" s="295"/>
      <c r="C1" s="295"/>
      <c r="D1" s="295"/>
      <c r="E1" s="295"/>
      <c r="F1" s="295"/>
    </row>
    <row r="2" spans="1:13" s="36" customFormat="1" ht="14.25">
      <c r="A2" s="306" t="s">
        <v>1102</v>
      </c>
      <c r="B2" s="306"/>
      <c r="C2" s="306"/>
      <c r="D2" s="306"/>
      <c r="E2" s="306"/>
      <c r="F2" s="306"/>
    </row>
    <row r="3" spans="1:13" s="36" customFormat="1" ht="50.25" customHeight="1">
      <c r="A3" s="316" t="s">
        <v>1112</v>
      </c>
      <c r="B3" s="316"/>
      <c r="C3" s="316"/>
      <c r="D3" s="316"/>
      <c r="E3" s="316"/>
      <c r="F3" s="316"/>
      <c r="G3" s="294"/>
      <c r="H3" s="294"/>
      <c r="I3" s="294"/>
    </row>
    <row r="4" spans="1:13" s="36" customFormat="1" ht="15">
      <c r="A4" s="255"/>
      <c r="B4" s="255"/>
      <c r="C4" s="255"/>
      <c r="D4" s="255"/>
      <c r="E4" s="255"/>
      <c r="F4" s="255"/>
    </row>
    <row r="5" spans="1:13" ht="33.75" customHeight="1">
      <c r="A5" s="322" t="s">
        <v>1107</v>
      </c>
      <c r="B5" s="322"/>
      <c r="C5" s="322"/>
      <c r="D5" s="322"/>
      <c r="E5" s="322"/>
      <c r="F5" s="322"/>
    </row>
    <row r="6" spans="1:13" ht="15">
      <c r="A6" s="8" t="s">
        <v>313</v>
      </c>
      <c r="B6" s="8"/>
      <c r="C6" s="8"/>
    </row>
    <row r="7" spans="1:13">
      <c r="E7" s="323" t="s">
        <v>612</v>
      </c>
      <c r="F7" s="323"/>
    </row>
    <row r="8" spans="1:13" ht="24">
      <c r="A8" s="331" t="s">
        <v>614</v>
      </c>
      <c r="B8" s="118" t="s">
        <v>446</v>
      </c>
      <c r="C8" s="118"/>
      <c r="D8" s="311" t="s">
        <v>615</v>
      </c>
      <c r="E8" s="332" t="s">
        <v>529</v>
      </c>
      <c r="F8" s="332"/>
    </row>
    <row r="9" spans="1:13" ht="24">
      <c r="A9" s="331"/>
      <c r="B9" s="118" t="s">
        <v>447</v>
      </c>
      <c r="C9" s="86" t="s">
        <v>448</v>
      </c>
      <c r="D9" s="321"/>
      <c r="E9" s="67" t="s">
        <v>607</v>
      </c>
      <c r="F9" s="67" t="s">
        <v>608</v>
      </c>
    </row>
    <row r="10" spans="1:13">
      <c r="A10" s="72">
        <v>1</v>
      </c>
      <c r="B10" s="72">
        <v>2</v>
      </c>
      <c r="C10" s="72" t="s">
        <v>449</v>
      </c>
      <c r="D10" s="72">
        <v>4</v>
      </c>
      <c r="E10" s="72">
        <v>5</v>
      </c>
      <c r="F10" s="72">
        <v>6</v>
      </c>
    </row>
    <row r="11" spans="1:13" ht="15.75" customHeight="1">
      <c r="A11" s="83">
        <v>4000</v>
      </c>
      <c r="B11" s="123" t="s">
        <v>336</v>
      </c>
      <c r="C11" s="81"/>
      <c r="D11" s="154">
        <f>SUM(F11+D12)</f>
        <v>1143465</v>
      </c>
      <c r="E11" s="154">
        <f>SUM(E12)</f>
        <v>734968.7</v>
      </c>
      <c r="F11" s="154">
        <f>SUM(F133+F160)</f>
        <v>408496.30000000005</v>
      </c>
    </row>
    <row r="12" spans="1:13" ht="13.5" customHeight="1">
      <c r="A12" s="83">
        <v>4050</v>
      </c>
      <c r="B12" s="126" t="s">
        <v>337</v>
      </c>
      <c r="C12" s="82" t="s">
        <v>862</v>
      </c>
      <c r="D12" s="154">
        <f>SUM(D13+D22+D69+D76+D101+D112)</f>
        <v>734968.7</v>
      </c>
      <c r="E12" s="154">
        <f>SUM(E13+E22+E69+E76+E101+E112)</f>
        <v>734968.7</v>
      </c>
      <c r="F12" s="154">
        <v>0</v>
      </c>
    </row>
    <row r="13" spans="1:13" ht="25.5" customHeight="1">
      <c r="A13" s="83">
        <v>4100</v>
      </c>
      <c r="B13" s="132" t="s">
        <v>175</v>
      </c>
      <c r="C13" s="84" t="s">
        <v>862</v>
      </c>
      <c r="D13" s="154">
        <f t="shared" ref="D13:D60" si="0">SUM(E13:F13)</f>
        <v>214350</v>
      </c>
      <c r="E13" s="154">
        <f>SUM(E14+E18+E20)</f>
        <v>214350</v>
      </c>
      <c r="F13" s="154">
        <f>SUM(F20)</f>
        <v>0</v>
      </c>
    </row>
    <row r="14" spans="1:13" ht="25.5" customHeight="1">
      <c r="A14" s="83">
        <v>4110</v>
      </c>
      <c r="B14" s="126" t="s">
        <v>154</v>
      </c>
      <c r="C14" s="84" t="s">
        <v>862</v>
      </c>
      <c r="D14" s="154">
        <f t="shared" si="0"/>
        <v>214350</v>
      </c>
      <c r="E14" s="154">
        <f>SUM(E15:E17)</f>
        <v>214350</v>
      </c>
      <c r="F14" s="155" t="s">
        <v>871</v>
      </c>
    </row>
    <row r="15" spans="1:13" ht="24">
      <c r="A15" s="83">
        <v>4111</v>
      </c>
      <c r="B15" s="85" t="s">
        <v>450</v>
      </c>
      <c r="C15" s="86" t="s">
        <v>725</v>
      </c>
      <c r="D15" s="154">
        <f t="shared" si="0"/>
        <v>177500</v>
      </c>
      <c r="E15" s="154">
        <v>177500</v>
      </c>
      <c r="F15" s="155" t="s">
        <v>871</v>
      </c>
      <c r="G15" s="250"/>
      <c r="M15" s="251"/>
    </row>
    <row r="16" spans="1:13" ht="24">
      <c r="A16" s="83">
        <v>4112</v>
      </c>
      <c r="B16" s="85" t="s">
        <v>451</v>
      </c>
      <c r="C16" s="87" t="s">
        <v>726</v>
      </c>
      <c r="D16" s="154">
        <f>SUM(E16:F16)</f>
        <v>36850</v>
      </c>
      <c r="E16" s="154">
        <v>36850</v>
      </c>
      <c r="F16" s="155" t="s">
        <v>871</v>
      </c>
      <c r="G16" s="250"/>
      <c r="M16" s="251"/>
    </row>
    <row r="17" spans="1:13">
      <c r="A17" s="83">
        <v>4114</v>
      </c>
      <c r="B17" s="85" t="s">
        <v>452</v>
      </c>
      <c r="C17" s="87" t="s">
        <v>724</v>
      </c>
      <c r="D17" s="154">
        <f t="shared" si="0"/>
        <v>0</v>
      </c>
      <c r="E17" s="154">
        <v>0</v>
      </c>
      <c r="F17" s="155" t="s">
        <v>871</v>
      </c>
      <c r="G17" s="250"/>
      <c r="M17" s="251"/>
    </row>
    <row r="18" spans="1:13" ht="24" customHeight="1">
      <c r="A18" s="83">
        <v>4120</v>
      </c>
      <c r="B18" s="88" t="s">
        <v>174</v>
      </c>
      <c r="C18" s="84" t="s">
        <v>862</v>
      </c>
      <c r="D18" s="154">
        <f t="shared" si="0"/>
        <v>0</v>
      </c>
      <c r="E18" s="154">
        <f>SUM(E19)</f>
        <v>0</v>
      </c>
      <c r="F18" s="155" t="s">
        <v>871</v>
      </c>
      <c r="G18" s="250"/>
      <c r="M18" s="251"/>
    </row>
    <row r="19" spans="1:13" ht="13.5" customHeight="1">
      <c r="A19" s="83">
        <v>4121</v>
      </c>
      <c r="B19" s="85" t="s">
        <v>453</v>
      </c>
      <c r="C19" s="87" t="s">
        <v>727</v>
      </c>
      <c r="D19" s="154">
        <f t="shared" si="0"/>
        <v>0</v>
      </c>
      <c r="E19" s="154">
        <v>0</v>
      </c>
      <c r="F19" s="155" t="s">
        <v>871</v>
      </c>
      <c r="G19" s="250"/>
    </row>
    <row r="20" spans="1:13" ht="25.5" customHeight="1">
      <c r="A20" s="83">
        <v>4130</v>
      </c>
      <c r="B20" s="88" t="s">
        <v>173</v>
      </c>
      <c r="C20" s="84" t="s">
        <v>862</v>
      </c>
      <c r="D20" s="154">
        <f t="shared" si="0"/>
        <v>0</v>
      </c>
      <c r="E20" s="154">
        <f>SUM(E21)</f>
        <v>0</v>
      </c>
      <c r="F20" s="154">
        <f>SUM(F21)</f>
        <v>0</v>
      </c>
      <c r="G20" s="250"/>
    </row>
    <row r="21" spans="1:13">
      <c r="A21" s="83">
        <v>4131</v>
      </c>
      <c r="B21" s="88" t="s">
        <v>728</v>
      </c>
      <c r="C21" s="86" t="s">
        <v>729</v>
      </c>
      <c r="D21" s="154">
        <f t="shared" si="0"/>
        <v>0</v>
      </c>
      <c r="E21" s="154">
        <v>0</v>
      </c>
      <c r="F21" s="154">
        <v>0</v>
      </c>
      <c r="G21" s="250"/>
    </row>
    <row r="22" spans="1:13" ht="26.25" customHeight="1">
      <c r="A22" s="83">
        <v>4200</v>
      </c>
      <c r="B22" s="126" t="s">
        <v>314</v>
      </c>
      <c r="C22" s="84" t="s">
        <v>862</v>
      </c>
      <c r="D22" s="154">
        <f t="shared" si="0"/>
        <v>78976.2</v>
      </c>
      <c r="E22" s="154">
        <f>SUM(E23+E31+E35+E44+E46+E49)</f>
        <v>78976.2</v>
      </c>
      <c r="F22" s="155" t="s">
        <v>871</v>
      </c>
      <c r="G22" s="250"/>
    </row>
    <row r="23" spans="1:13" ht="14.25" customHeight="1">
      <c r="A23" s="83">
        <v>4210</v>
      </c>
      <c r="B23" s="88" t="s">
        <v>315</v>
      </c>
      <c r="C23" s="84" t="s">
        <v>862</v>
      </c>
      <c r="D23" s="154">
        <f>SUM(D24:D30)</f>
        <v>15220</v>
      </c>
      <c r="E23" s="154">
        <f>SUM(E24:E30)</f>
        <v>15220</v>
      </c>
      <c r="F23" s="155" t="s">
        <v>871</v>
      </c>
      <c r="G23" s="250"/>
    </row>
    <row r="24" spans="1:13" ht="22.5" customHeight="1">
      <c r="A24" s="83">
        <v>4211</v>
      </c>
      <c r="B24" s="85" t="s">
        <v>730</v>
      </c>
      <c r="C24" s="87" t="s">
        <v>731</v>
      </c>
      <c r="D24" s="154">
        <f t="shared" si="0"/>
        <v>0</v>
      </c>
      <c r="E24" s="154">
        <v>0</v>
      </c>
      <c r="F24" s="155" t="s">
        <v>871</v>
      </c>
      <c r="G24" s="250"/>
      <c r="M24" s="251"/>
    </row>
    <row r="25" spans="1:13">
      <c r="A25" s="83">
        <v>4212</v>
      </c>
      <c r="B25" s="88" t="s">
        <v>491</v>
      </c>
      <c r="C25" s="87" t="s">
        <v>732</v>
      </c>
      <c r="D25" s="154">
        <f t="shared" si="0"/>
        <v>3000</v>
      </c>
      <c r="E25" s="154">
        <v>3000</v>
      </c>
      <c r="F25" s="155" t="s">
        <v>871</v>
      </c>
      <c r="G25" s="250"/>
      <c r="M25" s="251"/>
    </row>
    <row r="26" spans="1:13">
      <c r="A26" s="83">
        <v>4213</v>
      </c>
      <c r="B26" s="85" t="s">
        <v>454</v>
      </c>
      <c r="C26" s="87" t="s">
        <v>733</v>
      </c>
      <c r="D26" s="154">
        <f t="shared" si="0"/>
        <v>6700</v>
      </c>
      <c r="E26" s="154">
        <v>6700</v>
      </c>
      <c r="F26" s="155" t="s">
        <v>871</v>
      </c>
      <c r="G26" s="250"/>
      <c r="M26" s="251"/>
    </row>
    <row r="27" spans="1:13">
      <c r="A27" s="83">
        <v>4214</v>
      </c>
      <c r="B27" s="85" t="s">
        <v>455</v>
      </c>
      <c r="C27" s="87" t="s">
        <v>734</v>
      </c>
      <c r="D27" s="154">
        <f t="shared" si="0"/>
        <v>1870</v>
      </c>
      <c r="E27" s="154">
        <v>1870</v>
      </c>
      <c r="F27" s="155" t="s">
        <v>871</v>
      </c>
      <c r="G27" s="250"/>
      <c r="M27" s="251"/>
    </row>
    <row r="28" spans="1:13">
      <c r="A28" s="83">
        <v>4215</v>
      </c>
      <c r="B28" s="85" t="s">
        <v>456</v>
      </c>
      <c r="C28" s="87" t="s">
        <v>735</v>
      </c>
      <c r="D28" s="154">
        <f t="shared" si="0"/>
        <v>50</v>
      </c>
      <c r="E28" s="154">
        <v>50</v>
      </c>
      <c r="F28" s="155" t="s">
        <v>871</v>
      </c>
      <c r="G28" s="250"/>
      <c r="M28" s="251"/>
    </row>
    <row r="29" spans="1:13" ht="13.5" customHeight="1">
      <c r="A29" s="83">
        <v>4216</v>
      </c>
      <c r="B29" s="85" t="s">
        <v>457</v>
      </c>
      <c r="C29" s="87" t="s">
        <v>736</v>
      </c>
      <c r="D29" s="154">
        <f t="shared" si="0"/>
        <v>3600</v>
      </c>
      <c r="E29" s="154">
        <v>3600</v>
      </c>
      <c r="F29" s="155" t="s">
        <v>871</v>
      </c>
      <c r="G29" s="250"/>
      <c r="M29" s="251"/>
    </row>
    <row r="30" spans="1:13">
      <c r="A30" s="83">
        <v>4217</v>
      </c>
      <c r="B30" s="85" t="s">
        <v>458</v>
      </c>
      <c r="C30" s="87" t="s">
        <v>737</v>
      </c>
      <c r="D30" s="154">
        <f t="shared" si="0"/>
        <v>0</v>
      </c>
      <c r="E30" s="154">
        <v>0</v>
      </c>
      <c r="F30" s="155" t="s">
        <v>871</v>
      </c>
      <c r="G30" s="250"/>
      <c r="M30" s="251"/>
    </row>
    <row r="31" spans="1:13" ht="24.75" customHeight="1">
      <c r="A31" s="83">
        <v>4220</v>
      </c>
      <c r="B31" s="88" t="s">
        <v>682</v>
      </c>
      <c r="C31" s="84" t="s">
        <v>862</v>
      </c>
      <c r="D31" s="154">
        <f t="shared" si="0"/>
        <v>150</v>
      </c>
      <c r="E31" s="154">
        <f>SUM(E32:E34)</f>
        <v>150</v>
      </c>
      <c r="F31" s="155" t="s">
        <v>871</v>
      </c>
      <c r="G31" s="250"/>
    </row>
    <row r="32" spans="1:13">
      <c r="A32" s="83">
        <v>4221</v>
      </c>
      <c r="B32" s="85" t="s">
        <v>459</v>
      </c>
      <c r="C32" s="89">
        <v>4221</v>
      </c>
      <c r="D32" s="154">
        <f t="shared" si="0"/>
        <v>150</v>
      </c>
      <c r="E32" s="154">
        <v>150</v>
      </c>
      <c r="F32" s="155" t="s">
        <v>871</v>
      </c>
      <c r="G32" s="250"/>
      <c r="M32" s="251"/>
    </row>
    <row r="33" spans="1:7" ht="13.5" customHeight="1">
      <c r="A33" s="83">
        <v>4222</v>
      </c>
      <c r="B33" s="85" t="s">
        <v>460</v>
      </c>
      <c r="C33" s="87" t="s">
        <v>824</v>
      </c>
      <c r="D33" s="154">
        <f t="shared" si="0"/>
        <v>0</v>
      </c>
      <c r="E33" s="154">
        <v>0</v>
      </c>
      <c r="F33" s="155" t="s">
        <v>871</v>
      </c>
      <c r="G33" s="250"/>
    </row>
    <row r="34" spans="1:7">
      <c r="A34" s="83">
        <v>4223</v>
      </c>
      <c r="B34" s="85" t="s">
        <v>461</v>
      </c>
      <c r="C34" s="87" t="s">
        <v>825</v>
      </c>
      <c r="D34" s="154">
        <f t="shared" si="0"/>
        <v>0</v>
      </c>
      <c r="E34" s="154">
        <v>0</v>
      </c>
      <c r="F34" s="155" t="s">
        <v>871</v>
      </c>
      <c r="G34" s="250"/>
    </row>
    <row r="35" spans="1:7" ht="24.75" customHeight="1">
      <c r="A35" s="83">
        <v>4230</v>
      </c>
      <c r="B35" s="88" t="s">
        <v>316</v>
      </c>
      <c r="C35" s="84" t="s">
        <v>862</v>
      </c>
      <c r="D35" s="154">
        <f t="shared" si="0"/>
        <v>36046.199999999997</v>
      </c>
      <c r="E35" s="154">
        <f>SUM(E36:E43)</f>
        <v>36046.199999999997</v>
      </c>
      <c r="F35" s="155" t="s">
        <v>871</v>
      </c>
      <c r="G35" s="250"/>
    </row>
    <row r="36" spans="1:7">
      <c r="A36" s="83">
        <v>4231</v>
      </c>
      <c r="B36" s="85" t="s">
        <v>462</v>
      </c>
      <c r="C36" s="87" t="s">
        <v>826</v>
      </c>
      <c r="D36" s="154">
        <f t="shared" si="0"/>
        <v>500</v>
      </c>
      <c r="E36" s="154">
        <v>500</v>
      </c>
      <c r="F36" s="155" t="s">
        <v>871</v>
      </c>
    </row>
    <row r="37" spans="1:7">
      <c r="A37" s="83">
        <v>4232</v>
      </c>
      <c r="B37" s="85" t="s">
        <v>463</v>
      </c>
      <c r="C37" s="87" t="s">
        <v>827</v>
      </c>
      <c r="D37" s="154">
        <f t="shared" si="0"/>
        <v>2516</v>
      </c>
      <c r="E37" s="154">
        <v>2516</v>
      </c>
      <c r="F37" s="155" t="s">
        <v>871</v>
      </c>
    </row>
    <row r="38" spans="1:7" ht="24">
      <c r="A38" s="83">
        <v>4233</v>
      </c>
      <c r="B38" s="85" t="s">
        <v>464</v>
      </c>
      <c r="C38" s="87" t="s">
        <v>828</v>
      </c>
      <c r="D38" s="154">
        <f t="shared" si="0"/>
        <v>200</v>
      </c>
      <c r="E38" s="154">
        <v>200</v>
      </c>
      <c r="F38" s="155" t="s">
        <v>871</v>
      </c>
    </row>
    <row r="39" spans="1:7">
      <c r="A39" s="83">
        <v>4234</v>
      </c>
      <c r="B39" s="85" t="s">
        <v>465</v>
      </c>
      <c r="C39" s="87" t="s">
        <v>829</v>
      </c>
      <c r="D39" s="154">
        <f>SUM(E39)</f>
        <v>900</v>
      </c>
      <c r="E39" s="154">
        <v>900</v>
      </c>
      <c r="F39" s="155" t="s">
        <v>871</v>
      </c>
    </row>
    <row r="40" spans="1:7">
      <c r="A40" s="83">
        <v>4235</v>
      </c>
      <c r="B40" s="90" t="s">
        <v>466</v>
      </c>
      <c r="C40" s="67">
        <v>4235</v>
      </c>
      <c r="D40" s="154">
        <f t="shared" si="0"/>
        <v>1000</v>
      </c>
      <c r="E40" s="154">
        <v>1000</v>
      </c>
      <c r="F40" s="155" t="s">
        <v>871</v>
      </c>
    </row>
    <row r="41" spans="1:7" ht="13.5" customHeight="1">
      <c r="A41" s="83">
        <v>4236</v>
      </c>
      <c r="B41" s="85" t="s">
        <v>467</v>
      </c>
      <c r="C41" s="87" t="s">
        <v>830</v>
      </c>
      <c r="D41" s="154">
        <f t="shared" si="0"/>
        <v>0</v>
      </c>
      <c r="E41" s="154">
        <v>0</v>
      </c>
      <c r="F41" s="155" t="s">
        <v>871</v>
      </c>
    </row>
    <row r="42" spans="1:7">
      <c r="A42" s="83">
        <v>4237</v>
      </c>
      <c r="B42" s="85" t="s">
        <v>468</v>
      </c>
      <c r="C42" s="87" t="s">
        <v>831</v>
      </c>
      <c r="D42" s="154">
        <f t="shared" si="0"/>
        <v>0</v>
      </c>
      <c r="E42" s="154">
        <v>0</v>
      </c>
      <c r="F42" s="155" t="s">
        <v>871</v>
      </c>
    </row>
    <row r="43" spans="1:7">
      <c r="A43" s="83">
        <v>4238</v>
      </c>
      <c r="B43" s="85" t="s">
        <v>469</v>
      </c>
      <c r="C43" s="87" t="s">
        <v>832</v>
      </c>
      <c r="D43" s="154">
        <f t="shared" si="0"/>
        <v>30930.2</v>
      </c>
      <c r="E43" s="154">
        <v>30930.2</v>
      </c>
      <c r="F43" s="155" t="s">
        <v>871</v>
      </c>
    </row>
    <row r="44" spans="1:7" ht="24" customHeight="1">
      <c r="A44" s="83">
        <v>4240</v>
      </c>
      <c r="B44" s="88" t="s">
        <v>157</v>
      </c>
      <c r="C44" s="84" t="s">
        <v>862</v>
      </c>
      <c r="D44" s="154">
        <f t="shared" si="0"/>
        <v>4560</v>
      </c>
      <c r="E44" s="154">
        <f>SUM(E45)</f>
        <v>4560</v>
      </c>
      <c r="F44" s="155" t="s">
        <v>871</v>
      </c>
    </row>
    <row r="45" spans="1:7">
      <c r="A45" s="83">
        <v>4241</v>
      </c>
      <c r="B45" s="85" t="s">
        <v>470</v>
      </c>
      <c r="C45" s="87" t="s">
        <v>833</v>
      </c>
      <c r="D45" s="154">
        <f t="shared" si="0"/>
        <v>4560</v>
      </c>
      <c r="E45" s="154">
        <v>4560</v>
      </c>
      <c r="F45" s="155" t="s">
        <v>871</v>
      </c>
    </row>
    <row r="46" spans="1:7" ht="24" customHeight="1">
      <c r="A46" s="83">
        <v>4250</v>
      </c>
      <c r="B46" s="88" t="s">
        <v>155</v>
      </c>
      <c r="C46" s="84" t="s">
        <v>862</v>
      </c>
      <c r="D46" s="154">
        <f t="shared" si="0"/>
        <v>13500</v>
      </c>
      <c r="E46" s="154">
        <f>SUM(E47:E48)</f>
        <v>13500</v>
      </c>
      <c r="F46" s="155" t="s">
        <v>871</v>
      </c>
    </row>
    <row r="47" spans="1:7" ht="24">
      <c r="A47" s="83">
        <v>4251</v>
      </c>
      <c r="B47" s="85" t="s">
        <v>471</v>
      </c>
      <c r="C47" s="87" t="s">
        <v>834</v>
      </c>
      <c r="D47" s="154">
        <f t="shared" si="0"/>
        <v>12000</v>
      </c>
      <c r="E47" s="154">
        <v>12000</v>
      </c>
      <c r="F47" s="155" t="s">
        <v>871</v>
      </c>
    </row>
    <row r="48" spans="1:7" ht="24">
      <c r="A48" s="83">
        <v>4252</v>
      </c>
      <c r="B48" s="85" t="s">
        <v>472</v>
      </c>
      <c r="C48" s="87" t="s">
        <v>835</v>
      </c>
      <c r="D48" s="154">
        <f t="shared" si="0"/>
        <v>1500</v>
      </c>
      <c r="E48" s="154">
        <v>1500</v>
      </c>
      <c r="F48" s="155" t="s">
        <v>871</v>
      </c>
    </row>
    <row r="49" spans="1:6" ht="12.75" customHeight="1">
      <c r="A49" s="83">
        <v>4260</v>
      </c>
      <c r="B49" s="88" t="s">
        <v>317</v>
      </c>
      <c r="C49" s="84" t="s">
        <v>862</v>
      </c>
      <c r="D49" s="154">
        <f t="shared" si="0"/>
        <v>9500</v>
      </c>
      <c r="E49" s="154">
        <f>SUM(E50:E57)</f>
        <v>9500</v>
      </c>
      <c r="F49" s="155" t="s">
        <v>871</v>
      </c>
    </row>
    <row r="50" spans="1:6">
      <c r="A50" s="83">
        <v>4261</v>
      </c>
      <c r="B50" s="85" t="s">
        <v>477</v>
      </c>
      <c r="C50" s="87" t="s">
        <v>836</v>
      </c>
      <c r="D50" s="154">
        <f t="shared" si="0"/>
        <v>2100</v>
      </c>
      <c r="E50" s="154">
        <v>2100</v>
      </c>
      <c r="F50" s="155" t="s">
        <v>871</v>
      </c>
    </row>
    <row r="51" spans="1:6">
      <c r="A51" s="83">
        <v>4262</v>
      </c>
      <c r="B51" s="85" t="s">
        <v>478</v>
      </c>
      <c r="C51" s="87" t="s">
        <v>837</v>
      </c>
      <c r="D51" s="154">
        <f t="shared" si="0"/>
        <v>0</v>
      </c>
      <c r="E51" s="154">
        <v>0</v>
      </c>
      <c r="F51" s="155" t="s">
        <v>871</v>
      </c>
    </row>
    <row r="52" spans="1:6" ht="24" customHeight="1">
      <c r="A52" s="83">
        <v>4263</v>
      </c>
      <c r="B52" s="85" t="s">
        <v>742</v>
      </c>
      <c r="C52" s="87" t="s">
        <v>838</v>
      </c>
      <c r="D52" s="154">
        <f t="shared" si="0"/>
        <v>0</v>
      </c>
      <c r="E52" s="154">
        <v>0</v>
      </c>
      <c r="F52" s="155" t="s">
        <v>871</v>
      </c>
    </row>
    <row r="53" spans="1:6">
      <c r="A53" s="83">
        <v>4264</v>
      </c>
      <c r="B53" s="91" t="s">
        <v>479</v>
      </c>
      <c r="C53" s="87" t="s">
        <v>839</v>
      </c>
      <c r="D53" s="154">
        <f t="shared" si="0"/>
        <v>2500</v>
      </c>
      <c r="E53" s="154">
        <v>2500</v>
      </c>
      <c r="F53" s="155" t="s">
        <v>871</v>
      </c>
    </row>
    <row r="54" spans="1:6" ht="24">
      <c r="A54" s="83">
        <v>4265</v>
      </c>
      <c r="B54" s="91" t="s">
        <v>480</v>
      </c>
      <c r="C54" s="87" t="s">
        <v>840</v>
      </c>
      <c r="D54" s="154">
        <f t="shared" si="0"/>
        <v>0</v>
      </c>
      <c r="E54" s="154">
        <v>0</v>
      </c>
      <c r="F54" s="155" t="s">
        <v>871</v>
      </c>
    </row>
    <row r="55" spans="1:6">
      <c r="A55" s="83">
        <v>4266</v>
      </c>
      <c r="B55" s="91" t="s">
        <v>481</v>
      </c>
      <c r="C55" s="87" t="s">
        <v>841</v>
      </c>
      <c r="D55" s="154">
        <f t="shared" si="0"/>
        <v>0</v>
      </c>
      <c r="E55" s="154">
        <v>0</v>
      </c>
      <c r="F55" s="155" t="s">
        <v>871</v>
      </c>
    </row>
    <row r="56" spans="1:6">
      <c r="A56" s="83">
        <v>4267</v>
      </c>
      <c r="B56" s="91" t="s">
        <v>482</v>
      </c>
      <c r="C56" s="87" t="s">
        <v>842</v>
      </c>
      <c r="D56" s="154">
        <f>SUM(E56)</f>
        <v>1800</v>
      </c>
      <c r="E56" s="154">
        <v>1800</v>
      </c>
      <c r="F56" s="155" t="s">
        <v>871</v>
      </c>
    </row>
    <row r="57" spans="1:6">
      <c r="A57" s="83">
        <v>4268</v>
      </c>
      <c r="B57" s="91" t="s">
        <v>483</v>
      </c>
      <c r="C57" s="87" t="s">
        <v>843</v>
      </c>
      <c r="D57" s="154">
        <f t="shared" si="0"/>
        <v>3100</v>
      </c>
      <c r="E57" s="154">
        <v>3100</v>
      </c>
      <c r="F57" s="155" t="s">
        <v>871</v>
      </c>
    </row>
    <row r="58" spans="1:6" ht="12.75" customHeight="1">
      <c r="A58" s="83">
        <v>4300</v>
      </c>
      <c r="B58" s="92" t="s">
        <v>158</v>
      </c>
      <c r="C58" s="84" t="s">
        <v>862</v>
      </c>
      <c r="D58" s="154">
        <f t="shared" si="0"/>
        <v>0</v>
      </c>
      <c r="E58" s="154">
        <f>SUM(E60:E61)</f>
        <v>0</v>
      </c>
      <c r="F58" s="155" t="s">
        <v>871</v>
      </c>
    </row>
    <row r="59" spans="1:6" ht="12.75" customHeight="1">
      <c r="A59" s="83">
        <v>4310</v>
      </c>
      <c r="B59" s="92" t="s">
        <v>683</v>
      </c>
      <c r="C59" s="84" t="s">
        <v>862</v>
      </c>
      <c r="D59" s="154">
        <f t="shared" si="0"/>
        <v>0</v>
      </c>
      <c r="E59" s="154">
        <f t="shared" ref="E59:E64" si="1">SUM(E60:E61)</f>
        <v>0</v>
      </c>
      <c r="F59" s="154"/>
    </row>
    <row r="60" spans="1:6">
      <c r="A60" s="83">
        <v>4311</v>
      </c>
      <c r="B60" s="91" t="s">
        <v>484</v>
      </c>
      <c r="C60" s="87" t="s">
        <v>844</v>
      </c>
      <c r="D60" s="154">
        <f t="shared" si="0"/>
        <v>0</v>
      </c>
      <c r="E60" s="154">
        <f t="shared" si="1"/>
        <v>0</v>
      </c>
      <c r="F60" s="155" t="s">
        <v>871</v>
      </c>
    </row>
    <row r="61" spans="1:6">
      <c r="A61" s="83">
        <v>4312</v>
      </c>
      <c r="B61" s="91" t="s">
        <v>485</v>
      </c>
      <c r="C61" s="87" t="s">
        <v>845</v>
      </c>
      <c r="D61" s="154">
        <f t="shared" ref="D61:E107" si="2">SUM(E61:F61)</f>
        <v>0</v>
      </c>
      <c r="E61" s="154">
        <f t="shared" si="1"/>
        <v>0</v>
      </c>
      <c r="F61" s="155" t="s">
        <v>871</v>
      </c>
    </row>
    <row r="62" spans="1:6" ht="12.75" customHeight="1">
      <c r="A62" s="83">
        <v>4320</v>
      </c>
      <c r="B62" s="92" t="s">
        <v>684</v>
      </c>
      <c r="C62" s="84" t="s">
        <v>862</v>
      </c>
      <c r="D62" s="154">
        <f t="shared" si="2"/>
        <v>0</v>
      </c>
      <c r="E62" s="154">
        <f t="shared" si="1"/>
        <v>0</v>
      </c>
      <c r="F62" s="155"/>
    </row>
    <row r="63" spans="1:6" ht="14.25" customHeight="1">
      <c r="A63" s="83">
        <v>4321</v>
      </c>
      <c r="B63" s="91" t="s">
        <v>486</v>
      </c>
      <c r="C63" s="87" t="s">
        <v>846</v>
      </c>
      <c r="D63" s="154">
        <f t="shared" si="2"/>
        <v>0</v>
      </c>
      <c r="E63" s="154">
        <f t="shared" si="1"/>
        <v>0</v>
      </c>
      <c r="F63" s="155" t="s">
        <v>871</v>
      </c>
    </row>
    <row r="64" spans="1:6" ht="14.25" customHeight="1">
      <c r="A64" s="83">
        <v>4322</v>
      </c>
      <c r="B64" s="91" t="s">
        <v>487</v>
      </c>
      <c r="C64" s="87" t="s">
        <v>847</v>
      </c>
      <c r="D64" s="154">
        <f t="shared" si="2"/>
        <v>0</v>
      </c>
      <c r="E64" s="154">
        <f t="shared" si="1"/>
        <v>0</v>
      </c>
      <c r="F64" s="155" t="s">
        <v>871</v>
      </c>
    </row>
    <row r="65" spans="1:6" ht="24.75" customHeight="1">
      <c r="A65" s="83">
        <v>4330</v>
      </c>
      <c r="B65" s="92" t="s">
        <v>159</v>
      </c>
      <c r="C65" s="84" t="s">
        <v>862</v>
      </c>
      <c r="D65" s="154">
        <f t="shared" si="2"/>
        <v>0</v>
      </c>
      <c r="E65" s="154">
        <f>SUM(E66:E68)</f>
        <v>0</v>
      </c>
      <c r="F65" s="155" t="s">
        <v>871</v>
      </c>
    </row>
    <row r="66" spans="1:6" ht="24">
      <c r="A66" s="83">
        <v>4331</v>
      </c>
      <c r="B66" s="91" t="s">
        <v>488</v>
      </c>
      <c r="C66" s="87" t="s">
        <v>848</v>
      </c>
      <c r="D66" s="154">
        <f t="shared" si="2"/>
        <v>0</v>
      </c>
      <c r="E66" s="154">
        <v>0</v>
      </c>
      <c r="F66" s="155" t="s">
        <v>871</v>
      </c>
    </row>
    <row r="67" spans="1:6">
      <c r="A67" s="83">
        <v>4332</v>
      </c>
      <c r="B67" s="91" t="s">
        <v>489</v>
      </c>
      <c r="C67" s="87" t="s">
        <v>849</v>
      </c>
      <c r="D67" s="154">
        <f t="shared" si="2"/>
        <v>0</v>
      </c>
      <c r="E67" s="154">
        <v>0</v>
      </c>
      <c r="F67" s="155" t="s">
        <v>871</v>
      </c>
    </row>
    <row r="68" spans="1:6">
      <c r="A68" s="83">
        <v>4333</v>
      </c>
      <c r="B68" s="91" t="s">
        <v>490</v>
      </c>
      <c r="C68" s="87" t="s">
        <v>850</v>
      </c>
      <c r="D68" s="154">
        <f t="shared" si="2"/>
        <v>0</v>
      </c>
      <c r="E68" s="154">
        <v>0</v>
      </c>
      <c r="F68" s="155" t="s">
        <v>871</v>
      </c>
    </row>
    <row r="69" spans="1:6" ht="12.75" customHeight="1">
      <c r="A69" s="83">
        <v>4400</v>
      </c>
      <c r="B69" s="91" t="s">
        <v>685</v>
      </c>
      <c r="C69" s="84" t="s">
        <v>862</v>
      </c>
      <c r="D69" s="154">
        <f t="shared" si="2"/>
        <v>303570</v>
      </c>
      <c r="E69" s="154">
        <f>SUM(E70+E73)</f>
        <v>303570</v>
      </c>
      <c r="F69" s="155" t="s">
        <v>871</v>
      </c>
    </row>
    <row r="70" spans="1:6" ht="24.75" customHeight="1">
      <c r="A70" s="83">
        <v>4410</v>
      </c>
      <c r="B70" s="92" t="s">
        <v>318</v>
      </c>
      <c r="C70" s="84" t="s">
        <v>862</v>
      </c>
      <c r="D70" s="154">
        <f t="shared" si="2"/>
        <v>303570</v>
      </c>
      <c r="E70" s="154">
        <f>SUM(E71:E72)</f>
        <v>303570</v>
      </c>
      <c r="F70" s="154">
        <v>0</v>
      </c>
    </row>
    <row r="71" spans="1:6" ht="26.25" customHeight="1">
      <c r="A71" s="83">
        <v>4411</v>
      </c>
      <c r="B71" s="91" t="s">
        <v>492</v>
      </c>
      <c r="C71" s="87" t="s">
        <v>851</v>
      </c>
      <c r="D71" s="154">
        <f t="shared" si="2"/>
        <v>303570</v>
      </c>
      <c r="E71" s="154">
        <v>303570</v>
      </c>
      <c r="F71" s="155" t="s">
        <v>871</v>
      </c>
    </row>
    <row r="72" spans="1:6" ht="24">
      <c r="A72" s="83">
        <v>4412</v>
      </c>
      <c r="B72" s="91" t="s">
        <v>524</v>
      </c>
      <c r="C72" s="87" t="s">
        <v>852</v>
      </c>
      <c r="D72" s="154">
        <f t="shared" si="2"/>
        <v>0</v>
      </c>
      <c r="E72" s="154">
        <v>0</v>
      </c>
      <c r="F72" s="155" t="s">
        <v>871</v>
      </c>
    </row>
    <row r="73" spans="1:6" ht="26.25" customHeight="1">
      <c r="A73" s="83">
        <v>4420</v>
      </c>
      <c r="B73" s="92" t="s">
        <v>686</v>
      </c>
      <c r="C73" s="84" t="s">
        <v>862</v>
      </c>
      <c r="D73" s="154">
        <f t="shared" si="2"/>
        <v>0</v>
      </c>
      <c r="E73" s="154">
        <f>SUM(E74:E75)</f>
        <v>0</v>
      </c>
      <c r="F73" s="239">
        <v>0</v>
      </c>
    </row>
    <row r="74" spans="1:6" ht="25.5" customHeight="1">
      <c r="A74" s="83">
        <v>4421</v>
      </c>
      <c r="B74" s="91" t="s">
        <v>592</v>
      </c>
      <c r="C74" s="87" t="s">
        <v>853</v>
      </c>
      <c r="D74" s="154">
        <f t="shared" si="2"/>
        <v>0</v>
      </c>
      <c r="E74" s="154">
        <v>0</v>
      </c>
      <c r="F74" s="155" t="s">
        <v>871</v>
      </c>
    </row>
    <row r="75" spans="1:6" ht="25.5" customHeight="1">
      <c r="A75" s="83">
        <v>4422</v>
      </c>
      <c r="B75" s="91" t="s">
        <v>622</v>
      </c>
      <c r="C75" s="87" t="s">
        <v>854</v>
      </c>
      <c r="D75" s="154">
        <f t="shared" si="2"/>
        <v>0</v>
      </c>
      <c r="E75" s="154">
        <v>0</v>
      </c>
      <c r="F75" s="155" t="s">
        <v>871</v>
      </c>
    </row>
    <row r="76" spans="1:6" ht="26.25" customHeight="1">
      <c r="A76" s="83">
        <v>4500</v>
      </c>
      <c r="B76" s="91" t="s">
        <v>319</v>
      </c>
      <c r="C76" s="84" t="s">
        <v>862</v>
      </c>
      <c r="D76" s="154">
        <f t="shared" si="2"/>
        <v>6800</v>
      </c>
      <c r="E76" s="154">
        <v>6800</v>
      </c>
      <c r="F76" s="155" t="s">
        <v>871</v>
      </c>
    </row>
    <row r="77" spans="1:6" ht="24.75" customHeight="1">
      <c r="A77" s="83">
        <v>4510</v>
      </c>
      <c r="B77" s="91" t="s">
        <v>687</v>
      </c>
      <c r="C77" s="84" t="s">
        <v>862</v>
      </c>
      <c r="D77" s="154">
        <f t="shared" si="2"/>
        <v>0</v>
      </c>
      <c r="E77" s="154">
        <f>SUM(E78:E79)</f>
        <v>0</v>
      </c>
      <c r="F77" s="154"/>
    </row>
    <row r="78" spans="1:6" ht="24">
      <c r="A78" s="83">
        <v>4511</v>
      </c>
      <c r="B78" s="93" t="s">
        <v>570</v>
      </c>
      <c r="C78" s="87" t="s">
        <v>855</v>
      </c>
      <c r="D78" s="154">
        <f t="shared" si="2"/>
        <v>0</v>
      </c>
      <c r="E78" s="154">
        <f t="shared" si="2"/>
        <v>0</v>
      </c>
      <c r="F78" s="155" t="s">
        <v>871</v>
      </c>
    </row>
    <row r="79" spans="1:6" ht="24">
      <c r="A79" s="83">
        <v>4512</v>
      </c>
      <c r="B79" s="91" t="s">
        <v>623</v>
      </c>
      <c r="C79" s="87" t="s">
        <v>856</v>
      </c>
      <c r="D79" s="154">
        <f t="shared" si="2"/>
        <v>0</v>
      </c>
      <c r="E79" s="154">
        <f t="shared" si="2"/>
        <v>0</v>
      </c>
      <c r="F79" s="155" t="s">
        <v>871</v>
      </c>
    </row>
    <row r="80" spans="1:6" ht="24.75" customHeight="1">
      <c r="A80" s="83">
        <v>4520</v>
      </c>
      <c r="B80" s="91" t="s">
        <v>320</v>
      </c>
      <c r="C80" s="84" t="s">
        <v>862</v>
      </c>
      <c r="D80" s="154">
        <f t="shared" si="2"/>
        <v>0</v>
      </c>
      <c r="E80" s="154">
        <f t="shared" si="2"/>
        <v>0</v>
      </c>
      <c r="F80" s="155"/>
    </row>
    <row r="81" spans="1:6" ht="24">
      <c r="A81" s="83">
        <v>4521</v>
      </c>
      <c r="B81" s="91" t="s">
        <v>571</v>
      </c>
      <c r="C81" s="87" t="s">
        <v>857</v>
      </c>
      <c r="D81" s="154">
        <f t="shared" si="2"/>
        <v>0</v>
      </c>
      <c r="E81" s="154">
        <f t="shared" si="2"/>
        <v>0</v>
      </c>
      <c r="F81" s="155" t="s">
        <v>871</v>
      </c>
    </row>
    <row r="82" spans="1:6" ht="24">
      <c r="A82" s="83">
        <v>4522</v>
      </c>
      <c r="B82" s="91" t="s">
        <v>593</v>
      </c>
      <c r="C82" s="87" t="s">
        <v>858</v>
      </c>
      <c r="D82" s="154">
        <f t="shared" si="2"/>
        <v>0</v>
      </c>
      <c r="E82" s="154">
        <f t="shared" si="2"/>
        <v>0</v>
      </c>
      <c r="F82" s="155" t="s">
        <v>871</v>
      </c>
    </row>
    <row r="83" spans="1:6" ht="24.75" customHeight="1">
      <c r="A83" s="83">
        <v>4530</v>
      </c>
      <c r="B83" s="92" t="s">
        <v>160</v>
      </c>
      <c r="C83" s="84" t="s">
        <v>862</v>
      </c>
      <c r="D83" s="154">
        <f t="shared" si="2"/>
        <v>6800</v>
      </c>
      <c r="E83" s="154">
        <f>SUM(E84:E86)</f>
        <v>6800</v>
      </c>
      <c r="F83" s="155" t="s">
        <v>871</v>
      </c>
    </row>
    <row r="84" spans="1:6" ht="36">
      <c r="A84" s="83">
        <v>4531</v>
      </c>
      <c r="B84" s="90" t="s">
        <v>572</v>
      </c>
      <c r="C84" s="86" t="s">
        <v>752</v>
      </c>
      <c r="D84" s="154">
        <f t="shared" si="2"/>
        <v>0</v>
      </c>
      <c r="E84" s="154">
        <v>0</v>
      </c>
      <c r="F84" s="155" t="s">
        <v>871</v>
      </c>
    </row>
    <row r="85" spans="1:6" ht="36">
      <c r="A85" s="83">
        <v>4532</v>
      </c>
      <c r="B85" s="90" t="s">
        <v>582</v>
      </c>
      <c r="C85" s="87" t="s">
        <v>753</v>
      </c>
      <c r="D85" s="154">
        <f t="shared" si="2"/>
        <v>0</v>
      </c>
      <c r="E85" s="154">
        <v>0</v>
      </c>
      <c r="F85" s="155" t="s">
        <v>871</v>
      </c>
    </row>
    <row r="86" spans="1:6" ht="14.25" customHeight="1">
      <c r="A86" s="83">
        <v>4533</v>
      </c>
      <c r="B86" s="90" t="s">
        <v>321</v>
      </c>
      <c r="C86" s="87" t="s">
        <v>754</v>
      </c>
      <c r="D86" s="154">
        <f t="shared" si="2"/>
        <v>6800</v>
      </c>
      <c r="E86" s="154">
        <v>6800</v>
      </c>
      <c r="F86" s="155" t="s">
        <v>871</v>
      </c>
    </row>
    <row r="87" spans="1:6" ht="14.25" customHeight="1">
      <c r="A87" s="83">
        <v>4534</v>
      </c>
      <c r="B87" s="94" t="s">
        <v>161</v>
      </c>
      <c r="C87" s="87"/>
      <c r="D87" s="154">
        <f t="shared" si="2"/>
        <v>0</v>
      </c>
      <c r="E87" s="154">
        <f>SUM(E88:E89)</f>
        <v>0</v>
      </c>
      <c r="F87" s="155" t="s">
        <v>871</v>
      </c>
    </row>
    <row r="88" spans="1:6" ht="24">
      <c r="A88" s="95">
        <v>4535</v>
      </c>
      <c r="B88" s="94" t="s">
        <v>541</v>
      </c>
      <c r="C88" s="87"/>
      <c r="D88" s="154">
        <f t="shared" si="2"/>
        <v>0</v>
      </c>
      <c r="E88" s="154">
        <v>0</v>
      </c>
      <c r="F88" s="155" t="s">
        <v>871</v>
      </c>
    </row>
    <row r="89" spans="1:6">
      <c r="A89" s="83">
        <v>4536</v>
      </c>
      <c r="B89" s="94" t="s">
        <v>542</v>
      </c>
      <c r="C89" s="87"/>
      <c r="D89" s="154">
        <f t="shared" si="2"/>
        <v>0</v>
      </c>
      <c r="E89" s="154">
        <v>0</v>
      </c>
      <c r="F89" s="155" t="s">
        <v>871</v>
      </c>
    </row>
    <row r="90" spans="1:6">
      <c r="A90" s="83">
        <v>4537</v>
      </c>
      <c r="B90" s="94" t="s">
        <v>543</v>
      </c>
      <c r="C90" s="87"/>
      <c r="D90" s="154">
        <f t="shared" si="2"/>
        <v>0</v>
      </c>
      <c r="E90" s="154">
        <v>0</v>
      </c>
      <c r="F90" s="155" t="s">
        <v>871</v>
      </c>
    </row>
    <row r="91" spans="1:6">
      <c r="A91" s="83">
        <v>4538</v>
      </c>
      <c r="B91" s="94" t="s">
        <v>545</v>
      </c>
      <c r="C91" s="87"/>
      <c r="D91" s="154">
        <f t="shared" si="2"/>
        <v>0</v>
      </c>
      <c r="E91" s="154">
        <v>0</v>
      </c>
      <c r="F91" s="155" t="s">
        <v>871</v>
      </c>
    </row>
    <row r="92" spans="1:6" ht="24" customHeight="1">
      <c r="A92" s="83">
        <v>4540</v>
      </c>
      <c r="B92" s="92" t="s">
        <v>323</v>
      </c>
      <c r="C92" s="84" t="s">
        <v>862</v>
      </c>
      <c r="D92" s="154">
        <f t="shared" si="2"/>
        <v>0</v>
      </c>
      <c r="E92" s="154">
        <v>0</v>
      </c>
      <c r="F92" s="155" t="s">
        <v>871</v>
      </c>
    </row>
    <row r="93" spans="1:6" ht="36">
      <c r="A93" s="83">
        <v>4541</v>
      </c>
      <c r="B93" s="90" t="s">
        <v>755</v>
      </c>
      <c r="C93" s="87" t="s">
        <v>757</v>
      </c>
      <c r="D93" s="154">
        <f t="shared" si="2"/>
        <v>0</v>
      </c>
      <c r="E93" s="154">
        <f t="shared" si="2"/>
        <v>0</v>
      </c>
      <c r="F93" s="155" t="s">
        <v>871</v>
      </c>
    </row>
    <row r="94" spans="1:6" ht="26.25" customHeight="1">
      <c r="A94" s="83">
        <v>4542</v>
      </c>
      <c r="B94" s="90" t="s">
        <v>756</v>
      </c>
      <c r="C94" s="87" t="s">
        <v>758</v>
      </c>
      <c r="D94" s="154">
        <f t="shared" si="2"/>
        <v>0</v>
      </c>
      <c r="E94" s="154">
        <v>0</v>
      </c>
      <c r="F94" s="155" t="s">
        <v>871</v>
      </c>
    </row>
    <row r="95" spans="1:6" ht="13.5" customHeight="1">
      <c r="A95" s="83">
        <v>4543</v>
      </c>
      <c r="B95" s="90" t="s">
        <v>324</v>
      </c>
      <c r="C95" s="87" t="s">
        <v>759</v>
      </c>
      <c r="D95" s="154">
        <f t="shared" si="2"/>
        <v>0</v>
      </c>
      <c r="E95" s="154">
        <f t="shared" si="2"/>
        <v>0</v>
      </c>
      <c r="F95" s="155" t="s">
        <v>871</v>
      </c>
    </row>
    <row r="96" spans="1:6" ht="14.25" customHeight="1">
      <c r="A96" s="83">
        <v>4544</v>
      </c>
      <c r="B96" s="94" t="s">
        <v>162</v>
      </c>
      <c r="C96" s="87"/>
      <c r="D96" s="154">
        <f t="shared" si="2"/>
        <v>0</v>
      </c>
      <c r="E96" s="154">
        <f>SUM(E97:E98)</f>
        <v>0</v>
      </c>
      <c r="F96" s="155" t="s">
        <v>871</v>
      </c>
    </row>
    <row r="97" spans="1:6" ht="24">
      <c r="A97" s="95">
        <v>4545</v>
      </c>
      <c r="B97" s="94" t="s">
        <v>541</v>
      </c>
      <c r="C97" s="87"/>
      <c r="D97" s="154">
        <f t="shared" si="2"/>
        <v>0</v>
      </c>
      <c r="E97" s="154">
        <f>SUM(F97:G97)</f>
        <v>0</v>
      </c>
      <c r="F97" s="155" t="s">
        <v>871</v>
      </c>
    </row>
    <row r="98" spans="1:6">
      <c r="A98" s="83">
        <v>4546</v>
      </c>
      <c r="B98" s="94" t="s">
        <v>544</v>
      </c>
      <c r="C98" s="87"/>
      <c r="D98" s="154">
        <f t="shared" si="2"/>
        <v>0</v>
      </c>
      <c r="E98" s="154">
        <f>SUM(F98:G98)</f>
        <v>0</v>
      </c>
      <c r="F98" s="155" t="s">
        <v>871</v>
      </c>
    </row>
    <row r="99" spans="1:6">
      <c r="A99" s="83">
        <v>4547</v>
      </c>
      <c r="B99" s="94" t="s">
        <v>543</v>
      </c>
      <c r="C99" s="87"/>
      <c r="D99" s="154">
        <f t="shared" si="2"/>
        <v>0</v>
      </c>
      <c r="E99" s="154">
        <f>SUM(F99:G99)</f>
        <v>0</v>
      </c>
      <c r="F99" s="155" t="s">
        <v>871</v>
      </c>
    </row>
    <row r="100" spans="1:6">
      <c r="A100" s="83">
        <v>4548</v>
      </c>
      <c r="B100" s="94" t="s">
        <v>545</v>
      </c>
      <c r="C100" s="87"/>
      <c r="D100" s="154">
        <f t="shared" si="2"/>
        <v>0</v>
      </c>
      <c r="E100" s="154">
        <f>SUM(F100:G100)</f>
        <v>0</v>
      </c>
      <c r="F100" s="155" t="s">
        <v>871</v>
      </c>
    </row>
    <row r="101" spans="1:6" ht="24" customHeight="1">
      <c r="A101" s="83">
        <v>4600</v>
      </c>
      <c r="B101" s="92" t="s">
        <v>692</v>
      </c>
      <c r="C101" s="84" t="s">
        <v>862</v>
      </c>
      <c r="D101" s="154">
        <f t="shared" si="2"/>
        <v>3000</v>
      </c>
      <c r="E101" s="154">
        <f>SUM(E102+E105+E110)</f>
        <v>3000</v>
      </c>
      <c r="F101" s="155" t="s">
        <v>871</v>
      </c>
    </row>
    <row r="102" spans="1:6" ht="24">
      <c r="A102" s="80">
        <v>4610</v>
      </c>
      <c r="B102" s="96" t="s">
        <v>325</v>
      </c>
      <c r="C102" s="81"/>
      <c r="D102" s="154">
        <f t="shared" si="2"/>
        <v>0</v>
      </c>
      <c r="E102" s="154">
        <f>SUM(E103:E104)</f>
        <v>0</v>
      </c>
      <c r="F102" s="155" t="s">
        <v>872</v>
      </c>
    </row>
    <row r="103" spans="1:6" ht="26.25" customHeight="1">
      <c r="A103" s="80">
        <v>4610</v>
      </c>
      <c r="B103" s="43" t="s">
        <v>430</v>
      </c>
      <c r="C103" s="81" t="s">
        <v>429</v>
      </c>
      <c r="D103" s="154">
        <f t="shared" si="2"/>
        <v>0</v>
      </c>
      <c r="E103" s="154">
        <v>0</v>
      </c>
      <c r="F103" s="155" t="s">
        <v>871</v>
      </c>
    </row>
    <row r="104" spans="1:6" ht="26.25" customHeight="1">
      <c r="A104" s="80">
        <v>4620</v>
      </c>
      <c r="B104" s="97" t="s">
        <v>599</v>
      </c>
      <c r="C104" s="81" t="s">
        <v>598</v>
      </c>
      <c r="D104" s="154">
        <f t="shared" si="2"/>
        <v>0</v>
      </c>
      <c r="E104" s="154">
        <v>0</v>
      </c>
      <c r="F104" s="155" t="s">
        <v>871</v>
      </c>
    </row>
    <row r="105" spans="1:6" ht="24.75" customHeight="1">
      <c r="A105" s="83">
        <v>4630</v>
      </c>
      <c r="B105" s="92" t="s">
        <v>688</v>
      </c>
      <c r="C105" s="84" t="s">
        <v>862</v>
      </c>
      <c r="D105" s="154">
        <f t="shared" si="2"/>
        <v>3000</v>
      </c>
      <c r="E105" s="154">
        <f>SUM(E106:E109)</f>
        <v>3000</v>
      </c>
      <c r="F105" s="155" t="s">
        <v>871</v>
      </c>
    </row>
    <row r="106" spans="1:6" ht="17.25" customHeight="1">
      <c r="A106" s="83">
        <v>4631</v>
      </c>
      <c r="B106" s="91" t="s">
        <v>764</v>
      </c>
      <c r="C106" s="87" t="s">
        <v>760</v>
      </c>
      <c r="D106" s="154">
        <f t="shared" si="2"/>
        <v>0</v>
      </c>
      <c r="E106" s="154">
        <v>0</v>
      </c>
      <c r="F106" s="155" t="s">
        <v>871</v>
      </c>
    </row>
    <row r="107" spans="1:6" ht="24">
      <c r="A107" s="83">
        <v>4632</v>
      </c>
      <c r="B107" s="85" t="s">
        <v>765</v>
      </c>
      <c r="C107" s="87" t="s">
        <v>761</v>
      </c>
      <c r="D107" s="154">
        <f t="shared" si="2"/>
        <v>0</v>
      </c>
      <c r="E107" s="154">
        <v>0</v>
      </c>
      <c r="F107" s="155" t="s">
        <v>871</v>
      </c>
    </row>
    <row r="108" spans="1:6">
      <c r="A108" s="83">
        <v>4633</v>
      </c>
      <c r="B108" s="91" t="s">
        <v>766</v>
      </c>
      <c r="C108" s="87" t="s">
        <v>762</v>
      </c>
      <c r="D108" s="154">
        <f t="shared" ref="D108:D155" si="3">SUM(E108:F108)</f>
        <v>0</v>
      </c>
      <c r="E108" s="154"/>
      <c r="F108" s="155" t="s">
        <v>871</v>
      </c>
    </row>
    <row r="109" spans="1:6">
      <c r="A109" s="83">
        <v>4634</v>
      </c>
      <c r="B109" s="91" t="s">
        <v>767</v>
      </c>
      <c r="C109" s="87" t="s">
        <v>763</v>
      </c>
      <c r="D109" s="154">
        <f t="shared" si="3"/>
        <v>3000</v>
      </c>
      <c r="E109" s="154">
        <v>3000</v>
      </c>
      <c r="F109" s="155" t="s">
        <v>871</v>
      </c>
    </row>
    <row r="110" spans="1:6" ht="12.75" customHeight="1">
      <c r="A110" s="83">
        <v>4640</v>
      </c>
      <c r="B110" s="92" t="s">
        <v>163</v>
      </c>
      <c r="C110" s="84" t="s">
        <v>862</v>
      </c>
      <c r="D110" s="154">
        <f t="shared" si="3"/>
        <v>0</v>
      </c>
      <c r="E110" s="154">
        <f>SUM(E111)</f>
        <v>0</v>
      </c>
      <c r="F110" s="155" t="s">
        <v>871</v>
      </c>
    </row>
    <row r="111" spans="1:6">
      <c r="A111" s="83">
        <v>4641</v>
      </c>
      <c r="B111" s="91" t="s">
        <v>769</v>
      </c>
      <c r="C111" s="87" t="s">
        <v>770</v>
      </c>
      <c r="D111" s="154">
        <f t="shared" si="3"/>
        <v>0</v>
      </c>
      <c r="E111" s="154">
        <v>0</v>
      </c>
      <c r="F111" s="155" t="s">
        <v>871</v>
      </c>
    </row>
    <row r="112" spans="1:6" ht="32.25" customHeight="1">
      <c r="A112" s="80">
        <v>4700</v>
      </c>
      <c r="B112" s="88" t="s">
        <v>326</v>
      </c>
      <c r="C112" s="84" t="s">
        <v>862</v>
      </c>
      <c r="D112" s="154">
        <f>SUM(D116,D130,D113)</f>
        <v>128272.5</v>
      </c>
      <c r="E112" s="154">
        <f>SUM(E116,E130,E113)</f>
        <v>128272.5</v>
      </c>
      <c r="F112" s="154">
        <v>0</v>
      </c>
    </row>
    <row r="113" spans="1:10" ht="25.5" customHeight="1">
      <c r="A113" s="83">
        <v>4710</v>
      </c>
      <c r="B113" s="88" t="s">
        <v>164</v>
      </c>
      <c r="C113" s="84" t="s">
        <v>862</v>
      </c>
      <c r="D113" s="154">
        <f t="shared" si="3"/>
        <v>1500</v>
      </c>
      <c r="E113" s="154">
        <f>SUM(E114:E115)</f>
        <v>1500</v>
      </c>
      <c r="F113" s="155" t="s">
        <v>871</v>
      </c>
    </row>
    <row r="114" spans="1:10" ht="38.25" customHeight="1">
      <c r="A114" s="83">
        <v>4711</v>
      </c>
      <c r="B114" s="85" t="s">
        <v>431</v>
      </c>
      <c r="C114" s="87" t="s">
        <v>771</v>
      </c>
      <c r="D114" s="154">
        <f t="shared" si="3"/>
        <v>0</v>
      </c>
      <c r="E114" s="154">
        <v>0</v>
      </c>
      <c r="F114" s="155" t="s">
        <v>871</v>
      </c>
    </row>
    <row r="115" spans="1:10" ht="24">
      <c r="A115" s="83">
        <v>4712</v>
      </c>
      <c r="B115" s="91" t="s">
        <v>787</v>
      </c>
      <c r="C115" s="87" t="s">
        <v>772</v>
      </c>
      <c r="D115" s="154">
        <f t="shared" si="3"/>
        <v>1500</v>
      </c>
      <c r="E115" s="154">
        <v>1500</v>
      </c>
      <c r="F115" s="155" t="s">
        <v>871</v>
      </c>
    </row>
    <row r="116" spans="1:10" ht="37.5" customHeight="1">
      <c r="A116" s="83">
        <v>4720</v>
      </c>
      <c r="B116" s="92" t="s">
        <v>327</v>
      </c>
      <c r="C116" s="84" t="s">
        <v>597</v>
      </c>
      <c r="D116" s="154">
        <f t="shared" si="3"/>
        <v>440</v>
      </c>
      <c r="E116" s="154">
        <v>440</v>
      </c>
      <c r="F116" s="155" t="s">
        <v>871</v>
      </c>
    </row>
    <row r="117" spans="1:10">
      <c r="A117" s="83">
        <v>4721</v>
      </c>
      <c r="B117" s="91" t="s">
        <v>624</v>
      </c>
      <c r="C117" s="87" t="s">
        <v>788</v>
      </c>
      <c r="D117" s="154">
        <f t="shared" si="3"/>
        <v>0</v>
      </c>
      <c r="E117" s="154"/>
      <c r="F117" s="155" t="s">
        <v>871</v>
      </c>
    </row>
    <row r="118" spans="1:10">
      <c r="A118" s="83">
        <v>4722</v>
      </c>
      <c r="B118" s="91" t="s">
        <v>625</v>
      </c>
      <c r="C118" s="98">
        <v>4822</v>
      </c>
      <c r="D118" s="154">
        <f t="shared" si="3"/>
        <v>0</v>
      </c>
      <c r="E118" s="154">
        <v>0</v>
      </c>
      <c r="F118" s="155" t="s">
        <v>871</v>
      </c>
    </row>
    <row r="119" spans="1:10">
      <c r="A119" s="83">
        <v>4723</v>
      </c>
      <c r="B119" s="91" t="s">
        <v>791</v>
      </c>
      <c r="C119" s="87" t="s">
        <v>789</v>
      </c>
      <c r="D119" s="154">
        <f t="shared" si="3"/>
        <v>440</v>
      </c>
      <c r="E119" s="154">
        <v>440</v>
      </c>
      <c r="F119" s="155" t="s">
        <v>871</v>
      </c>
    </row>
    <row r="120" spans="1:10" ht="36">
      <c r="A120" s="83">
        <v>4724</v>
      </c>
      <c r="B120" s="91" t="s">
        <v>792</v>
      </c>
      <c r="C120" s="87" t="s">
        <v>790</v>
      </c>
      <c r="D120" s="154">
        <f t="shared" si="3"/>
        <v>0</v>
      </c>
      <c r="E120" s="154">
        <v>0</v>
      </c>
      <c r="F120" s="155" t="s">
        <v>871</v>
      </c>
      <c r="J120" s="251"/>
    </row>
    <row r="121" spans="1:10" ht="25.5" customHeight="1">
      <c r="A121" s="83">
        <v>4730</v>
      </c>
      <c r="B121" s="92" t="s">
        <v>165</v>
      </c>
      <c r="C121" s="84" t="s">
        <v>862</v>
      </c>
      <c r="D121" s="154">
        <f t="shared" si="3"/>
        <v>0</v>
      </c>
      <c r="E121" s="154">
        <f>SUM(E122)</f>
        <v>0</v>
      </c>
      <c r="F121" s="155" t="s">
        <v>871</v>
      </c>
    </row>
    <row r="122" spans="1:10" ht="24">
      <c r="A122" s="83">
        <v>4731</v>
      </c>
      <c r="B122" s="93" t="s">
        <v>751</v>
      </c>
      <c r="C122" s="87" t="s">
        <v>793</v>
      </c>
      <c r="D122" s="154">
        <f t="shared" si="3"/>
        <v>0</v>
      </c>
      <c r="E122" s="154">
        <v>0</v>
      </c>
      <c r="F122" s="155" t="s">
        <v>871</v>
      </c>
    </row>
    <row r="123" spans="1:10" ht="36.75" customHeight="1">
      <c r="A123" s="83">
        <v>4740</v>
      </c>
      <c r="B123" s="99" t="s">
        <v>328</v>
      </c>
      <c r="C123" s="84" t="s">
        <v>862</v>
      </c>
      <c r="D123" s="154">
        <f t="shared" si="3"/>
        <v>0</v>
      </c>
      <c r="E123" s="154">
        <f>SUM(E124:E125)</f>
        <v>0</v>
      </c>
      <c r="F123" s="155" t="s">
        <v>871</v>
      </c>
    </row>
    <row r="124" spans="1:10" ht="26.25" customHeight="1">
      <c r="A124" s="83">
        <v>4741</v>
      </c>
      <c r="B124" s="91" t="s">
        <v>626</v>
      </c>
      <c r="C124" s="87" t="s">
        <v>794</v>
      </c>
      <c r="D124" s="154">
        <f t="shared" si="3"/>
        <v>0</v>
      </c>
      <c r="E124" s="154">
        <v>0</v>
      </c>
      <c r="F124" s="155" t="s">
        <v>871</v>
      </c>
    </row>
    <row r="125" spans="1:10" ht="24">
      <c r="A125" s="83">
        <v>4742</v>
      </c>
      <c r="B125" s="91" t="s">
        <v>796</v>
      </c>
      <c r="C125" s="87" t="s">
        <v>795</v>
      </c>
      <c r="D125" s="154">
        <f t="shared" si="3"/>
        <v>0</v>
      </c>
      <c r="E125" s="154">
        <v>0</v>
      </c>
      <c r="F125" s="155" t="s">
        <v>871</v>
      </c>
    </row>
    <row r="126" spans="1:10" ht="48.75" customHeight="1">
      <c r="A126" s="83">
        <v>4750</v>
      </c>
      <c r="B126" s="92" t="s">
        <v>166</v>
      </c>
      <c r="C126" s="84" t="s">
        <v>862</v>
      </c>
      <c r="D126" s="154">
        <f t="shared" si="3"/>
        <v>0</v>
      </c>
      <c r="E126" s="154">
        <f>SUM(E127)</f>
        <v>0</v>
      </c>
      <c r="F126" s="155" t="s">
        <v>871</v>
      </c>
    </row>
    <row r="127" spans="1:10" ht="36.75" customHeight="1">
      <c r="A127" s="83">
        <v>4751</v>
      </c>
      <c r="B127" s="91" t="s">
        <v>797</v>
      </c>
      <c r="C127" s="87" t="s">
        <v>798</v>
      </c>
      <c r="D127" s="154">
        <f t="shared" si="3"/>
        <v>0</v>
      </c>
      <c r="E127" s="154">
        <v>0</v>
      </c>
      <c r="F127" s="155" t="s">
        <v>871</v>
      </c>
    </row>
    <row r="128" spans="1:10" ht="14.25" customHeight="1">
      <c r="A128" s="83">
        <v>4760</v>
      </c>
      <c r="B128" s="99" t="s">
        <v>167</v>
      </c>
      <c r="C128" s="84" t="s">
        <v>862</v>
      </c>
      <c r="D128" s="154">
        <f t="shared" si="3"/>
        <v>0</v>
      </c>
      <c r="E128" s="154">
        <f>SUM(E129)</f>
        <v>0</v>
      </c>
      <c r="F128" s="155" t="s">
        <v>871</v>
      </c>
    </row>
    <row r="129" spans="1:6">
      <c r="A129" s="83">
        <v>4761</v>
      </c>
      <c r="B129" s="91" t="s">
        <v>800</v>
      </c>
      <c r="C129" s="87" t="s">
        <v>799</v>
      </c>
      <c r="D129" s="154">
        <f t="shared" si="3"/>
        <v>0</v>
      </c>
      <c r="E129" s="154">
        <v>0</v>
      </c>
      <c r="F129" s="155" t="s">
        <v>871</v>
      </c>
    </row>
    <row r="130" spans="1:6" ht="12.75" customHeight="1">
      <c r="A130" s="80">
        <v>4770</v>
      </c>
      <c r="B130" s="92" t="s">
        <v>168</v>
      </c>
      <c r="C130" s="84" t="s">
        <v>862</v>
      </c>
      <c r="D130" s="243">
        <v>126332.5</v>
      </c>
      <c r="E130" s="243">
        <v>126332.5</v>
      </c>
      <c r="F130" s="154">
        <f>SUM(F131)</f>
        <v>0</v>
      </c>
    </row>
    <row r="131" spans="1:6" ht="15" customHeight="1">
      <c r="A131" s="80">
        <v>4771</v>
      </c>
      <c r="B131" s="91" t="s">
        <v>70</v>
      </c>
      <c r="C131" s="87" t="s">
        <v>801</v>
      </c>
      <c r="D131" s="243">
        <v>126332.5</v>
      </c>
      <c r="E131" s="243">
        <v>126332.5</v>
      </c>
      <c r="F131" s="154">
        <v>0</v>
      </c>
    </row>
    <row r="132" spans="1:6" ht="27" customHeight="1">
      <c r="A132" s="80">
        <v>4772</v>
      </c>
      <c r="B132" s="93" t="s">
        <v>71</v>
      </c>
      <c r="C132" s="84" t="s">
        <v>862</v>
      </c>
      <c r="D132" s="151">
        <v>0</v>
      </c>
      <c r="E132" s="188">
        <v>0</v>
      </c>
      <c r="F132" s="154">
        <v>0</v>
      </c>
    </row>
    <row r="133" spans="1:6" s="36" customFormat="1" ht="31.5" customHeight="1">
      <c r="A133" s="83">
        <v>5000</v>
      </c>
      <c r="B133" s="128" t="s">
        <v>329</v>
      </c>
      <c r="C133" s="84" t="s">
        <v>862</v>
      </c>
      <c r="D133" s="154">
        <f t="shared" si="3"/>
        <v>548196.30000000005</v>
      </c>
      <c r="E133" s="152" t="s">
        <v>871</v>
      </c>
      <c r="F133" s="151">
        <f>SUM(F134++H141+I136+H141+F153+F155)</f>
        <v>548196.30000000005</v>
      </c>
    </row>
    <row r="134" spans="1:6" ht="13.5" customHeight="1">
      <c r="A134" s="83">
        <v>5100</v>
      </c>
      <c r="B134" s="91" t="s">
        <v>169</v>
      </c>
      <c r="C134" s="84" t="s">
        <v>862</v>
      </c>
      <c r="D134" s="154">
        <f t="shared" si="3"/>
        <v>548196.30000000005</v>
      </c>
      <c r="E134" s="155" t="s">
        <v>871</v>
      </c>
      <c r="F134" s="154">
        <f>SUM(F135+F139+F143)</f>
        <v>548196.30000000005</v>
      </c>
    </row>
    <row r="135" spans="1:6" ht="14.25" customHeight="1">
      <c r="A135" s="83">
        <v>5110</v>
      </c>
      <c r="B135" s="92" t="s">
        <v>170</v>
      </c>
      <c r="C135" s="84" t="s">
        <v>862</v>
      </c>
      <c r="D135" s="154">
        <f t="shared" si="3"/>
        <v>519796.3</v>
      </c>
      <c r="E135" s="155"/>
      <c r="F135" s="154">
        <f>SUM(F136:F138)</f>
        <v>519796.3</v>
      </c>
    </row>
    <row r="136" spans="1:6">
      <c r="A136" s="83">
        <v>5111</v>
      </c>
      <c r="B136" s="91" t="s">
        <v>589</v>
      </c>
      <c r="C136" s="100" t="s">
        <v>802</v>
      </c>
      <c r="D136" s="154">
        <f t="shared" si="3"/>
        <v>0</v>
      </c>
      <c r="E136" s="155" t="s">
        <v>871</v>
      </c>
      <c r="F136" s="154"/>
    </row>
    <row r="137" spans="1:6">
      <c r="A137" s="83">
        <v>5112</v>
      </c>
      <c r="B137" s="91" t="s">
        <v>590</v>
      </c>
      <c r="C137" s="100" t="s">
        <v>803</v>
      </c>
      <c r="D137" s="154">
        <f t="shared" si="3"/>
        <v>339266.3</v>
      </c>
      <c r="E137" s="155" t="s">
        <v>871</v>
      </c>
      <c r="F137" s="154">
        <v>339266.3</v>
      </c>
    </row>
    <row r="138" spans="1:6" ht="24">
      <c r="A138" s="83">
        <v>5113</v>
      </c>
      <c r="B138" s="91" t="s">
        <v>591</v>
      </c>
      <c r="C138" s="100" t="s">
        <v>804</v>
      </c>
      <c r="D138" s="154">
        <f t="shared" si="3"/>
        <v>180530</v>
      </c>
      <c r="E138" s="155" t="s">
        <v>871</v>
      </c>
      <c r="F138" s="154">
        <v>180530</v>
      </c>
    </row>
    <row r="139" spans="1:6" ht="12.75" customHeight="1">
      <c r="A139" s="83">
        <v>5120</v>
      </c>
      <c r="B139" s="92" t="s">
        <v>330</v>
      </c>
      <c r="C139" s="84" t="s">
        <v>862</v>
      </c>
      <c r="D139" s="154">
        <f t="shared" si="3"/>
        <v>16400</v>
      </c>
      <c r="E139" s="154"/>
      <c r="F139" s="154">
        <f>SUM(F140:F142)</f>
        <v>16400</v>
      </c>
    </row>
    <row r="140" spans="1:6">
      <c r="A140" s="83">
        <v>5121</v>
      </c>
      <c r="B140" s="91" t="s">
        <v>586</v>
      </c>
      <c r="C140" s="100" t="s">
        <v>805</v>
      </c>
      <c r="D140" s="154">
        <f t="shared" si="3"/>
        <v>15000</v>
      </c>
      <c r="E140" s="155" t="s">
        <v>871</v>
      </c>
      <c r="F140" s="154">
        <v>15000</v>
      </c>
    </row>
    <row r="141" spans="1:6">
      <c r="A141" s="83">
        <v>5122</v>
      </c>
      <c r="B141" s="91" t="s">
        <v>587</v>
      </c>
      <c r="C141" s="100" t="s">
        <v>806</v>
      </c>
      <c r="D141" s="154">
        <f t="shared" si="3"/>
        <v>1000</v>
      </c>
      <c r="E141" s="155" t="s">
        <v>871</v>
      </c>
      <c r="F141" s="154">
        <v>1000</v>
      </c>
    </row>
    <row r="142" spans="1:6">
      <c r="A142" s="83">
        <v>5123</v>
      </c>
      <c r="B142" s="91" t="s">
        <v>588</v>
      </c>
      <c r="C142" s="100" t="s">
        <v>807</v>
      </c>
      <c r="D142" s="154">
        <f t="shared" si="3"/>
        <v>400</v>
      </c>
      <c r="E142" s="155" t="s">
        <v>871</v>
      </c>
      <c r="F142" s="154">
        <v>400</v>
      </c>
    </row>
    <row r="143" spans="1:6" ht="12.75" customHeight="1">
      <c r="A143" s="83">
        <v>5130</v>
      </c>
      <c r="B143" s="92" t="s">
        <v>689</v>
      </c>
      <c r="C143" s="84" t="s">
        <v>862</v>
      </c>
      <c r="D143" s="154">
        <f t="shared" si="3"/>
        <v>12000</v>
      </c>
      <c r="E143" s="154"/>
      <c r="F143" s="154">
        <f>SUM(F144:F147)</f>
        <v>12000</v>
      </c>
    </row>
    <row r="144" spans="1:6">
      <c r="A144" s="83">
        <v>5131</v>
      </c>
      <c r="B144" s="91" t="s">
        <v>810</v>
      </c>
      <c r="C144" s="100" t="s">
        <v>808</v>
      </c>
      <c r="D144" s="154">
        <f t="shared" si="3"/>
        <v>0</v>
      </c>
      <c r="E144" s="155" t="s">
        <v>871</v>
      </c>
      <c r="F144" s="154">
        <v>0</v>
      </c>
    </row>
    <row r="145" spans="1:6">
      <c r="A145" s="83">
        <v>5132</v>
      </c>
      <c r="B145" s="91" t="s">
        <v>583</v>
      </c>
      <c r="C145" s="100" t="s">
        <v>809</v>
      </c>
      <c r="D145" s="154">
        <f t="shared" si="3"/>
        <v>0</v>
      </c>
      <c r="E145" s="155" t="s">
        <v>871</v>
      </c>
      <c r="F145" s="154">
        <v>0</v>
      </c>
    </row>
    <row r="146" spans="1:6" ht="13.5" customHeight="1">
      <c r="A146" s="83">
        <v>5133</v>
      </c>
      <c r="B146" s="91" t="s">
        <v>584</v>
      </c>
      <c r="C146" s="100" t="s">
        <v>816</v>
      </c>
      <c r="D146" s="154">
        <f t="shared" si="3"/>
        <v>0</v>
      </c>
      <c r="E146" s="155"/>
      <c r="F146" s="154">
        <v>0</v>
      </c>
    </row>
    <row r="147" spans="1:6">
      <c r="A147" s="83">
        <v>5134</v>
      </c>
      <c r="B147" s="91" t="s">
        <v>585</v>
      </c>
      <c r="C147" s="100" t="s">
        <v>817</v>
      </c>
      <c r="D147" s="154">
        <f t="shared" si="3"/>
        <v>12000</v>
      </c>
      <c r="E147" s="155"/>
      <c r="F147" s="154">
        <v>12000</v>
      </c>
    </row>
    <row r="148" spans="1:6" ht="13.5" customHeight="1">
      <c r="A148" s="83">
        <v>5200</v>
      </c>
      <c r="B148" s="92" t="s">
        <v>331</v>
      </c>
      <c r="C148" s="84" t="s">
        <v>862</v>
      </c>
      <c r="D148" s="154">
        <f t="shared" si="3"/>
        <v>0</v>
      </c>
      <c r="E148" s="155" t="s">
        <v>871</v>
      </c>
      <c r="F148" s="154">
        <f>SUM(F149:F152)</f>
        <v>0</v>
      </c>
    </row>
    <row r="149" spans="1:6" ht="24">
      <c r="A149" s="83">
        <v>5211</v>
      </c>
      <c r="B149" s="91" t="s">
        <v>600</v>
      </c>
      <c r="C149" s="100" t="s">
        <v>811</v>
      </c>
      <c r="D149" s="154">
        <f t="shared" si="3"/>
        <v>0</v>
      </c>
      <c r="E149" s="155" t="s">
        <v>871</v>
      </c>
      <c r="F149" s="154"/>
    </row>
    <row r="150" spans="1:6">
      <c r="A150" s="83">
        <v>5221</v>
      </c>
      <c r="B150" s="91" t="s">
        <v>601</v>
      </c>
      <c r="C150" s="100" t="s">
        <v>812</v>
      </c>
      <c r="D150" s="154">
        <f t="shared" si="3"/>
        <v>0</v>
      </c>
      <c r="E150" s="155" t="s">
        <v>871</v>
      </c>
      <c r="F150" s="154"/>
    </row>
    <row r="151" spans="1:6" ht="14.25" customHeight="1">
      <c r="A151" s="83">
        <v>5231</v>
      </c>
      <c r="B151" s="91" t="s">
        <v>602</v>
      </c>
      <c r="C151" s="100" t="s">
        <v>813</v>
      </c>
      <c r="D151" s="154">
        <f t="shared" si="3"/>
        <v>0</v>
      </c>
      <c r="E151" s="155" t="s">
        <v>871</v>
      </c>
      <c r="F151" s="154"/>
    </row>
    <row r="152" spans="1:6" ht="14.25" customHeight="1">
      <c r="A152" s="83">
        <v>5241</v>
      </c>
      <c r="B152" s="91" t="s">
        <v>815</v>
      </c>
      <c r="C152" s="100" t="s">
        <v>814</v>
      </c>
      <c r="D152" s="154">
        <f t="shared" si="3"/>
        <v>0</v>
      </c>
      <c r="E152" s="155" t="s">
        <v>871</v>
      </c>
      <c r="F152" s="154"/>
    </row>
    <row r="153" spans="1:6" ht="13.5" customHeight="1">
      <c r="A153" s="83">
        <v>5300</v>
      </c>
      <c r="B153" s="92" t="s">
        <v>690</v>
      </c>
      <c r="C153" s="84" t="s">
        <v>862</v>
      </c>
      <c r="D153" s="154">
        <f t="shared" si="3"/>
        <v>0</v>
      </c>
      <c r="E153" s="155" t="s">
        <v>871</v>
      </c>
      <c r="F153" s="154">
        <f>SUM(F154)</f>
        <v>0</v>
      </c>
    </row>
    <row r="154" spans="1:6">
      <c r="A154" s="83">
        <v>5311</v>
      </c>
      <c r="B154" s="91" t="s">
        <v>627</v>
      </c>
      <c r="C154" s="100" t="s">
        <v>818</v>
      </c>
      <c r="D154" s="154">
        <f t="shared" si="3"/>
        <v>0</v>
      </c>
      <c r="E154" s="155" t="s">
        <v>871</v>
      </c>
      <c r="F154" s="154"/>
    </row>
    <row r="155" spans="1:6" ht="14.25" customHeight="1">
      <c r="A155" s="83">
        <v>5400</v>
      </c>
      <c r="B155" s="92" t="s">
        <v>332</v>
      </c>
      <c r="C155" s="84" t="s">
        <v>862</v>
      </c>
      <c r="D155" s="154">
        <f t="shared" si="3"/>
        <v>0</v>
      </c>
      <c r="E155" s="155" t="s">
        <v>871</v>
      </c>
      <c r="F155" s="154">
        <f>SUM(F156:F159)</f>
        <v>0</v>
      </c>
    </row>
    <row r="156" spans="1:6">
      <c r="A156" s="83">
        <v>5411</v>
      </c>
      <c r="B156" s="91" t="s">
        <v>628</v>
      </c>
      <c r="C156" s="100" t="s">
        <v>819</v>
      </c>
      <c r="D156" s="154">
        <f t="shared" ref="D156:D177" si="4">SUM(E156:F156)</f>
        <v>0</v>
      </c>
      <c r="E156" s="155" t="s">
        <v>871</v>
      </c>
      <c r="F156" s="154"/>
    </row>
    <row r="157" spans="1:6">
      <c r="A157" s="83">
        <v>5421</v>
      </c>
      <c r="B157" s="91" t="s">
        <v>629</v>
      </c>
      <c r="C157" s="100" t="s">
        <v>820</v>
      </c>
      <c r="D157" s="154">
        <f t="shared" si="4"/>
        <v>0</v>
      </c>
      <c r="E157" s="155" t="s">
        <v>871</v>
      </c>
      <c r="F157" s="154"/>
    </row>
    <row r="158" spans="1:6">
      <c r="A158" s="83">
        <v>5431</v>
      </c>
      <c r="B158" s="91" t="s">
        <v>822</v>
      </c>
      <c r="C158" s="100" t="s">
        <v>821</v>
      </c>
      <c r="D158" s="154">
        <f t="shared" si="4"/>
        <v>0</v>
      </c>
      <c r="E158" s="155" t="s">
        <v>871</v>
      </c>
      <c r="F158" s="154"/>
    </row>
    <row r="159" spans="1:6">
      <c r="A159" s="83">
        <v>5441</v>
      </c>
      <c r="B159" s="101" t="s">
        <v>745</v>
      </c>
      <c r="C159" s="100" t="s">
        <v>823</v>
      </c>
      <c r="D159" s="154">
        <f t="shared" si="4"/>
        <v>0</v>
      </c>
      <c r="E159" s="155" t="s">
        <v>871</v>
      </c>
      <c r="F159" s="154"/>
    </row>
    <row r="160" spans="1:6" ht="30.75" customHeight="1">
      <c r="A160" s="102" t="s">
        <v>414</v>
      </c>
      <c r="B160" s="129" t="s">
        <v>333</v>
      </c>
      <c r="C160" s="103" t="s">
        <v>862</v>
      </c>
      <c r="D160" s="156">
        <f t="shared" si="4"/>
        <v>-139700</v>
      </c>
      <c r="E160" s="157" t="s">
        <v>861</v>
      </c>
      <c r="F160" s="154">
        <f>SUM(F161,F165,F171,F173)</f>
        <v>-139700</v>
      </c>
    </row>
    <row r="161" spans="1:6" ht="31.5" customHeight="1">
      <c r="A161" s="104" t="s">
        <v>415</v>
      </c>
      <c r="B161" s="129" t="s">
        <v>334</v>
      </c>
      <c r="C161" s="105" t="s">
        <v>862</v>
      </c>
      <c r="D161" s="156">
        <f t="shared" si="4"/>
        <v>-21500</v>
      </c>
      <c r="E161" s="157" t="s">
        <v>861</v>
      </c>
      <c r="F161" s="154">
        <f>SUM(F162:F164)</f>
        <v>-21500</v>
      </c>
    </row>
    <row r="162" spans="1:6">
      <c r="A162" s="104" t="s">
        <v>416</v>
      </c>
      <c r="B162" s="130" t="s">
        <v>637</v>
      </c>
      <c r="C162" s="106" t="s">
        <v>631</v>
      </c>
      <c r="D162" s="156">
        <f>SUM(E162:F162)</f>
        <v>-20000</v>
      </c>
      <c r="E162" s="154"/>
      <c r="F162" s="156">
        <v>-20000</v>
      </c>
    </row>
    <row r="163" spans="1:6" s="19" customFormat="1" ht="15" customHeight="1">
      <c r="A163" s="104" t="s">
        <v>417</v>
      </c>
      <c r="B163" s="130" t="s">
        <v>636</v>
      </c>
      <c r="C163" s="106" t="s">
        <v>632</v>
      </c>
      <c r="D163" s="156">
        <f>SUM(E163:F163)</f>
        <v>-1500</v>
      </c>
      <c r="E163" s="158"/>
      <c r="F163" s="156">
        <v>-1500</v>
      </c>
    </row>
    <row r="164" spans="1:6" ht="25.5">
      <c r="A164" s="107" t="s">
        <v>418</v>
      </c>
      <c r="B164" s="130" t="s">
        <v>639</v>
      </c>
      <c r="C164" s="106" t="s">
        <v>633</v>
      </c>
      <c r="D164" s="156">
        <f t="shared" si="4"/>
        <v>0</v>
      </c>
      <c r="E164" s="157" t="s">
        <v>861</v>
      </c>
      <c r="F164" s="156"/>
    </row>
    <row r="165" spans="1:6" ht="32.25" customHeight="1">
      <c r="A165" s="107" t="s">
        <v>419</v>
      </c>
      <c r="B165" s="129" t="s">
        <v>171</v>
      </c>
      <c r="C165" s="105" t="s">
        <v>862</v>
      </c>
      <c r="D165" s="156">
        <f t="shared" si="4"/>
        <v>0</v>
      </c>
      <c r="E165" s="157" t="s">
        <v>861</v>
      </c>
      <c r="F165" s="154">
        <f>SUM(F166:F167)</f>
        <v>0</v>
      </c>
    </row>
    <row r="166" spans="1:6" ht="25.5">
      <c r="A166" s="107" t="s">
        <v>420</v>
      </c>
      <c r="B166" s="130" t="s">
        <v>621</v>
      </c>
      <c r="C166" s="108" t="s">
        <v>640</v>
      </c>
      <c r="D166" s="156">
        <f t="shared" si="4"/>
        <v>0</v>
      </c>
      <c r="E166" s="157" t="s">
        <v>861</v>
      </c>
      <c r="F166" s="156"/>
    </row>
    <row r="167" spans="1:6" ht="15" customHeight="1">
      <c r="A167" s="107" t="s">
        <v>421</v>
      </c>
      <c r="B167" s="130" t="s">
        <v>172</v>
      </c>
      <c r="C167" s="105" t="s">
        <v>862</v>
      </c>
      <c r="D167" s="156">
        <f t="shared" si="4"/>
        <v>0</v>
      </c>
      <c r="E167" s="157" t="s">
        <v>861</v>
      </c>
      <c r="F167" s="154">
        <f>SUM(F168:F170)</f>
        <v>0</v>
      </c>
    </row>
    <row r="168" spans="1:6" ht="14.25" customHeight="1">
      <c r="A168" s="107" t="s">
        <v>422</v>
      </c>
      <c r="B168" s="135" t="s">
        <v>618</v>
      </c>
      <c r="C168" s="106" t="s">
        <v>644</v>
      </c>
      <c r="D168" s="156">
        <f t="shared" si="4"/>
        <v>0</v>
      </c>
      <c r="E168" s="154"/>
      <c r="F168" s="156"/>
    </row>
    <row r="169" spans="1:6" ht="25.5">
      <c r="A169" s="109" t="s">
        <v>423</v>
      </c>
      <c r="B169" s="135" t="s">
        <v>617</v>
      </c>
      <c r="C169" s="108" t="s">
        <v>645</v>
      </c>
      <c r="D169" s="156">
        <f t="shared" si="4"/>
        <v>0</v>
      </c>
      <c r="E169" s="157" t="s">
        <v>861</v>
      </c>
      <c r="F169" s="156"/>
    </row>
    <row r="170" spans="1:6" ht="25.5">
      <c r="A170" s="107" t="s">
        <v>424</v>
      </c>
      <c r="B170" s="136" t="s">
        <v>616</v>
      </c>
      <c r="C170" s="108" t="s">
        <v>646</v>
      </c>
      <c r="D170" s="156">
        <f t="shared" si="4"/>
        <v>0</v>
      </c>
      <c r="E170" s="157" t="s">
        <v>861</v>
      </c>
      <c r="F170" s="156"/>
    </row>
    <row r="171" spans="1:6" ht="29.25" customHeight="1">
      <c r="A171" s="107" t="s">
        <v>425</v>
      </c>
      <c r="B171" s="131" t="s">
        <v>691</v>
      </c>
      <c r="C171" s="105" t="s">
        <v>862</v>
      </c>
      <c r="D171" s="156">
        <f t="shared" si="4"/>
        <v>0</v>
      </c>
      <c r="E171" s="157" t="s">
        <v>861</v>
      </c>
      <c r="F171" s="154">
        <f>SUM(F172)</f>
        <v>0</v>
      </c>
    </row>
    <row r="172" spans="1:6" ht="25.5">
      <c r="A172" s="109" t="s">
        <v>426</v>
      </c>
      <c r="B172" s="130" t="s">
        <v>619</v>
      </c>
      <c r="C172" s="110" t="s">
        <v>648</v>
      </c>
      <c r="D172" s="156">
        <f t="shared" si="4"/>
        <v>0</v>
      </c>
      <c r="E172" s="157" t="s">
        <v>861</v>
      </c>
      <c r="F172" s="156"/>
    </row>
    <row r="173" spans="1:6" ht="30.75" customHeight="1">
      <c r="A173" s="107" t="s">
        <v>427</v>
      </c>
      <c r="B173" s="131" t="s">
        <v>335</v>
      </c>
      <c r="C173" s="105" t="s">
        <v>862</v>
      </c>
      <c r="D173" s="156">
        <f t="shared" si="4"/>
        <v>-118200</v>
      </c>
      <c r="E173" s="157" t="s">
        <v>861</v>
      </c>
      <c r="F173" s="154">
        <f>SUM(F174:F177)</f>
        <v>-118200</v>
      </c>
    </row>
    <row r="174" spans="1:6">
      <c r="A174" s="107" t="s">
        <v>428</v>
      </c>
      <c r="B174" s="130" t="s">
        <v>649</v>
      </c>
      <c r="C174" s="106" t="s">
        <v>651</v>
      </c>
      <c r="D174" s="156">
        <f t="shared" si="4"/>
        <v>-118200</v>
      </c>
      <c r="E174" s="157" t="s">
        <v>861</v>
      </c>
      <c r="F174" s="156">
        <v>-118200</v>
      </c>
    </row>
    <row r="175" spans="1:6" ht="13.5" customHeight="1">
      <c r="A175" s="109" t="s">
        <v>433</v>
      </c>
      <c r="B175" s="130" t="s">
        <v>650</v>
      </c>
      <c r="C175" s="110" t="s">
        <v>652</v>
      </c>
      <c r="D175" s="156">
        <f t="shared" si="4"/>
        <v>0</v>
      </c>
      <c r="E175" s="157" t="s">
        <v>861</v>
      </c>
      <c r="F175" s="156"/>
    </row>
    <row r="176" spans="1:6" ht="26.25" customHeight="1">
      <c r="A176" s="107" t="s">
        <v>434</v>
      </c>
      <c r="B176" s="130" t="s">
        <v>1094</v>
      </c>
      <c r="C176" s="108" t="s">
        <v>653</v>
      </c>
      <c r="D176" s="156">
        <f t="shared" si="4"/>
        <v>0</v>
      </c>
      <c r="E176" s="157" t="s">
        <v>861</v>
      </c>
      <c r="F176" s="156"/>
    </row>
    <row r="177" spans="1:6" ht="25.5">
      <c r="A177" s="107" t="s">
        <v>435</v>
      </c>
      <c r="B177" s="130" t="s">
        <v>620</v>
      </c>
      <c r="C177" s="108" t="s">
        <v>654</v>
      </c>
      <c r="D177" s="156">
        <f t="shared" si="4"/>
        <v>0</v>
      </c>
      <c r="E177" s="157" t="s">
        <v>861</v>
      </c>
      <c r="F177" s="156"/>
    </row>
    <row r="178" spans="1:6">
      <c r="A178" s="17"/>
      <c r="B178" s="18"/>
      <c r="C178" s="27"/>
      <c r="E178" s="122"/>
    </row>
  </sheetData>
  <mergeCells count="7">
    <mergeCell ref="A8:A9"/>
    <mergeCell ref="E7:F7"/>
    <mergeCell ref="E8:F8"/>
    <mergeCell ref="D8:D9"/>
    <mergeCell ref="A2:F2"/>
    <mergeCell ref="A3:F3"/>
    <mergeCell ref="A5:F5"/>
  </mergeCells>
  <phoneticPr fontId="6" type="noConversion"/>
  <pageMargins left="0.78740157480314965" right="0.27559055118110237" top="0.39370078740157483" bottom="0.59055118110236227" header="0.15748031496062992" footer="0.23622047244094491"/>
  <pageSetup paperSize="9" firstPageNumber="14" orientation="portrait" useFirstPageNumber="1" r:id="rId1"/>
  <headerFooter alignWithMargins="0">
    <oddFooter>&amp;RԲյուջե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245"/>
  <sheetViews>
    <sheetView showGridLines="0" topLeftCell="A64" zoomScale="120" workbookViewId="0">
      <selection activeCell="I18" sqref="I18"/>
    </sheetView>
  </sheetViews>
  <sheetFormatPr defaultRowHeight="12.75"/>
  <cols>
    <col min="1" max="1" width="6.28515625" style="1" customWidth="1"/>
    <col min="2" max="2" width="36.140625" style="1" customWidth="1"/>
    <col min="3" max="3" width="13.5703125" style="1" customWidth="1"/>
    <col min="4" max="4" width="13" style="1" customWidth="1"/>
    <col min="5" max="5" width="13.42578125" style="1" customWidth="1"/>
    <col min="6" max="6" width="11.140625" style="1" customWidth="1"/>
    <col min="7" max="7" width="0.7109375" style="1" customWidth="1"/>
    <col min="8" max="16384" width="9.140625" style="1"/>
  </cols>
  <sheetData>
    <row r="1" spans="1:6" ht="14.25">
      <c r="A1" s="341" t="s">
        <v>1103</v>
      </c>
      <c r="B1" s="341"/>
      <c r="C1" s="341"/>
      <c r="D1" s="341"/>
      <c r="E1" s="341"/>
      <c r="F1" s="341"/>
    </row>
    <row r="2" spans="1:6" ht="43.5" customHeight="1">
      <c r="A2" s="339" t="s">
        <v>1112</v>
      </c>
      <c r="B2" s="339"/>
      <c r="C2" s="339"/>
      <c r="D2" s="339"/>
      <c r="E2" s="339"/>
      <c r="F2" s="339"/>
    </row>
    <row r="3" spans="1:6" ht="14.25">
      <c r="A3" s="292"/>
      <c r="B3" s="292"/>
      <c r="C3" s="292"/>
      <c r="D3" s="292"/>
      <c r="E3" s="292"/>
    </row>
    <row r="5" spans="1:6" ht="36" customHeight="1">
      <c r="A5" s="322" t="s">
        <v>1104</v>
      </c>
      <c r="B5" s="322"/>
      <c r="C5" s="322"/>
      <c r="D5" s="322"/>
      <c r="E5" s="322"/>
    </row>
    <row r="6" spans="1:6" ht="12" customHeight="1">
      <c r="A6" s="256"/>
      <c r="B6" s="256"/>
      <c r="C6" s="256"/>
      <c r="D6" s="256"/>
      <c r="E6" s="256"/>
    </row>
    <row r="7" spans="1:6">
      <c r="E7" s="269" t="s">
        <v>867</v>
      </c>
    </row>
    <row r="8" spans="1:6" ht="30" customHeight="1">
      <c r="A8" s="336" t="s">
        <v>546</v>
      </c>
      <c r="B8" s="336"/>
      <c r="C8" s="327" t="s">
        <v>569</v>
      </c>
      <c r="D8" s="342" t="s">
        <v>529</v>
      </c>
      <c r="E8" s="342"/>
    </row>
    <row r="9" spans="1:6" ht="25.5">
      <c r="A9" s="336"/>
      <c r="B9" s="336"/>
      <c r="C9" s="337"/>
      <c r="D9" s="70" t="s">
        <v>557</v>
      </c>
      <c r="E9" s="70" t="s">
        <v>432</v>
      </c>
    </row>
    <row r="10" spans="1:6">
      <c r="A10" s="72">
        <v>1</v>
      </c>
      <c r="B10" s="72">
        <v>2</v>
      </c>
      <c r="C10" s="72">
        <v>3</v>
      </c>
      <c r="D10" s="72">
        <v>4</v>
      </c>
      <c r="E10" s="72">
        <v>5</v>
      </c>
    </row>
    <row r="11" spans="1:6" ht="30" customHeight="1">
      <c r="A11" s="73">
        <v>8000</v>
      </c>
      <c r="B11" s="74" t="s">
        <v>476</v>
      </c>
      <c r="C11" s="201">
        <f>SUM(D11:E11)</f>
        <v>151938.30000000002</v>
      </c>
      <c r="D11" s="201">
        <v>13080.2</v>
      </c>
      <c r="E11" s="201">
        <v>138858.1</v>
      </c>
    </row>
    <row r="17" spans="1:9" ht="14.25">
      <c r="A17" s="341" t="s">
        <v>1099</v>
      </c>
      <c r="B17" s="341"/>
      <c r="C17" s="341"/>
      <c r="D17" s="341"/>
      <c r="E17" s="341"/>
      <c r="F17" s="341"/>
    </row>
    <row r="18" spans="1:9" ht="41.25" customHeight="1">
      <c r="A18" s="339" t="s">
        <v>1112</v>
      </c>
      <c r="B18" s="340"/>
      <c r="C18" s="340"/>
      <c r="D18" s="340"/>
      <c r="E18" s="340"/>
      <c r="F18" s="340"/>
    </row>
    <row r="19" spans="1:9" ht="14.25">
      <c r="A19" s="338"/>
      <c r="B19" s="338"/>
      <c r="C19" s="338"/>
      <c r="D19" s="338"/>
      <c r="E19" s="338"/>
      <c r="F19" s="338"/>
    </row>
    <row r="20" spans="1:9" ht="15">
      <c r="B20" s="2"/>
    </row>
    <row r="21" spans="1:9" ht="54" customHeight="1">
      <c r="A21" s="322" t="s">
        <v>1105</v>
      </c>
      <c r="B21" s="322"/>
      <c r="C21" s="322"/>
      <c r="D21" s="322"/>
      <c r="E21" s="322"/>
      <c r="F21" s="322"/>
      <c r="H21" s="296"/>
    </row>
    <row r="22" spans="1:9" ht="11.25" customHeight="1">
      <c r="A22" s="256"/>
      <c r="B22" s="256"/>
      <c r="C22" s="256"/>
      <c r="D22" s="256"/>
      <c r="E22" s="256"/>
      <c r="F22" s="256"/>
    </row>
    <row r="23" spans="1:9" ht="14.25" customHeight="1">
      <c r="A23" s="335" t="s">
        <v>612</v>
      </c>
      <c r="B23" s="335"/>
      <c r="C23" s="335"/>
      <c r="D23" s="335"/>
      <c r="E23" s="335"/>
      <c r="F23" s="335"/>
    </row>
    <row r="24" spans="1:9" ht="51" customHeight="1">
      <c r="A24" s="333" t="s">
        <v>445</v>
      </c>
      <c r="B24" s="76" t="s">
        <v>446</v>
      </c>
      <c r="C24" s="76"/>
      <c r="D24" s="327" t="s">
        <v>615</v>
      </c>
      <c r="E24" s="71" t="s">
        <v>743</v>
      </c>
      <c r="F24" s="71"/>
    </row>
    <row r="25" spans="1:9" ht="25.5">
      <c r="A25" s="334"/>
      <c r="B25" s="69" t="s">
        <v>447</v>
      </c>
      <c r="C25" s="77" t="s">
        <v>448</v>
      </c>
      <c r="D25" s="328"/>
      <c r="E25" s="70" t="s">
        <v>607</v>
      </c>
      <c r="F25" s="70" t="s">
        <v>608</v>
      </c>
      <c r="I25" s="1" t="s">
        <v>1010</v>
      </c>
    </row>
    <row r="26" spans="1:9">
      <c r="A26" s="72">
        <v>1</v>
      </c>
      <c r="B26" s="72">
        <v>2</v>
      </c>
      <c r="C26" s="72" t="s">
        <v>449</v>
      </c>
      <c r="D26" s="72">
        <v>4</v>
      </c>
      <c r="E26" s="72">
        <v>5</v>
      </c>
      <c r="F26" s="72">
        <v>6</v>
      </c>
    </row>
    <row r="27" spans="1:9" s="3" customFormat="1" ht="13.5" customHeight="1">
      <c r="A27" s="73">
        <v>8010</v>
      </c>
      <c r="B27" s="138" t="s">
        <v>573</v>
      </c>
      <c r="C27" s="78"/>
      <c r="D27" s="201">
        <f>SUM(D48)</f>
        <v>151938.29999999999</v>
      </c>
      <c r="E27" s="201">
        <f>SUM(E48)</f>
        <v>13080.199999999997</v>
      </c>
      <c r="F27" s="201">
        <f>SUM(F48)</f>
        <v>138858.09999999998</v>
      </c>
    </row>
    <row r="28" spans="1:9" ht="11.25" customHeight="1">
      <c r="A28" s="73">
        <v>8100</v>
      </c>
      <c r="B28" s="138" t="s">
        <v>574</v>
      </c>
      <c r="C28" s="75"/>
      <c r="D28" s="202">
        <f t="shared" ref="D28:D40" si="0">SUM(E28:F28)</f>
        <v>0</v>
      </c>
      <c r="E28" s="201">
        <f>E29+E33</f>
        <v>0</v>
      </c>
      <c r="F28" s="201">
        <f>F29+F33</f>
        <v>0</v>
      </c>
    </row>
    <row r="29" spans="1:9" ht="12" customHeight="1">
      <c r="A29" s="52">
        <v>8110</v>
      </c>
      <c r="B29" s="139" t="s">
        <v>575</v>
      </c>
      <c r="C29" s="75"/>
      <c r="D29" s="202">
        <f t="shared" si="0"/>
        <v>0</v>
      </c>
      <c r="E29" s="204">
        <f>E33</f>
        <v>0</v>
      </c>
      <c r="F29" s="204">
        <f>F30+F33</f>
        <v>0</v>
      </c>
    </row>
    <row r="30" spans="1:9" ht="36" customHeight="1">
      <c r="A30" s="52">
        <v>8111</v>
      </c>
      <c r="B30" s="140" t="s">
        <v>694</v>
      </c>
      <c r="C30" s="75"/>
      <c r="D30" s="202">
        <f t="shared" si="0"/>
        <v>0</v>
      </c>
      <c r="E30" s="205" t="s">
        <v>630</v>
      </c>
      <c r="F30" s="204">
        <f>F31+F38</f>
        <v>0</v>
      </c>
    </row>
    <row r="31" spans="1:9" ht="12.75" customHeight="1">
      <c r="A31" s="52">
        <v>8112</v>
      </c>
      <c r="B31" s="141" t="s">
        <v>533</v>
      </c>
      <c r="C31" s="79" t="s">
        <v>560</v>
      </c>
      <c r="D31" s="202">
        <f t="shared" si="0"/>
        <v>0</v>
      </c>
      <c r="E31" s="205" t="s">
        <v>630</v>
      </c>
      <c r="F31" s="204">
        <f>F32+F39</f>
        <v>0</v>
      </c>
    </row>
    <row r="32" spans="1:9">
      <c r="A32" s="52">
        <v>8113</v>
      </c>
      <c r="B32" s="141" t="s">
        <v>530</v>
      </c>
      <c r="C32" s="79" t="s">
        <v>561</v>
      </c>
      <c r="D32" s="202">
        <f t="shared" si="0"/>
        <v>0</v>
      </c>
      <c r="E32" s="205" t="s">
        <v>630</v>
      </c>
      <c r="F32" s="204">
        <f>F33+F40</f>
        <v>0</v>
      </c>
    </row>
    <row r="33" spans="1:6" s="29" customFormat="1" ht="24" customHeight="1">
      <c r="A33" s="52">
        <v>8120</v>
      </c>
      <c r="B33" s="140" t="s">
        <v>576</v>
      </c>
      <c r="C33" s="79"/>
      <c r="D33" s="202">
        <f t="shared" si="0"/>
        <v>0</v>
      </c>
      <c r="E33" s="204">
        <f>E41</f>
        <v>0</v>
      </c>
      <c r="F33" s="204">
        <f>F34+F41</f>
        <v>0</v>
      </c>
    </row>
    <row r="34" spans="1:6" s="29" customFormat="1">
      <c r="A34" s="52">
        <v>8121</v>
      </c>
      <c r="B34" s="140" t="s">
        <v>695</v>
      </c>
      <c r="C34" s="79"/>
      <c r="D34" s="202">
        <f t="shared" si="0"/>
        <v>0</v>
      </c>
      <c r="E34" s="205" t="s">
        <v>630</v>
      </c>
      <c r="F34" s="201">
        <v>0</v>
      </c>
    </row>
    <row r="35" spans="1:6" s="29" customFormat="1">
      <c r="A35" s="73">
        <v>8122</v>
      </c>
      <c r="B35" s="139" t="s">
        <v>696</v>
      </c>
      <c r="C35" s="79" t="s">
        <v>562</v>
      </c>
      <c r="D35" s="202">
        <f t="shared" si="0"/>
        <v>0</v>
      </c>
      <c r="E35" s="205" t="s">
        <v>630</v>
      </c>
      <c r="F35" s="201">
        <v>0</v>
      </c>
    </row>
    <row r="36" spans="1:6" s="29" customFormat="1">
      <c r="A36" s="73">
        <v>8123</v>
      </c>
      <c r="B36" s="142" t="s">
        <v>547</v>
      </c>
      <c r="C36" s="79"/>
      <c r="D36" s="202">
        <f t="shared" si="0"/>
        <v>0</v>
      </c>
      <c r="E36" s="205" t="s">
        <v>630</v>
      </c>
      <c r="F36" s="201">
        <v>0</v>
      </c>
    </row>
    <row r="37" spans="1:6" s="29" customFormat="1">
      <c r="A37" s="73">
        <v>8124</v>
      </c>
      <c r="B37" s="142" t="s">
        <v>549</v>
      </c>
      <c r="C37" s="79"/>
      <c r="D37" s="202">
        <f t="shared" si="0"/>
        <v>0</v>
      </c>
      <c r="E37" s="205" t="s">
        <v>630</v>
      </c>
      <c r="F37" s="201">
        <v>0</v>
      </c>
    </row>
    <row r="38" spans="1:6" s="29" customFormat="1" ht="24">
      <c r="A38" s="73">
        <v>8130</v>
      </c>
      <c r="B38" s="139" t="s">
        <v>697</v>
      </c>
      <c r="C38" s="79" t="s">
        <v>563</v>
      </c>
      <c r="D38" s="202">
        <f t="shared" si="0"/>
        <v>0</v>
      </c>
      <c r="E38" s="205" t="s">
        <v>630</v>
      </c>
      <c r="F38" s="201">
        <v>0</v>
      </c>
    </row>
    <row r="39" spans="1:6" s="29" customFormat="1">
      <c r="A39" s="73">
        <v>8131</v>
      </c>
      <c r="B39" s="142" t="s">
        <v>553</v>
      </c>
      <c r="C39" s="79"/>
      <c r="D39" s="202">
        <f t="shared" si="0"/>
        <v>0</v>
      </c>
      <c r="E39" s="205" t="s">
        <v>630</v>
      </c>
      <c r="F39" s="201">
        <v>0</v>
      </c>
    </row>
    <row r="40" spans="1:6" s="29" customFormat="1">
      <c r="A40" s="73">
        <v>8132</v>
      </c>
      <c r="B40" s="142" t="s">
        <v>551</v>
      </c>
      <c r="C40" s="79"/>
      <c r="D40" s="202">
        <f t="shared" si="0"/>
        <v>0</v>
      </c>
      <c r="E40" s="205" t="s">
        <v>630</v>
      </c>
      <c r="F40" s="201">
        <v>0</v>
      </c>
    </row>
    <row r="41" spans="1:6">
      <c r="A41" s="73">
        <v>8140</v>
      </c>
      <c r="B41" s="139" t="s">
        <v>72</v>
      </c>
      <c r="C41" s="79"/>
      <c r="D41" s="201">
        <f>SUM(E41:F41)</f>
        <v>0</v>
      </c>
      <c r="E41" s="204">
        <f>SUM(E42)</f>
        <v>0</v>
      </c>
      <c r="F41" s="204">
        <f>SUM(F42)</f>
        <v>0</v>
      </c>
    </row>
    <row r="42" spans="1:6" ht="24">
      <c r="A42" s="73">
        <v>8141</v>
      </c>
      <c r="B42" s="139" t="s">
        <v>78</v>
      </c>
      <c r="C42" s="79" t="s">
        <v>562</v>
      </c>
      <c r="D42" s="201">
        <f t="shared" ref="D42:D78" si="1">SUM(E42:F42)</f>
        <v>0</v>
      </c>
      <c r="E42" s="204">
        <f>SUM(E43:E44)</f>
        <v>0</v>
      </c>
      <c r="F42" s="204">
        <f>SUM(F43:F44)</f>
        <v>0</v>
      </c>
    </row>
    <row r="43" spans="1:6">
      <c r="A43" s="73">
        <v>8142</v>
      </c>
      <c r="B43" s="142" t="s">
        <v>554</v>
      </c>
      <c r="C43" s="87"/>
      <c r="D43" s="201">
        <f t="shared" si="1"/>
        <v>0</v>
      </c>
      <c r="E43" s="206"/>
      <c r="F43" s="205" t="s">
        <v>630</v>
      </c>
    </row>
    <row r="44" spans="1:6">
      <c r="A44" s="73">
        <v>8143</v>
      </c>
      <c r="B44" s="142" t="s">
        <v>555</v>
      </c>
      <c r="C44" s="87"/>
      <c r="D44" s="201">
        <f t="shared" si="1"/>
        <v>0</v>
      </c>
      <c r="E44" s="201">
        <v>0</v>
      </c>
      <c r="F44" s="201">
        <v>0</v>
      </c>
    </row>
    <row r="45" spans="1:6" ht="24">
      <c r="A45" s="73">
        <v>8150</v>
      </c>
      <c r="B45" s="139" t="s">
        <v>73</v>
      </c>
      <c r="C45" s="111" t="s">
        <v>563</v>
      </c>
      <c r="D45" s="201">
        <f t="shared" si="1"/>
        <v>0</v>
      </c>
      <c r="E45" s="204">
        <f>-SUM(E46:E47)</f>
        <v>0</v>
      </c>
      <c r="F45" s="204">
        <f>F47</f>
        <v>0</v>
      </c>
    </row>
    <row r="46" spans="1:6">
      <c r="A46" s="73">
        <v>8151</v>
      </c>
      <c r="B46" s="142" t="s">
        <v>553</v>
      </c>
      <c r="C46" s="111"/>
      <c r="D46" s="201">
        <f t="shared" si="1"/>
        <v>0</v>
      </c>
      <c r="E46" s="206"/>
      <c r="F46" s="157" t="s">
        <v>872</v>
      </c>
    </row>
    <row r="47" spans="1:6">
      <c r="A47" s="73">
        <v>8152</v>
      </c>
      <c r="B47" s="142" t="s">
        <v>552</v>
      </c>
      <c r="C47" s="111"/>
      <c r="D47" s="201">
        <f t="shared" si="1"/>
        <v>0</v>
      </c>
      <c r="E47" s="201">
        <v>0</v>
      </c>
      <c r="F47" s="201">
        <v>0</v>
      </c>
    </row>
    <row r="48" spans="1:6" ht="47.25" customHeight="1">
      <c r="A48" s="73">
        <v>8160</v>
      </c>
      <c r="B48" s="139" t="s">
        <v>577</v>
      </c>
      <c r="C48" s="111"/>
      <c r="D48" s="201">
        <f>SUM(D56)</f>
        <v>151938.29999999999</v>
      </c>
      <c r="E48" s="201">
        <f>SUM(E56)</f>
        <v>13080.199999999997</v>
      </c>
      <c r="F48" s="201">
        <f>SUM(F56)</f>
        <v>138858.09999999998</v>
      </c>
    </row>
    <row r="49" spans="1:6" ht="24">
      <c r="A49" s="73">
        <v>8161</v>
      </c>
      <c r="B49" s="140" t="s">
        <v>74</v>
      </c>
      <c r="C49" s="111"/>
      <c r="D49" s="201">
        <f t="shared" si="1"/>
        <v>0</v>
      </c>
      <c r="E49" s="207" t="s">
        <v>630</v>
      </c>
      <c r="F49" s="201">
        <f>SUM(F50:F52)</f>
        <v>0</v>
      </c>
    </row>
    <row r="50" spans="1:6" ht="36" customHeight="1">
      <c r="A50" s="73">
        <v>8162</v>
      </c>
      <c r="B50" s="142" t="s">
        <v>526</v>
      </c>
      <c r="C50" s="111" t="s">
        <v>564</v>
      </c>
      <c r="D50" s="201">
        <f t="shared" si="1"/>
        <v>0</v>
      </c>
      <c r="E50" s="205" t="s">
        <v>630</v>
      </c>
      <c r="F50" s="201">
        <v>0</v>
      </c>
    </row>
    <row r="51" spans="1:6" ht="106.5" customHeight="1">
      <c r="A51" s="20">
        <v>8163</v>
      </c>
      <c r="B51" s="142" t="s">
        <v>525</v>
      </c>
      <c r="C51" s="111" t="s">
        <v>564</v>
      </c>
      <c r="D51" s="201">
        <f t="shared" si="1"/>
        <v>0</v>
      </c>
      <c r="E51" s="207" t="s">
        <v>630</v>
      </c>
      <c r="F51" s="201">
        <v>0</v>
      </c>
    </row>
    <row r="52" spans="1:6" ht="24">
      <c r="A52" s="73">
        <v>8164</v>
      </c>
      <c r="B52" s="142" t="s">
        <v>527</v>
      </c>
      <c r="C52" s="111" t="s">
        <v>565</v>
      </c>
      <c r="D52" s="201">
        <f t="shared" si="1"/>
        <v>0</v>
      </c>
      <c r="E52" s="205" t="s">
        <v>630</v>
      </c>
      <c r="F52" s="201">
        <v>0</v>
      </c>
    </row>
    <row r="53" spans="1:6">
      <c r="A53" s="73">
        <v>8170</v>
      </c>
      <c r="B53" s="140" t="s">
        <v>75</v>
      </c>
      <c r="C53" s="111"/>
      <c r="D53" s="201">
        <f t="shared" si="1"/>
        <v>0</v>
      </c>
      <c r="E53" s="204">
        <f>SUM(E54:E55)</f>
        <v>0</v>
      </c>
      <c r="F53" s="204">
        <f>SUM(F54:F55)</f>
        <v>0</v>
      </c>
    </row>
    <row r="54" spans="1:6" ht="36">
      <c r="A54" s="73">
        <v>8171</v>
      </c>
      <c r="B54" s="142" t="s">
        <v>531</v>
      </c>
      <c r="C54" s="111" t="s">
        <v>566</v>
      </c>
      <c r="D54" s="201">
        <f t="shared" si="1"/>
        <v>0</v>
      </c>
      <c r="E54" s="204"/>
      <c r="F54" s="201">
        <v>0</v>
      </c>
    </row>
    <row r="55" spans="1:6" ht="14.25" customHeight="1">
      <c r="A55" s="73">
        <v>8172</v>
      </c>
      <c r="B55" s="141" t="s">
        <v>532</v>
      </c>
      <c r="C55" s="111" t="s">
        <v>567</v>
      </c>
      <c r="D55" s="201">
        <f t="shared" si="1"/>
        <v>0</v>
      </c>
      <c r="E55" s="204"/>
      <c r="F55" s="201">
        <v>0</v>
      </c>
    </row>
    <row r="56" spans="1:6" ht="50.25" customHeight="1">
      <c r="A56" s="112">
        <v>8190</v>
      </c>
      <c r="B56" s="140" t="s">
        <v>350</v>
      </c>
      <c r="C56" s="73"/>
      <c r="D56" s="201">
        <f t="shared" si="1"/>
        <v>151938.29999999999</v>
      </c>
      <c r="E56" s="201">
        <f>SUM(E57-E59)</f>
        <v>13080.199999999997</v>
      </c>
      <c r="F56" s="239">
        <f>SUM(F60)</f>
        <v>138858.09999999998</v>
      </c>
    </row>
    <row r="57" spans="1:6" ht="38.25" customHeight="1">
      <c r="A57" s="20">
        <v>8191</v>
      </c>
      <c r="B57" s="143" t="s">
        <v>76</v>
      </c>
      <c r="C57" s="113">
        <v>9320</v>
      </c>
      <c r="D57" s="201">
        <f>SUM(E57:F57)</f>
        <v>112607.59999999999</v>
      </c>
      <c r="E57" s="201">
        <f>SUM(E58:E59)</f>
        <v>112607.59999999999</v>
      </c>
      <c r="F57" s="287" t="s">
        <v>872</v>
      </c>
    </row>
    <row r="58" spans="1:6" ht="62.25" customHeight="1">
      <c r="A58" s="20">
        <v>8192</v>
      </c>
      <c r="B58" s="142" t="s">
        <v>528</v>
      </c>
      <c r="C58" s="73"/>
      <c r="D58" s="201">
        <f>SUM(E58:F58)</f>
        <v>13080.2</v>
      </c>
      <c r="E58" s="201">
        <v>13080.2</v>
      </c>
      <c r="F58" s="288" t="s">
        <v>630</v>
      </c>
    </row>
    <row r="59" spans="1:6" ht="37.5" customHeight="1">
      <c r="A59" s="20">
        <v>8193</v>
      </c>
      <c r="B59" s="142" t="s">
        <v>693</v>
      </c>
      <c r="C59" s="73"/>
      <c r="D59" s="201">
        <f>SUM(E59:F59)</f>
        <v>99527.4</v>
      </c>
      <c r="E59" s="201">
        <v>99527.4</v>
      </c>
      <c r="F59" s="288" t="s">
        <v>872</v>
      </c>
    </row>
    <row r="60" spans="1:6" ht="35.25" customHeight="1">
      <c r="A60" s="20">
        <v>8194</v>
      </c>
      <c r="B60" s="142" t="s">
        <v>176</v>
      </c>
      <c r="C60" s="114">
        <v>9330</v>
      </c>
      <c r="D60" s="201">
        <f t="shared" si="1"/>
        <v>138858.09999999998</v>
      </c>
      <c r="E60" s="288" t="s">
        <v>630</v>
      </c>
      <c r="F60" s="201">
        <f>SUM(F61+F62)</f>
        <v>138858.09999999998</v>
      </c>
    </row>
    <row r="61" spans="1:6" ht="40.5" customHeight="1">
      <c r="A61" s="20">
        <v>8195</v>
      </c>
      <c r="B61" s="142" t="s">
        <v>475</v>
      </c>
      <c r="C61" s="114"/>
      <c r="D61" s="201">
        <f t="shared" si="1"/>
        <v>39330.699999999997</v>
      </c>
      <c r="E61" s="288" t="s">
        <v>630</v>
      </c>
      <c r="F61" s="201">
        <v>39330.699999999997</v>
      </c>
    </row>
    <row r="62" spans="1:6" ht="48" customHeight="1">
      <c r="A62" s="20">
        <v>8196</v>
      </c>
      <c r="B62" s="142" t="s">
        <v>349</v>
      </c>
      <c r="C62" s="114"/>
      <c r="D62" s="201">
        <f t="shared" si="1"/>
        <v>99527.4</v>
      </c>
      <c r="E62" s="288" t="s">
        <v>630</v>
      </c>
      <c r="F62" s="201">
        <v>99527.4</v>
      </c>
    </row>
    <row r="63" spans="1:6" ht="41.25" customHeight="1">
      <c r="A63" s="20">
        <v>8197</v>
      </c>
      <c r="B63" s="140" t="s">
        <v>473</v>
      </c>
      <c r="C63" s="115"/>
      <c r="D63" s="201">
        <v>0</v>
      </c>
      <c r="E63" s="288" t="s">
        <v>630</v>
      </c>
      <c r="F63" s="288" t="s">
        <v>630</v>
      </c>
    </row>
    <row r="64" spans="1:6" ht="49.5" customHeight="1">
      <c r="A64" s="20">
        <v>8198</v>
      </c>
      <c r="B64" s="140" t="s">
        <v>474</v>
      </c>
      <c r="C64" s="115"/>
      <c r="D64" s="201">
        <v>0</v>
      </c>
      <c r="E64" s="201">
        <v>0</v>
      </c>
      <c r="F64" s="201">
        <v>0</v>
      </c>
    </row>
    <row r="65" spans="1:6" ht="63" customHeight="1">
      <c r="A65" s="20">
        <v>8199</v>
      </c>
      <c r="B65" s="140" t="s">
        <v>578</v>
      </c>
      <c r="C65" s="115"/>
      <c r="D65" s="201">
        <v>0</v>
      </c>
      <c r="E65" s="204">
        <v>0</v>
      </c>
      <c r="F65" s="204">
        <f>F27-F29-F53-F56-F64-F68</f>
        <v>0</v>
      </c>
    </row>
    <row r="66" spans="1:6" ht="36" customHeight="1">
      <c r="A66" s="20" t="s">
        <v>436</v>
      </c>
      <c r="B66" s="142" t="s">
        <v>77</v>
      </c>
      <c r="C66" s="115"/>
      <c r="D66" s="201">
        <f t="shared" si="1"/>
        <v>0</v>
      </c>
      <c r="E66" s="205" t="s">
        <v>630</v>
      </c>
      <c r="F66" s="201"/>
    </row>
    <row r="67" spans="1:6" ht="12" customHeight="1">
      <c r="A67" s="52">
        <v>8200</v>
      </c>
      <c r="B67" s="138" t="s">
        <v>579</v>
      </c>
      <c r="C67" s="73"/>
      <c r="D67" s="201">
        <f t="shared" si="1"/>
        <v>0</v>
      </c>
      <c r="E67" s="201">
        <f>SUM(E68)</f>
        <v>0</v>
      </c>
      <c r="F67" s="201">
        <f>SUM(F68)</f>
        <v>0</v>
      </c>
    </row>
    <row r="68" spans="1:6" ht="13.5" customHeight="1">
      <c r="A68" s="52">
        <v>8210</v>
      </c>
      <c r="B68" s="144" t="s">
        <v>580</v>
      </c>
      <c r="C68" s="73"/>
      <c r="D68" s="201">
        <f t="shared" si="1"/>
        <v>0</v>
      </c>
      <c r="E68" s="201">
        <f>E72</f>
        <v>0</v>
      </c>
      <c r="F68" s="201">
        <f>SUM(F69+F72)</f>
        <v>0</v>
      </c>
    </row>
    <row r="69" spans="1:6" ht="36">
      <c r="A69" s="52">
        <v>8211</v>
      </c>
      <c r="B69" s="140" t="s">
        <v>80</v>
      </c>
      <c r="C69" s="73"/>
      <c r="D69" s="201">
        <f t="shared" si="1"/>
        <v>0</v>
      </c>
      <c r="E69" s="205" t="s">
        <v>630</v>
      </c>
      <c r="F69" s="201">
        <f>SUM(F70:F71)</f>
        <v>0</v>
      </c>
    </row>
    <row r="70" spans="1:6">
      <c r="A70" s="52">
        <v>8212</v>
      </c>
      <c r="B70" s="141" t="s">
        <v>533</v>
      </c>
      <c r="C70" s="111" t="s">
        <v>536</v>
      </c>
      <c r="D70" s="201">
        <f t="shared" si="1"/>
        <v>0</v>
      </c>
      <c r="E70" s="205" t="s">
        <v>630</v>
      </c>
      <c r="F70" s="201">
        <v>0</v>
      </c>
    </row>
    <row r="71" spans="1:6">
      <c r="A71" s="52">
        <v>8213</v>
      </c>
      <c r="B71" s="141" t="s">
        <v>530</v>
      </c>
      <c r="C71" s="111" t="s">
        <v>537</v>
      </c>
      <c r="D71" s="201">
        <f t="shared" si="1"/>
        <v>0</v>
      </c>
      <c r="E71" s="205" t="s">
        <v>630</v>
      </c>
      <c r="F71" s="201">
        <v>0</v>
      </c>
    </row>
    <row r="72" spans="1:6" ht="24.75" customHeight="1">
      <c r="A72" s="52">
        <v>8220</v>
      </c>
      <c r="B72" s="140" t="s">
        <v>581</v>
      </c>
      <c r="C72" s="116"/>
      <c r="D72" s="201">
        <f t="shared" si="1"/>
        <v>0</v>
      </c>
      <c r="E72" s="203"/>
      <c r="F72" s="201">
        <f>SUM(F73+F76)</f>
        <v>0</v>
      </c>
    </row>
    <row r="73" spans="1:6">
      <c r="A73" s="52">
        <v>8221</v>
      </c>
      <c r="B73" s="140" t="s">
        <v>79</v>
      </c>
      <c r="C73" s="116"/>
      <c r="D73" s="201">
        <f t="shared" si="1"/>
        <v>0</v>
      </c>
      <c r="E73" s="205" t="s">
        <v>630</v>
      </c>
      <c r="F73" s="201">
        <v>0</v>
      </c>
    </row>
    <row r="74" spans="1:6">
      <c r="A74" s="73">
        <v>8222</v>
      </c>
      <c r="B74" s="142" t="s">
        <v>548</v>
      </c>
      <c r="C74" s="111" t="s">
        <v>538</v>
      </c>
      <c r="D74" s="201">
        <f t="shared" si="1"/>
        <v>0</v>
      </c>
      <c r="E74" s="205" t="s">
        <v>630</v>
      </c>
      <c r="F74" s="201">
        <v>0</v>
      </c>
    </row>
    <row r="75" spans="1:6" ht="24">
      <c r="A75" s="73">
        <v>8230</v>
      </c>
      <c r="B75" s="142" t="s">
        <v>550</v>
      </c>
      <c r="C75" s="111" t="s">
        <v>539</v>
      </c>
      <c r="D75" s="201">
        <f t="shared" si="1"/>
        <v>0</v>
      </c>
      <c r="E75" s="205" t="s">
        <v>630</v>
      </c>
      <c r="F75" s="201">
        <v>0</v>
      </c>
    </row>
    <row r="76" spans="1:6">
      <c r="A76" s="73">
        <v>8240</v>
      </c>
      <c r="B76" s="140" t="s">
        <v>72</v>
      </c>
      <c r="C76" s="116"/>
      <c r="D76" s="201">
        <f t="shared" si="1"/>
        <v>0</v>
      </c>
      <c r="E76" s="201">
        <v>0</v>
      </c>
      <c r="F76" s="201">
        <v>0</v>
      </c>
    </row>
    <row r="77" spans="1:6">
      <c r="A77" s="73">
        <v>8241</v>
      </c>
      <c r="B77" s="142" t="s">
        <v>568</v>
      </c>
      <c r="C77" s="111" t="s">
        <v>538</v>
      </c>
      <c r="D77" s="201">
        <f t="shared" si="1"/>
        <v>0</v>
      </c>
      <c r="E77" s="201">
        <v>0</v>
      </c>
      <c r="F77" s="201">
        <v>0</v>
      </c>
    </row>
    <row r="78" spans="1:6" ht="24">
      <c r="A78" s="73">
        <v>8250</v>
      </c>
      <c r="B78" s="142" t="s">
        <v>556</v>
      </c>
      <c r="C78" s="111" t="s">
        <v>539</v>
      </c>
      <c r="D78" s="201">
        <f t="shared" si="1"/>
        <v>0</v>
      </c>
      <c r="E78" s="201">
        <v>0</v>
      </c>
      <c r="F78" s="201">
        <v>0</v>
      </c>
    </row>
    <row r="79" spans="1:6">
      <c r="B79" s="28"/>
    </row>
    <row r="80" spans="1:6">
      <c r="B80" s="28"/>
    </row>
    <row r="81" spans="2:2">
      <c r="B81" s="28"/>
    </row>
    <row r="82" spans="2:2">
      <c r="B82" s="28"/>
    </row>
    <row r="83" spans="2:2">
      <c r="B83" s="28"/>
    </row>
    <row r="84" spans="2:2">
      <c r="B84" s="28"/>
    </row>
    <row r="85" spans="2:2">
      <c r="B85" s="28"/>
    </row>
    <row r="86" spans="2:2">
      <c r="B86" s="28"/>
    </row>
    <row r="87" spans="2:2">
      <c r="B87" s="28"/>
    </row>
    <row r="88" spans="2:2">
      <c r="B88" s="28"/>
    </row>
    <row r="89" spans="2:2">
      <c r="B89" s="28"/>
    </row>
    <row r="90" spans="2:2">
      <c r="B90" s="28"/>
    </row>
    <row r="91" spans="2:2">
      <c r="B91" s="28"/>
    </row>
    <row r="92" spans="2:2">
      <c r="B92" s="28"/>
    </row>
    <row r="93" spans="2:2">
      <c r="B93" s="28"/>
    </row>
    <row r="94" spans="2:2">
      <c r="B94" s="28"/>
    </row>
    <row r="95" spans="2:2">
      <c r="B95" s="28"/>
    </row>
    <row r="96" spans="2:2">
      <c r="B96" s="28"/>
    </row>
    <row r="97" spans="2:2">
      <c r="B97" s="28"/>
    </row>
    <row r="98" spans="2:2">
      <c r="B98" s="28"/>
    </row>
    <row r="99" spans="2:2">
      <c r="B99" s="28"/>
    </row>
    <row r="100" spans="2:2">
      <c r="B100" s="28"/>
    </row>
    <row r="101" spans="2:2">
      <c r="B101" s="28"/>
    </row>
    <row r="102" spans="2:2">
      <c r="B102" s="28"/>
    </row>
    <row r="103" spans="2:2">
      <c r="B103" s="28"/>
    </row>
    <row r="104" spans="2:2">
      <c r="B104" s="28"/>
    </row>
    <row r="105" spans="2:2">
      <c r="B105" s="28"/>
    </row>
    <row r="106" spans="2:2">
      <c r="B106" s="28"/>
    </row>
    <row r="107" spans="2:2">
      <c r="B107" s="28"/>
    </row>
    <row r="108" spans="2:2">
      <c r="B108" s="28"/>
    </row>
    <row r="109" spans="2:2">
      <c r="B109" s="28"/>
    </row>
    <row r="110" spans="2:2">
      <c r="B110" s="28"/>
    </row>
    <row r="111" spans="2:2">
      <c r="B111" s="28"/>
    </row>
    <row r="112" spans="2:2">
      <c r="B112" s="28"/>
    </row>
    <row r="113" spans="2:2">
      <c r="B113" s="28"/>
    </row>
    <row r="114" spans="2:2">
      <c r="B114" s="28"/>
    </row>
    <row r="115" spans="2:2">
      <c r="B115" s="28"/>
    </row>
    <row r="116" spans="2:2">
      <c r="B116" s="28"/>
    </row>
    <row r="117" spans="2:2">
      <c r="B117" s="28"/>
    </row>
    <row r="118" spans="2:2">
      <c r="B118" s="28"/>
    </row>
    <row r="119" spans="2:2">
      <c r="B119" s="28"/>
    </row>
    <row r="120" spans="2:2">
      <c r="B120" s="28"/>
    </row>
    <row r="121" spans="2:2">
      <c r="B121" s="28"/>
    </row>
    <row r="122" spans="2:2">
      <c r="B122" s="28"/>
    </row>
    <row r="123" spans="2:2">
      <c r="B123" s="28"/>
    </row>
    <row r="124" spans="2:2">
      <c r="B124" s="28"/>
    </row>
    <row r="125" spans="2:2">
      <c r="B125" s="28"/>
    </row>
    <row r="126" spans="2:2">
      <c r="B126" s="28"/>
    </row>
    <row r="127" spans="2:2">
      <c r="B127" s="28"/>
    </row>
    <row r="128" spans="2:2">
      <c r="B128" s="28"/>
    </row>
    <row r="129" spans="2:2">
      <c r="B129" s="28"/>
    </row>
    <row r="130" spans="2:2">
      <c r="B130" s="28"/>
    </row>
    <row r="131" spans="2:2">
      <c r="B131" s="28"/>
    </row>
    <row r="132" spans="2:2">
      <c r="B132" s="28"/>
    </row>
    <row r="133" spans="2:2">
      <c r="B133" s="28"/>
    </row>
    <row r="134" spans="2:2">
      <c r="B134" s="28"/>
    </row>
    <row r="135" spans="2:2">
      <c r="B135" s="28"/>
    </row>
    <row r="136" spans="2:2">
      <c r="B136" s="28"/>
    </row>
    <row r="137" spans="2:2">
      <c r="B137" s="28"/>
    </row>
    <row r="138" spans="2:2">
      <c r="B138" s="28"/>
    </row>
    <row r="139" spans="2:2">
      <c r="B139" s="28"/>
    </row>
    <row r="140" spans="2:2">
      <c r="B140" s="28"/>
    </row>
    <row r="141" spans="2:2">
      <c r="B141" s="28"/>
    </row>
    <row r="142" spans="2:2">
      <c r="B142" s="28"/>
    </row>
    <row r="143" spans="2:2">
      <c r="B143" s="28"/>
    </row>
    <row r="144" spans="2:2">
      <c r="B144" s="28"/>
    </row>
    <row r="145" spans="2:2">
      <c r="B145" s="28"/>
    </row>
    <row r="146" spans="2:2">
      <c r="B146" s="28"/>
    </row>
    <row r="147" spans="2:2">
      <c r="B147" s="28"/>
    </row>
    <row r="148" spans="2:2">
      <c r="B148" s="28"/>
    </row>
    <row r="149" spans="2:2">
      <c r="B149" s="28"/>
    </row>
    <row r="150" spans="2:2">
      <c r="B150" s="28"/>
    </row>
    <row r="151" spans="2:2">
      <c r="B151" s="28"/>
    </row>
    <row r="152" spans="2:2">
      <c r="B152" s="28"/>
    </row>
    <row r="153" spans="2:2">
      <c r="B153" s="28"/>
    </row>
    <row r="154" spans="2:2">
      <c r="B154" s="28"/>
    </row>
    <row r="155" spans="2:2">
      <c r="B155" s="28"/>
    </row>
    <row r="156" spans="2:2">
      <c r="B156" s="28"/>
    </row>
    <row r="157" spans="2:2">
      <c r="B157" s="28"/>
    </row>
    <row r="158" spans="2:2">
      <c r="B158" s="28"/>
    </row>
    <row r="159" spans="2:2">
      <c r="B159" s="28"/>
    </row>
    <row r="160" spans="2:2">
      <c r="B160" s="28"/>
    </row>
    <row r="161" spans="2:2">
      <c r="B161" s="28"/>
    </row>
    <row r="162" spans="2:2">
      <c r="B162" s="28"/>
    </row>
    <row r="163" spans="2:2">
      <c r="B163" s="28"/>
    </row>
    <row r="164" spans="2:2">
      <c r="B164" s="28"/>
    </row>
    <row r="165" spans="2:2">
      <c r="B165" s="28"/>
    </row>
    <row r="166" spans="2:2">
      <c r="B166" s="28"/>
    </row>
    <row r="167" spans="2:2">
      <c r="B167" s="28"/>
    </row>
    <row r="168" spans="2:2">
      <c r="B168" s="28"/>
    </row>
    <row r="169" spans="2:2">
      <c r="B169" s="28"/>
    </row>
    <row r="170" spans="2:2">
      <c r="B170" s="28"/>
    </row>
    <row r="171" spans="2:2">
      <c r="B171" s="28"/>
    </row>
    <row r="172" spans="2:2">
      <c r="B172" s="28"/>
    </row>
    <row r="173" spans="2:2">
      <c r="B173" s="28"/>
    </row>
    <row r="174" spans="2:2">
      <c r="B174" s="28"/>
    </row>
    <row r="175" spans="2:2">
      <c r="B175" s="28"/>
    </row>
    <row r="176" spans="2:2">
      <c r="B176" s="28"/>
    </row>
    <row r="177" spans="2:2">
      <c r="B177" s="28"/>
    </row>
    <row r="178" spans="2:2">
      <c r="B178" s="28"/>
    </row>
    <row r="179" spans="2:2">
      <c r="B179" s="28"/>
    </row>
    <row r="180" spans="2:2">
      <c r="B180" s="28"/>
    </row>
    <row r="181" spans="2:2">
      <c r="B181" s="28"/>
    </row>
    <row r="182" spans="2:2">
      <c r="B182" s="28"/>
    </row>
    <row r="183" spans="2:2">
      <c r="B183" s="28"/>
    </row>
    <row r="184" spans="2:2">
      <c r="B184" s="28"/>
    </row>
    <row r="185" spans="2:2">
      <c r="B185" s="28"/>
    </row>
    <row r="186" spans="2:2">
      <c r="B186" s="28"/>
    </row>
    <row r="187" spans="2:2">
      <c r="B187" s="28"/>
    </row>
    <row r="188" spans="2:2">
      <c r="B188" s="28"/>
    </row>
    <row r="189" spans="2:2">
      <c r="B189" s="28"/>
    </row>
    <row r="190" spans="2:2">
      <c r="B190" s="28"/>
    </row>
    <row r="191" spans="2:2">
      <c r="B191" s="28"/>
    </row>
    <row r="192" spans="2:2">
      <c r="B192" s="28"/>
    </row>
    <row r="193" spans="2:2">
      <c r="B193" s="28"/>
    </row>
    <row r="194" spans="2:2">
      <c r="B194" s="28"/>
    </row>
    <row r="195" spans="2:2">
      <c r="B195" s="28"/>
    </row>
    <row r="196" spans="2:2">
      <c r="B196" s="28"/>
    </row>
    <row r="197" spans="2:2">
      <c r="B197" s="28"/>
    </row>
    <row r="198" spans="2:2">
      <c r="B198" s="28"/>
    </row>
    <row r="199" spans="2:2">
      <c r="B199" s="28"/>
    </row>
    <row r="200" spans="2:2">
      <c r="B200" s="28"/>
    </row>
    <row r="201" spans="2:2">
      <c r="B201" s="28"/>
    </row>
    <row r="202" spans="2:2">
      <c r="B202" s="28"/>
    </row>
    <row r="203" spans="2:2">
      <c r="B203" s="28"/>
    </row>
    <row r="204" spans="2:2">
      <c r="B204" s="28"/>
    </row>
    <row r="205" spans="2:2">
      <c r="B205" s="28"/>
    </row>
    <row r="206" spans="2:2">
      <c r="B206" s="28"/>
    </row>
    <row r="207" spans="2:2">
      <c r="B207" s="28"/>
    </row>
    <row r="208" spans="2:2">
      <c r="B208" s="28"/>
    </row>
    <row r="209" spans="2:2">
      <c r="B209" s="28"/>
    </row>
    <row r="210" spans="2:2">
      <c r="B210" s="28"/>
    </row>
    <row r="211" spans="2:2">
      <c r="B211" s="28"/>
    </row>
    <row r="212" spans="2:2">
      <c r="B212" s="28"/>
    </row>
    <row r="213" spans="2:2">
      <c r="B213" s="28"/>
    </row>
    <row r="214" spans="2:2">
      <c r="B214" s="28"/>
    </row>
    <row r="215" spans="2:2">
      <c r="B215" s="28"/>
    </row>
    <row r="216" spans="2:2">
      <c r="B216" s="28"/>
    </row>
    <row r="217" spans="2:2">
      <c r="B217" s="28"/>
    </row>
    <row r="218" spans="2:2">
      <c r="B218" s="28"/>
    </row>
    <row r="219" spans="2:2">
      <c r="B219" s="28"/>
    </row>
    <row r="220" spans="2:2">
      <c r="B220" s="28"/>
    </row>
    <row r="221" spans="2:2">
      <c r="B221" s="28"/>
    </row>
    <row r="222" spans="2:2">
      <c r="B222" s="28"/>
    </row>
    <row r="223" spans="2:2">
      <c r="B223" s="28"/>
    </row>
    <row r="224" spans="2:2">
      <c r="B224" s="28"/>
    </row>
    <row r="225" spans="2:2">
      <c r="B225" s="28"/>
    </row>
    <row r="226" spans="2:2">
      <c r="B226" s="28"/>
    </row>
    <row r="227" spans="2:2">
      <c r="B227" s="28"/>
    </row>
    <row r="228" spans="2:2">
      <c r="B228" s="28"/>
    </row>
    <row r="229" spans="2:2">
      <c r="B229" s="28"/>
    </row>
    <row r="230" spans="2:2">
      <c r="B230" s="28"/>
    </row>
    <row r="231" spans="2:2">
      <c r="B231" s="28"/>
    </row>
    <row r="232" spans="2:2">
      <c r="B232" s="28"/>
    </row>
    <row r="233" spans="2:2">
      <c r="B233" s="28"/>
    </row>
    <row r="234" spans="2:2">
      <c r="B234" s="28"/>
    </row>
    <row r="235" spans="2:2">
      <c r="B235" s="28"/>
    </row>
    <row r="236" spans="2:2">
      <c r="B236" s="28"/>
    </row>
    <row r="237" spans="2:2">
      <c r="B237" s="28"/>
    </row>
    <row r="238" spans="2:2">
      <c r="B238" s="28"/>
    </row>
    <row r="239" spans="2:2">
      <c r="B239" s="28"/>
    </row>
    <row r="240" spans="2:2">
      <c r="B240" s="28"/>
    </row>
    <row r="241" spans="2:2">
      <c r="B241" s="28"/>
    </row>
    <row r="242" spans="2:2">
      <c r="B242" s="28"/>
    </row>
    <row r="243" spans="2:2">
      <c r="B243" s="28"/>
    </row>
    <row r="244" spans="2:2">
      <c r="B244" s="28"/>
    </row>
    <row r="245" spans="2:2">
      <c r="B245" s="28"/>
    </row>
  </sheetData>
  <mergeCells count="14">
    <mergeCell ref="A1:F1"/>
    <mergeCell ref="A2:F2"/>
    <mergeCell ref="A24:A25"/>
    <mergeCell ref="A23:F23"/>
    <mergeCell ref="A5:E5"/>
    <mergeCell ref="B8:B9"/>
    <mergeCell ref="A8:A9"/>
    <mergeCell ref="D24:D25"/>
    <mergeCell ref="C8:C9"/>
    <mergeCell ref="A19:F19"/>
    <mergeCell ref="A18:F18"/>
    <mergeCell ref="A17:F17"/>
    <mergeCell ref="A21:F21"/>
    <mergeCell ref="D8:E8"/>
  </mergeCells>
  <phoneticPr fontId="6" type="noConversion"/>
  <pageMargins left="0.78740157480314965" right="0.27559055118110237" top="0.39370078740157483" bottom="0.59055118110236227" header="0.19685039370078741" footer="0.15748031496062992"/>
  <pageSetup paperSize="9" firstPageNumber="21" orientation="portrait" useFirstPageNumber="1" r:id="rId1"/>
  <headerFooter alignWithMargins="0">
    <oddFooter>&amp;RԲյուջե 2026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W754"/>
  <sheetViews>
    <sheetView showGridLines="0" tabSelected="1" topLeftCell="A725" zoomScale="120" workbookViewId="0">
      <selection activeCell="L6" sqref="L6"/>
    </sheetView>
  </sheetViews>
  <sheetFormatPr defaultRowHeight="15"/>
  <cols>
    <col min="1" max="1" width="9.140625" style="8"/>
    <col min="2" max="2" width="5.42578125" style="4" customWidth="1"/>
    <col min="3" max="3" width="4.85546875" style="5" customWidth="1"/>
    <col min="4" max="4" width="4.85546875" style="6" customWidth="1"/>
    <col min="5" max="5" width="4.85546875" style="7" customWidth="1"/>
    <col min="6" max="6" width="5.7109375" style="7" customWidth="1"/>
    <col min="7" max="7" width="40.7109375" style="16" customWidth="1"/>
    <col min="8" max="8" width="0.28515625" style="12" hidden="1" customWidth="1"/>
    <col min="9" max="9" width="10.140625" style="8" customWidth="1"/>
    <col min="10" max="10" width="9.85546875" style="8" customWidth="1"/>
    <col min="11" max="11" width="9.42578125" style="8" customWidth="1"/>
    <col min="12" max="13" width="9.140625" style="8"/>
    <col min="14" max="14" width="11.140625" style="8" bestFit="1" customWidth="1"/>
    <col min="15" max="16384" width="9.140625" style="8"/>
  </cols>
  <sheetData>
    <row r="1" spans="1:14" ht="3.75" customHeight="1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4" ht="15.75" customHeight="1">
      <c r="A2" s="341" t="s">
        <v>1109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</row>
    <row r="3" spans="1:14" ht="48" customHeight="1">
      <c r="A3" s="339" t="s">
        <v>1112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</row>
    <row r="4" spans="1:14">
      <c r="B4" s="338"/>
      <c r="C4" s="345"/>
      <c r="D4" s="345"/>
      <c r="E4" s="345"/>
      <c r="F4" s="345"/>
      <c r="G4" s="345"/>
      <c r="H4" s="345"/>
      <c r="I4" s="345"/>
      <c r="J4" s="345"/>
      <c r="K4" s="345"/>
    </row>
    <row r="5" spans="1:14" ht="16.5" customHeight="1">
      <c r="B5" s="271"/>
      <c r="C5" s="270"/>
      <c r="D5" s="270"/>
      <c r="E5" s="270"/>
      <c r="F5" s="270"/>
      <c r="G5" s="270"/>
      <c r="H5" s="270"/>
      <c r="I5" s="270"/>
      <c r="J5" s="270"/>
      <c r="K5" s="270"/>
    </row>
    <row r="6" spans="1:14" ht="36" customHeight="1">
      <c r="B6" s="322" t="s">
        <v>1108</v>
      </c>
      <c r="C6" s="322"/>
      <c r="D6" s="322"/>
      <c r="E6" s="322"/>
      <c r="F6" s="322"/>
      <c r="G6" s="322"/>
      <c r="H6" s="322"/>
      <c r="I6" s="322"/>
      <c r="J6" s="322"/>
      <c r="K6" s="322"/>
    </row>
    <row r="7" spans="1:14" ht="10.5" customHeight="1">
      <c r="B7" s="1" t="s">
        <v>611</v>
      </c>
      <c r="C7" s="30"/>
      <c r="D7" s="31"/>
      <c r="E7" s="31"/>
      <c r="F7" s="31"/>
      <c r="G7" s="32"/>
      <c r="H7" s="1"/>
      <c r="I7" s="1"/>
    </row>
    <row r="8" spans="1:14">
      <c r="C8" s="9"/>
      <c r="D8" s="10"/>
      <c r="E8" s="10"/>
      <c r="F8" s="10"/>
      <c r="G8" s="11"/>
      <c r="J8" s="323" t="s">
        <v>612</v>
      </c>
      <c r="K8" s="323"/>
    </row>
    <row r="9" spans="1:14" s="13" customFormat="1">
      <c r="B9" s="311" t="s">
        <v>609</v>
      </c>
      <c r="C9" s="348" t="s">
        <v>309</v>
      </c>
      <c r="D9" s="343" t="s">
        <v>869</v>
      </c>
      <c r="E9" s="343" t="s">
        <v>870</v>
      </c>
      <c r="F9" s="343" t="s">
        <v>508</v>
      </c>
      <c r="G9" s="346" t="s">
        <v>136</v>
      </c>
      <c r="H9" s="343" t="s">
        <v>868</v>
      </c>
      <c r="I9" s="311" t="s">
        <v>613</v>
      </c>
      <c r="J9" s="321" t="s">
        <v>744</v>
      </c>
      <c r="K9" s="321"/>
    </row>
    <row r="10" spans="1:14" s="14" customFormat="1" ht="48" customHeight="1">
      <c r="B10" s="311"/>
      <c r="C10" s="344"/>
      <c r="D10" s="344"/>
      <c r="E10" s="344"/>
      <c r="F10" s="344"/>
      <c r="G10" s="346"/>
      <c r="H10" s="343"/>
      <c r="I10" s="347"/>
      <c r="J10" s="45" t="s">
        <v>859</v>
      </c>
      <c r="K10" s="45" t="s">
        <v>860</v>
      </c>
    </row>
    <row r="11" spans="1:14" s="33" customFormat="1">
      <c r="B11" s="186">
        <v>1</v>
      </c>
      <c r="C11" s="186">
        <v>2</v>
      </c>
      <c r="D11" s="186">
        <v>3</v>
      </c>
      <c r="E11" s="186">
        <v>4</v>
      </c>
      <c r="F11" s="186">
        <v>5</v>
      </c>
      <c r="G11" s="186">
        <v>6</v>
      </c>
      <c r="H11" s="186">
        <v>7</v>
      </c>
      <c r="I11" s="186" t="s">
        <v>509</v>
      </c>
      <c r="J11" s="186" t="s">
        <v>510</v>
      </c>
      <c r="K11" s="186" t="s">
        <v>511</v>
      </c>
    </row>
    <row r="12" spans="1:14" s="35" customFormat="1" ht="47.25" customHeight="1">
      <c r="B12" s="219">
        <v>2000</v>
      </c>
      <c r="C12" s="220" t="s">
        <v>871</v>
      </c>
      <c r="D12" s="50" t="s">
        <v>872</v>
      </c>
      <c r="E12" s="50" t="s">
        <v>872</v>
      </c>
      <c r="F12" s="50"/>
      <c r="G12" s="127" t="s">
        <v>1014</v>
      </c>
      <c r="H12" s="215"/>
      <c r="I12" s="221">
        <f>SUM(I13+I182+I186+I197+I335+I357+I518+I609+I725+I740+I506)</f>
        <v>1143465</v>
      </c>
      <c r="J12" s="221">
        <f>SUM(J13+J182+J186+J197+J335+J357+J518+J609+J725+J740+J506)</f>
        <v>734968.7</v>
      </c>
      <c r="K12" s="221">
        <f>SUM(K13+K182+K186+K197+K335+K357+K518+K609+K725+K740+K506)</f>
        <v>408496.3</v>
      </c>
    </row>
    <row r="13" spans="1:14" s="34" customFormat="1" ht="52.5" customHeight="1">
      <c r="B13" s="163">
        <v>2100</v>
      </c>
      <c r="C13" s="223" t="s">
        <v>655</v>
      </c>
      <c r="D13" s="170">
        <v>0</v>
      </c>
      <c r="E13" s="170">
        <v>0</v>
      </c>
      <c r="F13" s="170"/>
      <c r="G13" s="127" t="s">
        <v>1015</v>
      </c>
      <c r="H13" s="224" t="s">
        <v>874</v>
      </c>
      <c r="I13" s="222">
        <f t="shared" ref="I13:I93" si="0">SUM(J13:K13)</f>
        <v>210411</v>
      </c>
      <c r="J13" s="222">
        <f>SUM(J14+J58+J176)</f>
        <v>209411</v>
      </c>
      <c r="K13" s="222">
        <f>SUM(K14,K175,K58,K74,K79,K84,K89,K94)</f>
        <v>1000</v>
      </c>
      <c r="L13" s="34" t="s">
        <v>1030</v>
      </c>
      <c r="M13" s="34" t="s">
        <v>988</v>
      </c>
      <c r="N13" s="212"/>
    </row>
    <row r="14" spans="1:14" s="15" customFormat="1" ht="50.25" customHeight="1">
      <c r="B14" s="171">
        <v>2110</v>
      </c>
      <c r="C14" s="223" t="s">
        <v>655</v>
      </c>
      <c r="D14" s="170">
        <v>1</v>
      </c>
      <c r="E14" s="170">
        <v>0</v>
      </c>
      <c r="F14" s="170"/>
      <c r="G14" s="54" t="s">
        <v>338</v>
      </c>
      <c r="H14" s="54" t="s">
        <v>875</v>
      </c>
      <c r="I14" s="222">
        <f t="shared" si="0"/>
        <v>202695</v>
      </c>
      <c r="J14" s="221">
        <f>SUM(J15+J41+J45)</f>
        <v>201695</v>
      </c>
      <c r="K14" s="221">
        <f>SUM(K15)</f>
        <v>1000</v>
      </c>
      <c r="N14" s="211" t="s">
        <v>1031</v>
      </c>
    </row>
    <row r="15" spans="1:14" ht="24" customHeight="1">
      <c r="B15" s="171">
        <v>2111</v>
      </c>
      <c r="C15" s="134" t="s">
        <v>655</v>
      </c>
      <c r="D15" s="163">
        <v>1</v>
      </c>
      <c r="E15" s="163">
        <v>1</v>
      </c>
      <c r="F15" s="163"/>
      <c r="G15" s="53" t="s">
        <v>310</v>
      </c>
      <c r="H15" s="225" t="s">
        <v>876</v>
      </c>
      <c r="I15" s="222">
        <f t="shared" si="0"/>
        <v>202695</v>
      </c>
      <c r="J15" s="222">
        <f>SUM(J17:J40)</f>
        <v>201695</v>
      </c>
      <c r="K15" s="222">
        <f>SUM(K17:K41)</f>
        <v>1000</v>
      </c>
    </row>
    <row r="16" spans="1:14" ht="36">
      <c r="B16" s="171"/>
      <c r="C16" s="134"/>
      <c r="D16" s="163"/>
      <c r="E16" s="163"/>
      <c r="F16" s="163"/>
      <c r="G16" s="53" t="s">
        <v>603</v>
      </c>
      <c r="H16" s="225"/>
      <c r="I16" s="222"/>
      <c r="J16" s="222"/>
      <c r="K16" s="222"/>
    </row>
    <row r="17" spans="2:12">
      <c r="B17" s="171"/>
      <c r="C17" s="134"/>
      <c r="D17" s="163"/>
      <c r="E17" s="163"/>
      <c r="F17" s="226">
        <v>4111</v>
      </c>
      <c r="G17" s="85" t="s">
        <v>450</v>
      </c>
      <c r="H17" s="225"/>
      <c r="I17" s="222">
        <f t="shared" si="0"/>
        <v>151500</v>
      </c>
      <c r="J17" s="222">
        <v>151500</v>
      </c>
      <c r="K17" s="173">
        <f>SUM(K19,K28,K32)</f>
        <v>0</v>
      </c>
    </row>
    <row r="18" spans="2:12" ht="27" customHeight="1">
      <c r="B18" s="171"/>
      <c r="C18" s="134"/>
      <c r="D18" s="163"/>
      <c r="E18" s="163"/>
      <c r="F18" s="218">
        <v>4112</v>
      </c>
      <c r="G18" s="85" t="s">
        <v>451</v>
      </c>
      <c r="H18" s="87" t="s">
        <v>726</v>
      </c>
      <c r="I18" s="222">
        <f>SUM(J18:K18)</f>
        <v>36850</v>
      </c>
      <c r="J18" s="222">
        <v>36850</v>
      </c>
      <c r="K18" s="173">
        <v>0</v>
      </c>
    </row>
    <row r="19" spans="2:12">
      <c r="B19" s="171"/>
      <c r="C19" s="134"/>
      <c r="D19" s="163"/>
      <c r="E19" s="163"/>
      <c r="F19" s="226">
        <v>4115</v>
      </c>
      <c r="G19" s="85" t="s">
        <v>452</v>
      </c>
      <c r="H19" s="225"/>
      <c r="I19" s="222">
        <f t="shared" si="0"/>
        <v>0</v>
      </c>
      <c r="J19" s="222">
        <v>0</v>
      </c>
      <c r="K19" s="222">
        <f>SUM(K22:K26)</f>
        <v>0</v>
      </c>
    </row>
    <row r="20" spans="2:12">
      <c r="B20" s="171"/>
      <c r="C20" s="134"/>
      <c r="D20" s="163"/>
      <c r="E20" s="163"/>
      <c r="F20" s="226">
        <v>4131</v>
      </c>
      <c r="G20" s="85" t="s">
        <v>728</v>
      </c>
      <c r="H20" s="225"/>
      <c r="I20" s="222">
        <f t="shared" ref="I20:I26" si="1">SUM(J20:K20)</f>
        <v>0</v>
      </c>
      <c r="J20" s="222">
        <v>0</v>
      </c>
      <c r="K20" s="222">
        <f>SUM(K23:K28)</f>
        <v>0</v>
      </c>
    </row>
    <row r="21" spans="2:12" ht="26.25" customHeight="1">
      <c r="B21" s="171"/>
      <c r="C21" s="134"/>
      <c r="D21" s="163"/>
      <c r="E21" s="163"/>
      <c r="F21" s="226">
        <v>4211</v>
      </c>
      <c r="G21" s="85" t="s">
        <v>730</v>
      </c>
      <c r="H21" s="87" t="s">
        <v>731</v>
      </c>
      <c r="I21" s="222">
        <f>SUM(J21:K21)</f>
        <v>0</v>
      </c>
      <c r="J21" s="222">
        <v>0</v>
      </c>
      <c r="K21" s="222">
        <f>SUM(K24:K29)</f>
        <v>0</v>
      </c>
    </row>
    <row r="22" spans="2:12">
      <c r="B22" s="171"/>
      <c r="C22" s="134"/>
      <c r="D22" s="163"/>
      <c r="E22" s="163"/>
      <c r="F22" s="226">
        <v>4212</v>
      </c>
      <c r="G22" s="88" t="s">
        <v>491</v>
      </c>
      <c r="H22" s="225"/>
      <c r="I22" s="222">
        <f t="shared" si="1"/>
        <v>1700</v>
      </c>
      <c r="J22" s="222">
        <v>1700</v>
      </c>
      <c r="K22" s="222">
        <f>SUM(K26:K29)</f>
        <v>0</v>
      </c>
    </row>
    <row r="23" spans="2:12">
      <c r="B23" s="171"/>
      <c r="C23" s="134"/>
      <c r="D23" s="163"/>
      <c r="E23" s="163"/>
      <c r="F23" s="218">
        <v>4213</v>
      </c>
      <c r="G23" s="85" t="s">
        <v>454</v>
      </c>
      <c r="H23" s="225"/>
      <c r="I23" s="222">
        <f t="shared" si="1"/>
        <v>600</v>
      </c>
      <c r="J23" s="222">
        <v>600</v>
      </c>
      <c r="K23" s="173">
        <v>0</v>
      </c>
    </row>
    <row r="24" spans="2:12">
      <c r="B24" s="171"/>
      <c r="C24" s="134"/>
      <c r="D24" s="163"/>
      <c r="E24" s="163"/>
      <c r="F24" s="226">
        <v>4214</v>
      </c>
      <c r="G24" s="85" t="s">
        <v>455</v>
      </c>
      <c r="H24" s="225"/>
      <c r="I24" s="222">
        <f t="shared" si="1"/>
        <v>1670</v>
      </c>
      <c r="J24" s="222">
        <v>1670</v>
      </c>
      <c r="K24" s="173">
        <v>0</v>
      </c>
    </row>
    <row r="25" spans="2:12">
      <c r="B25" s="171"/>
      <c r="C25" s="134"/>
      <c r="D25" s="163"/>
      <c r="E25" s="163"/>
      <c r="F25" s="218">
        <v>4215</v>
      </c>
      <c r="G25" s="85" t="s">
        <v>456</v>
      </c>
      <c r="H25" s="225"/>
      <c r="I25" s="222">
        <f t="shared" si="1"/>
        <v>50</v>
      </c>
      <c r="J25" s="222">
        <v>50</v>
      </c>
      <c r="K25" s="173">
        <v>0</v>
      </c>
    </row>
    <row r="26" spans="2:12">
      <c r="B26" s="171"/>
      <c r="C26" s="134"/>
      <c r="D26" s="163"/>
      <c r="E26" s="163"/>
      <c r="F26" s="218">
        <v>4221</v>
      </c>
      <c r="G26" s="85" t="s">
        <v>459</v>
      </c>
      <c r="H26" s="225"/>
      <c r="I26" s="222">
        <f t="shared" si="1"/>
        <v>150</v>
      </c>
      <c r="J26" s="222">
        <v>150</v>
      </c>
      <c r="K26" s="222">
        <f>SUM(K29:K31)</f>
        <v>0</v>
      </c>
    </row>
    <row r="27" spans="2:12">
      <c r="B27" s="171"/>
      <c r="C27" s="134"/>
      <c r="D27" s="163"/>
      <c r="E27" s="163"/>
      <c r="F27" s="193">
        <v>4232</v>
      </c>
      <c r="G27" s="85" t="s">
        <v>666</v>
      </c>
      <c r="H27" s="225"/>
      <c r="I27" s="222">
        <f>SUM(J27:K27)</f>
        <v>500</v>
      </c>
      <c r="J27" s="222">
        <v>500</v>
      </c>
      <c r="K27" s="222">
        <f>SUM(K30:K32)</f>
        <v>0</v>
      </c>
    </row>
    <row r="28" spans="2:12" ht="24">
      <c r="B28" s="171"/>
      <c r="C28" s="134"/>
      <c r="D28" s="163"/>
      <c r="E28" s="163"/>
      <c r="F28" s="227" t="s">
        <v>828</v>
      </c>
      <c r="G28" s="85" t="s">
        <v>464</v>
      </c>
      <c r="H28" s="225"/>
      <c r="I28" s="222">
        <f t="shared" ref="I28:I39" si="2">SUM(J28:K28)</f>
        <v>200</v>
      </c>
      <c r="J28" s="222">
        <v>200</v>
      </c>
      <c r="K28" s="222">
        <v>0</v>
      </c>
    </row>
    <row r="29" spans="2:12">
      <c r="B29" s="171"/>
      <c r="C29" s="134"/>
      <c r="D29" s="163"/>
      <c r="E29" s="163"/>
      <c r="F29" s="218">
        <v>4234</v>
      </c>
      <c r="G29" s="85" t="s">
        <v>664</v>
      </c>
      <c r="H29" s="225"/>
      <c r="I29" s="222">
        <f t="shared" si="2"/>
        <v>0</v>
      </c>
      <c r="J29" s="222">
        <v>0</v>
      </c>
      <c r="K29" s="222">
        <v>0</v>
      </c>
    </row>
    <row r="30" spans="2:12" ht="16.5" customHeight="1">
      <c r="B30" s="171"/>
      <c r="C30" s="134"/>
      <c r="D30" s="163"/>
      <c r="E30" s="163"/>
      <c r="F30" s="218">
        <v>4239</v>
      </c>
      <c r="G30" s="85" t="s">
        <v>662</v>
      </c>
      <c r="H30" s="225"/>
      <c r="I30" s="222">
        <f t="shared" si="2"/>
        <v>1000</v>
      </c>
      <c r="J30" s="222">
        <v>1000</v>
      </c>
      <c r="K30" s="222">
        <v>0</v>
      </c>
      <c r="L30" s="8" t="s">
        <v>1010</v>
      </c>
    </row>
    <row r="31" spans="2:12">
      <c r="B31" s="171"/>
      <c r="C31" s="134"/>
      <c r="D31" s="163"/>
      <c r="E31" s="163"/>
      <c r="F31" s="218">
        <v>4241</v>
      </c>
      <c r="G31" s="85" t="s">
        <v>470</v>
      </c>
      <c r="H31" s="225"/>
      <c r="I31" s="222">
        <f t="shared" si="2"/>
        <v>60</v>
      </c>
      <c r="J31" s="222">
        <v>60</v>
      </c>
      <c r="K31" s="222">
        <v>0</v>
      </c>
    </row>
    <row r="32" spans="2:12" ht="24">
      <c r="B32" s="171"/>
      <c r="C32" s="134"/>
      <c r="D32" s="163"/>
      <c r="E32" s="163"/>
      <c r="F32" s="193">
        <v>4251</v>
      </c>
      <c r="G32" s="85" t="s">
        <v>471</v>
      </c>
      <c r="H32" s="225"/>
      <c r="I32" s="222">
        <f t="shared" si="2"/>
        <v>1000</v>
      </c>
      <c r="J32" s="222">
        <v>1000</v>
      </c>
      <c r="K32" s="222">
        <v>0</v>
      </c>
    </row>
    <row r="33" spans="2:11" ht="24">
      <c r="B33" s="171"/>
      <c r="C33" s="134"/>
      <c r="D33" s="163"/>
      <c r="E33" s="163"/>
      <c r="F33" s="218">
        <v>4252</v>
      </c>
      <c r="G33" s="85" t="s">
        <v>472</v>
      </c>
      <c r="H33" s="225"/>
      <c r="I33" s="222">
        <f t="shared" si="2"/>
        <v>1500</v>
      </c>
      <c r="J33" s="222">
        <v>1500</v>
      </c>
      <c r="K33" s="222">
        <v>0</v>
      </c>
    </row>
    <row r="34" spans="2:11">
      <c r="B34" s="171"/>
      <c r="C34" s="134"/>
      <c r="D34" s="163"/>
      <c r="E34" s="163"/>
      <c r="F34" s="226">
        <v>4261</v>
      </c>
      <c r="G34" s="85" t="s">
        <v>477</v>
      </c>
      <c r="H34" s="225"/>
      <c r="I34" s="222">
        <f t="shared" si="2"/>
        <v>1800</v>
      </c>
      <c r="J34" s="222">
        <v>1800</v>
      </c>
      <c r="K34" s="222">
        <v>0</v>
      </c>
    </row>
    <row r="35" spans="2:11">
      <c r="B35" s="171"/>
      <c r="C35" s="134"/>
      <c r="D35" s="163"/>
      <c r="E35" s="163"/>
      <c r="F35" s="226">
        <v>4264</v>
      </c>
      <c r="G35" s="91" t="s">
        <v>479</v>
      </c>
      <c r="H35" s="225"/>
      <c r="I35" s="222">
        <f t="shared" si="2"/>
        <v>2500</v>
      </c>
      <c r="J35" s="222">
        <v>2500</v>
      </c>
      <c r="K35" s="222">
        <v>0</v>
      </c>
    </row>
    <row r="36" spans="2:11" ht="17.25" customHeight="1">
      <c r="B36" s="171"/>
      <c r="C36" s="134"/>
      <c r="D36" s="163"/>
      <c r="E36" s="163"/>
      <c r="F36" s="218">
        <v>4267</v>
      </c>
      <c r="G36" s="91" t="s">
        <v>482</v>
      </c>
      <c r="H36" s="225"/>
      <c r="I36" s="222">
        <f t="shared" si="2"/>
        <v>300</v>
      </c>
      <c r="J36" s="222">
        <v>300</v>
      </c>
      <c r="K36" s="222">
        <v>0</v>
      </c>
    </row>
    <row r="37" spans="2:11" ht="17.25" customHeight="1">
      <c r="B37" s="171"/>
      <c r="C37" s="134"/>
      <c r="D37" s="163"/>
      <c r="E37" s="163"/>
      <c r="F37" s="218">
        <v>4269</v>
      </c>
      <c r="G37" s="91" t="s">
        <v>663</v>
      </c>
      <c r="H37" s="225"/>
      <c r="I37" s="222">
        <f>SUM(J37:K37)</f>
        <v>200</v>
      </c>
      <c r="J37" s="222">
        <v>200</v>
      </c>
      <c r="K37" s="222">
        <v>0</v>
      </c>
    </row>
    <row r="38" spans="2:11" ht="17.25" customHeight="1">
      <c r="B38" s="171"/>
      <c r="C38" s="134"/>
      <c r="D38" s="163"/>
      <c r="E38" s="163"/>
      <c r="F38" s="218">
        <v>4823</v>
      </c>
      <c r="G38" s="91" t="s">
        <v>791</v>
      </c>
      <c r="H38" s="225"/>
      <c r="I38" s="222">
        <f>SUM(J38:K38)</f>
        <v>115</v>
      </c>
      <c r="J38" s="222">
        <v>115</v>
      </c>
      <c r="K38" s="222">
        <v>0</v>
      </c>
    </row>
    <row r="39" spans="2:11" ht="23.25" customHeight="1">
      <c r="B39" s="171"/>
      <c r="C39" s="134"/>
      <c r="D39" s="163"/>
      <c r="E39" s="163"/>
      <c r="F39" s="193">
        <v>5113</v>
      </c>
      <c r="G39" s="91" t="s">
        <v>591</v>
      </c>
      <c r="H39" s="100" t="s">
        <v>806</v>
      </c>
      <c r="I39" s="222">
        <f t="shared" si="2"/>
        <v>0</v>
      </c>
      <c r="J39" s="222">
        <v>0</v>
      </c>
      <c r="K39" s="222">
        <v>0</v>
      </c>
    </row>
    <row r="40" spans="2:11" ht="16.5" customHeight="1">
      <c r="B40" s="171"/>
      <c r="C40" s="134"/>
      <c r="D40" s="163"/>
      <c r="E40" s="163"/>
      <c r="F40" s="193">
        <v>5122</v>
      </c>
      <c r="G40" s="91" t="s">
        <v>587</v>
      </c>
      <c r="H40" s="100" t="s">
        <v>806</v>
      </c>
      <c r="I40" s="222">
        <f>SUM(J40:K40)</f>
        <v>1000</v>
      </c>
      <c r="J40" s="222">
        <v>0</v>
      </c>
      <c r="K40" s="222">
        <v>1000</v>
      </c>
    </row>
    <row r="41" spans="2:11" ht="18" customHeight="1">
      <c r="B41" s="171"/>
      <c r="C41" s="134"/>
      <c r="D41" s="163"/>
      <c r="E41" s="163"/>
      <c r="F41" s="193">
        <v>5134</v>
      </c>
      <c r="G41" s="91" t="s">
        <v>585</v>
      </c>
      <c r="H41" s="225" t="s">
        <v>878</v>
      </c>
      <c r="I41" s="222">
        <f t="shared" si="0"/>
        <v>0</v>
      </c>
      <c r="J41" s="222">
        <f>SUM(J43:J44)</f>
        <v>0</v>
      </c>
      <c r="K41" s="222">
        <v>0</v>
      </c>
    </row>
    <row r="42" spans="2:11" ht="8.25" hidden="1" customHeight="1">
      <c r="B42" s="171"/>
      <c r="C42" s="134"/>
      <c r="D42" s="163"/>
      <c r="E42" s="163"/>
      <c r="F42" s="163"/>
      <c r="G42" s="53" t="s">
        <v>603</v>
      </c>
      <c r="H42" s="225"/>
      <c r="I42" s="222">
        <f t="shared" si="0"/>
        <v>0</v>
      </c>
      <c r="J42" s="222"/>
      <c r="K42" s="222"/>
    </row>
    <row r="43" spans="2:11" ht="9.75" hidden="1" customHeight="1">
      <c r="B43" s="171"/>
      <c r="C43" s="134"/>
      <c r="D43" s="163"/>
      <c r="E43" s="163"/>
      <c r="F43" s="163"/>
      <c r="G43" s="53" t="s">
        <v>604</v>
      </c>
      <c r="H43" s="225"/>
      <c r="I43" s="222">
        <f t="shared" si="0"/>
        <v>0</v>
      </c>
      <c r="J43" s="222"/>
      <c r="K43" s="222"/>
    </row>
    <row r="44" spans="2:11" ht="11.25" hidden="1" customHeight="1">
      <c r="B44" s="171"/>
      <c r="C44" s="134"/>
      <c r="D44" s="163"/>
      <c r="E44" s="163"/>
      <c r="F44" s="163"/>
      <c r="G44" s="53" t="s">
        <v>604</v>
      </c>
      <c r="H44" s="225"/>
      <c r="I44" s="222">
        <f t="shared" si="0"/>
        <v>0</v>
      </c>
      <c r="J44" s="222"/>
      <c r="K44" s="222"/>
    </row>
    <row r="45" spans="2:11" ht="8.25" hidden="1" customHeight="1">
      <c r="B45" s="171">
        <v>2113</v>
      </c>
      <c r="C45" s="134" t="s">
        <v>655</v>
      </c>
      <c r="D45" s="163">
        <v>1</v>
      </c>
      <c r="E45" s="163">
        <v>3</v>
      </c>
      <c r="F45" s="163"/>
      <c r="G45" s="53" t="s">
        <v>880</v>
      </c>
      <c r="H45" s="225" t="s">
        <v>881</v>
      </c>
      <c r="I45" s="222">
        <f t="shared" si="0"/>
        <v>0</v>
      </c>
      <c r="J45" s="222">
        <f>SUM(J47:J48)</f>
        <v>0</v>
      </c>
      <c r="K45" s="222">
        <f>SUM(K47:K48)</f>
        <v>0</v>
      </c>
    </row>
    <row r="46" spans="2:11" ht="9.75" hidden="1" customHeight="1">
      <c r="B46" s="171"/>
      <c r="C46" s="134"/>
      <c r="D46" s="163"/>
      <c r="E46" s="163"/>
      <c r="F46" s="163"/>
      <c r="G46" s="53" t="s">
        <v>603</v>
      </c>
      <c r="H46" s="225"/>
      <c r="I46" s="222">
        <f t="shared" si="0"/>
        <v>0</v>
      </c>
      <c r="J46" s="222"/>
      <c r="K46" s="222"/>
    </row>
    <row r="47" spans="2:11" ht="6" hidden="1" customHeight="1">
      <c r="B47" s="171"/>
      <c r="C47" s="134"/>
      <c r="D47" s="163"/>
      <c r="E47" s="163"/>
      <c r="F47" s="163"/>
      <c r="G47" s="53" t="s">
        <v>604</v>
      </c>
      <c r="H47" s="225"/>
      <c r="I47" s="222">
        <f t="shared" si="0"/>
        <v>0</v>
      </c>
      <c r="J47" s="222"/>
      <c r="K47" s="222"/>
    </row>
    <row r="48" spans="2:11" ht="6" hidden="1" customHeight="1">
      <c r="B48" s="171"/>
      <c r="C48" s="134"/>
      <c r="D48" s="163"/>
      <c r="E48" s="163"/>
      <c r="F48" s="163"/>
      <c r="G48" s="53" t="s">
        <v>604</v>
      </c>
      <c r="H48" s="225"/>
      <c r="I48" s="222">
        <f t="shared" si="0"/>
        <v>0</v>
      </c>
      <c r="J48" s="222"/>
      <c r="K48" s="222"/>
    </row>
    <row r="49" spans="2:11" ht="6" hidden="1" customHeight="1">
      <c r="B49" s="171">
        <v>2120</v>
      </c>
      <c r="C49" s="223" t="s">
        <v>655</v>
      </c>
      <c r="D49" s="170">
        <v>2</v>
      </c>
      <c r="E49" s="170">
        <v>0</v>
      </c>
      <c r="F49" s="170"/>
      <c r="G49" s="54" t="s">
        <v>339</v>
      </c>
      <c r="H49" s="228" t="s">
        <v>884</v>
      </c>
      <c r="I49" s="222">
        <f t="shared" si="0"/>
        <v>1000</v>
      </c>
      <c r="J49" s="222">
        <f>SUM(J50+J54)</f>
        <v>0</v>
      </c>
      <c r="K49" s="222">
        <f>SUM(K50+K54)</f>
        <v>1000</v>
      </c>
    </row>
    <row r="50" spans="2:11" ht="5.25" hidden="1" customHeight="1">
      <c r="B50" s="171">
        <v>2121</v>
      </c>
      <c r="C50" s="134" t="s">
        <v>655</v>
      </c>
      <c r="D50" s="163">
        <v>2</v>
      </c>
      <c r="E50" s="163">
        <v>1</v>
      </c>
      <c r="F50" s="163"/>
      <c r="G50" s="137" t="s">
        <v>311</v>
      </c>
      <c r="H50" s="225" t="s">
        <v>885</v>
      </c>
      <c r="I50" s="222">
        <f t="shared" si="0"/>
        <v>0</v>
      </c>
      <c r="J50" s="222">
        <f>SUM(J52:J53)</f>
        <v>0</v>
      </c>
      <c r="K50" s="222">
        <f>SUM(K52:K53)</f>
        <v>0</v>
      </c>
    </row>
    <row r="51" spans="2:11" ht="4.5" hidden="1" customHeight="1">
      <c r="B51" s="171"/>
      <c r="C51" s="134"/>
      <c r="D51" s="163"/>
      <c r="E51" s="163"/>
      <c r="F51" s="163"/>
      <c r="G51" s="53" t="s">
        <v>603</v>
      </c>
      <c r="H51" s="225"/>
      <c r="I51" s="222">
        <f t="shared" si="0"/>
        <v>0</v>
      </c>
      <c r="J51" s="222"/>
      <c r="K51" s="222"/>
    </row>
    <row r="52" spans="2:11" ht="3.75" hidden="1" customHeight="1">
      <c r="B52" s="171"/>
      <c r="C52" s="134"/>
      <c r="D52" s="163"/>
      <c r="E52" s="163"/>
      <c r="F52" s="163"/>
      <c r="G52" s="53" t="s">
        <v>604</v>
      </c>
      <c r="H52" s="225"/>
      <c r="I52" s="222">
        <f t="shared" si="0"/>
        <v>0</v>
      </c>
      <c r="J52" s="222"/>
      <c r="K52" s="222"/>
    </row>
    <row r="53" spans="2:11" ht="6" hidden="1" customHeight="1">
      <c r="B53" s="171"/>
      <c r="C53" s="134"/>
      <c r="D53" s="163"/>
      <c r="E53" s="163"/>
      <c r="F53" s="163"/>
      <c r="G53" s="53" t="s">
        <v>604</v>
      </c>
      <c r="H53" s="225"/>
      <c r="I53" s="222">
        <f t="shared" si="0"/>
        <v>0</v>
      </c>
      <c r="J53" s="222"/>
      <c r="K53" s="222"/>
    </row>
    <row r="54" spans="2:11" ht="9" hidden="1" customHeight="1">
      <c r="B54" s="171">
        <v>2122</v>
      </c>
      <c r="C54" s="134" t="s">
        <v>655</v>
      </c>
      <c r="D54" s="163">
        <v>2</v>
      </c>
      <c r="E54" s="163">
        <v>2</v>
      </c>
      <c r="F54" s="163"/>
      <c r="G54" s="53" t="s">
        <v>886</v>
      </c>
      <c r="H54" s="225" t="s">
        <v>887</v>
      </c>
      <c r="I54" s="222">
        <f t="shared" si="0"/>
        <v>1000</v>
      </c>
      <c r="J54" s="222">
        <f>SUM(J56:J57)</f>
        <v>0</v>
      </c>
      <c r="K54" s="222">
        <f>SUM(K56:K57)</f>
        <v>1000</v>
      </c>
    </row>
    <row r="55" spans="2:11" ht="9" hidden="1" customHeight="1">
      <c r="B55" s="171"/>
      <c r="C55" s="134"/>
      <c r="D55" s="163"/>
      <c r="E55" s="163"/>
      <c r="F55" s="163"/>
      <c r="G55" s="53" t="s">
        <v>603</v>
      </c>
      <c r="H55" s="225"/>
      <c r="I55" s="222">
        <f t="shared" si="0"/>
        <v>0</v>
      </c>
      <c r="J55" s="222"/>
      <c r="K55" s="222"/>
    </row>
    <row r="56" spans="2:11" ht="4.5" hidden="1" customHeight="1">
      <c r="B56" s="171"/>
      <c r="C56" s="134"/>
      <c r="D56" s="163"/>
      <c r="E56" s="163"/>
      <c r="F56" s="163"/>
      <c r="G56" s="53" t="s">
        <v>604</v>
      </c>
      <c r="H56" s="225"/>
      <c r="I56" s="222">
        <f t="shared" si="0"/>
        <v>0</v>
      </c>
      <c r="J56" s="222"/>
      <c r="K56" s="222"/>
    </row>
    <row r="57" spans="2:11" ht="12" hidden="1" customHeight="1">
      <c r="B57" s="171"/>
      <c r="C57" s="134"/>
      <c r="D57" s="163"/>
      <c r="E57" s="163"/>
      <c r="F57" s="193"/>
      <c r="G57" s="91"/>
      <c r="H57" s="225"/>
      <c r="I57" s="222">
        <f t="shared" si="0"/>
        <v>1000</v>
      </c>
      <c r="J57" s="222"/>
      <c r="K57" s="222">
        <v>1000</v>
      </c>
    </row>
    <row r="58" spans="2:11" ht="15" customHeight="1">
      <c r="B58" s="171">
        <v>2130</v>
      </c>
      <c r="C58" s="223" t="s">
        <v>655</v>
      </c>
      <c r="D58" s="170">
        <v>3</v>
      </c>
      <c r="E58" s="170">
        <v>0</v>
      </c>
      <c r="F58" s="170"/>
      <c r="G58" s="54" t="s">
        <v>340</v>
      </c>
      <c r="H58" s="229" t="s">
        <v>888</v>
      </c>
      <c r="I58" s="222">
        <f t="shared" si="0"/>
        <v>3516</v>
      </c>
      <c r="J58" s="173">
        <f>SUM(J59)</f>
        <v>3516</v>
      </c>
      <c r="K58" s="173">
        <f>SUM(K59,K66,K70)</f>
        <v>0</v>
      </c>
    </row>
    <row r="59" spans="2:11" ht="14.25" customHeight="1">
      <c r="B59" s="171">
        <v>2133</v>
      </c>
      <c r="C59" s="134" t="s">
        <v>655</v>
      </c>
      <c r="D59" s="163">
        <v>3</v>
      </c>
      <c r="E59" s="163">
        <v>3</v>
      </c>
      <c r="F59" s="163"/>
      <c r="G59" s="145" t="s">
        <v>665</v>
      </c>
      <c r="H59" s="225" t="s">
        <v>890</v>
      </c>
      <c r="I59" s="222">
        <f t="shared" si="0"/>
        <v>3516</v>
      </c>
      <c r="J59" s="222">
        <f>SUM(J61:J63)</f>
        <v>3516</v>
      </c>
      <c r="K59" s="222">
        <f>SUM(K63:K65)</f>
        <v>0</v>
      </c>
    </row>
    <row r="60" spans="2:11" ht="36">
      <c r="B60" s="171"/>
      <c r="C60" s="134"/>
      <c r="D60" s="163"/>
      <c r="E60" s="163"/>
      <c r="F60" s="163"/>
      <c r="G60" s="53" t="s">
        <v>603</v>
      </c>
      <c r="H60" s="225"/>
      <c r="I60" s="222">
        <f t="shared" si="0"/>
        <v>0</v>
      </c>
      <c r="J60" s="222"/>
      <c r="K60" s="222">
        <v>0</v>
      </c>
    </row>
    <row r="61" spans="2:11">
      <c r="B61" s="171"/>
      <c r="C61" s="134"/>
      <c r="D61" s="163"/>
      <c r="E61" s="163"/>
      <c r="F61" s="193">
        <v>4231</v>
      </c>
      <c r="G61" s="85" t="s">
        <v>462</v>
      </c>
      <c r="H61" s="225"/>
      <c r="I61" s="222">
        <v>500</v>
      </c>
      <c r="J61" s="222">
        <v>500</v>
      </c>
      <c r="K61" s="222">
        <v>0</v>
      </c>
    </row>
    <row r="62" spans="2:11">
      <c r="B62" s="171"/>
      <c r="C62" s="134"/>
      <c r="D62" s="163"/>
      <c r="E62" s="163"/>
      <c r="F62" s="193">
        <v>4232</v>
      </c>
      <c r="G62" s="85" t="s">
        <v>666</v>
      </c>
      <c r="H62" s="225"/>
      <c r="I62" s="222">
        <f>SUM(J62:K62)</f>
        <v>2016</v>
      </c>
      <c r="J62" s="222">
        <v>2016</v>
      </c>
      <c r="K62" s="222">
        <v>0</v>
      </c>
    </row>
    <row r="63" spans="2:11" ht="12" customHeight="1">
      <c r="B63" s="171"/>
      <c r="C63" s="134"/>
      <c r="D63" s="163"/>
      <c r="E63" s="163"/>
      <c r="F63" s="193">
        <v>4235</v>
      </c>
      <c r="G63" s="90" t="s">
        <v>466</v>
      </c>
      <c r="H63" s="225"/>
      <c r="I63" s="222">
        <f t="shared" si="0"/>
        <v>1000</v>
      </c>
      <c r="J63" s="221">
        <v>1000</v>
      </c>
      <c r="K63" s="222">
        <v>0</v>
      </c>
    </row>
    <row r="64" spans="2:11" hidden="1">
      <c r="B64" s="171"/>
      <c r="C64" s="134"/>
      <c r="D64" s="163"/>
      <c r="E64" s="163"/>
      <c r="F64" s="193"/>
      <c r="G64" s="85"/>
      <c r="H64" s="225"/>
      <c r="I64" s="222"/>
      <c r="J64" s="222"/>
      <c r="K64" s="222"/>
    </row>
    <row r="65" spans="2:11" ht="15" hidden="1" customHeight="1">
      <c r="B65" s="171"/>
      <c r="C65" s="134"/>
      <c r="D65" s="163"/>
      <c r="E65" s="163"/>
      <c r="F65" s="163"/>
      <c r="G65" s="91"/>
      <c r="H65" s="225"/>
      <c r="I65" s="222"/>
      <c r="J65" s="222"/>
      <c r="K65" s="222"/>
    </row>
    <row r="66" spans="2:11" ht="14.25" hidden="1" customHeight="1">
      <c r="B66" s="171">
        <v>2132</v>
      </c>
      <c r="C66" s="134" t="s">
        <v>655</v>
      </c>
      <c r="D66" s="163">
        <v>3</v>
      </c>
      <c r="E66" s="163">
        <v>2</v>
      </c>
      <c r="F66" s="163"/>
      <c r="G66" s="53" t="s">
        <v>891</v>
      </c>
      <c r="H66" s="225" t="s">
        <v>892</v>
      </c>
      <c r="I66" s="222">
        <f t="shared" si="0"/>
        <v>0</v>
      </c>
      <c r="J66" s="222">
        <f>SUM(J68:J69)</f>
        <v>0</v>
      </c>
      <c r="K66" s="222">
        <f>SUM(K68:K69)</f>
        <v>0</v>
      </c>
    </row>
    <row r="67" spans="2:11" ht="36" hidden="1">
      <c r="B67" s="171"/>
      <c r="C67" s="134"/>
      <c r="D67" s="163"/>
      <c r="E67" s="163"/>
      <c r="F67" s="163"/>
      <c r="G67" s="53" t="s">
        <v>603</v>
      </c>
      <c r="H67" s="225"/>
      <c r="I67" s="222">
        <f t="shared" si="0"/>
        <v>0</v>
      </c>
      <c r="J67" s="222"/>
      <c r="K67" s="222"/>
    </row>
    <row r="68" spans="2:11" hidden="1">
      <c r="B68" s="171"/>
      <c r="C68" s="134"/>
      <c r="D68" s="163"/>
      <c r="E68" s="163"/>
      <c r="F68" s="163"/>
      <c r="G68" s="53" t="s">
        <v>604</v>
      </c>
      <c r="H68" s="225"/>
      <c r="I68" s="222">
        <f t="shared" si="0"/>
        <v>0</v>
      </c>
      <c r="J68" s="222"/>
      <c r="K68" s="222"/>
    </row>
    <row r="69" spans="2:11" hidden="1">
      <c r="B69" s="171"/>
      <c r="C69" s="134"/>
      <c r="D69" s="163"/>
      <c r="E69" s="163"/>
      <c r="F69" s="163"/>
      <c r="G69" s="53" t="s">
        <v>604</v>
      </c>
      <c r="H69" s="225"/>
      <c r="I69" s="222">
        <f t="shared" si="0"/>
        <v>0</v>
      </c>
      <c r="J69" s="222"/>
      <c r="K69" s="222"/>
    </row>
    <row r="70" spans="2:11" ht="240" hidden="1">
      <c r="B70" s="171">
        <v>2133</v>
      </c>
      <c r="C70" s="134" t="s">
        <v>655</v>
      </c>
      <c r="D70" s="163">
        <v>3</v>
      </c>
      <c r="E70" s="163">
        <v>3</v>
      </c>
      <c r="F70" s="163"/>
      <c r="G70" s="53" t="s">
        <v>893</v>
      </c>
      <c r="H70" s="225" t="s">
        <v>894</v>
      </c>
      <c r="I70" s="222">
        <f t="shared" si="0"/>
        <v>0</v>
      </c>
      <c r="J70" s="222">
        <f>SUM(J72:J73)</f>
        <v>0</v>
      </c>
      <c r="K70" s="222">
        <f>SUM(K72:K73)</f>
        <v>0</v>
      </c>
    </row>
    <row r="71" spans="2:11" ht="36" hidden="1">
      <c r="B71" s="171"/>
      <c r="C71" s="134"/>
      <c r="D71" s="163"/>
      <c r="E71" s="163"/>
      <c r="F71" s="163"/>
      <c r="G71" s="53" t="s">
        <v>603</v>
      </c>
      <c r="H71" s="225"/>
      <c r="I71" s="222">
        <f t="shared" si="0"/>
        <v>0</v>
      </c>
      <c r="J71" s="222"/>
      <c r="K71" s="222"/>
    </row>
    <row r="72" spans="2:11" hidden="1">
      <c r="B72" s="171"/>
      <c r="C72" s="134"/>
      <c r="D72" s="163"/>
      <c r="E72" s="163"/>
      <c r="F72" s="163"/>
      <c r="G72" s="53" t="s">
        <v>604</v>
      </c>
      <c r="H72" s="225"/>
      <c r="I72" s="222">
        <f t="shared" si="0"/>
        <v>0</v>
      </c>
      <c r="J72" s="222"/>
      <c r="K72" s="222"/>
    </row>
    <row r="73" spans="2:11" hidden="1">
      <c r="B73" s="171"/>
      <c r="C73" s="134"/>
      <c r="D73" s="163"/>
      <c r="E73" s="163"/>
      <c r="F73" s="163"/>
      <c r="G73" s="53" t="s">
        <v>604</v>
      </c>
      <c r="H73" s="225"/>
      <c r="I73" s="222">
        <f t="shared" si="0"/>
        <v>0</v>
      </c>
      <c r="J73" s="222"/>
      <c r="K73" s="222"/>
    </row>
    <row r="74" spans="2:11" ht="24.75" hidden="1" customHeight="1">
      <c r="B74" s="171">
        <v>2140</v>
      </c>
      <c r="C74" s="223" t="s">
        <v>655</v>
      </c>
      <c r="D74" s="170">
        <v>4</v>
      </c>
      <c r="E74" s="170">
        <v>0</v>
      </c>
      <c r="F74" s="170"/>
      <c r="G74" s="54" t="s">
        <v>341</v>
      </c>
      <c r="H74" s="54" t="s">
        <v>895</v>
      </c>
      <c r="I74" s="222">
        <f t="shared" si="0"/>
        <v>0</v>
      </c>
      <c r="J74" s="222">
        <f>SUM(J75)</f>
        <v>0</v>
      </c>
      <c r="K74" s="222">
        <f>SUM(K75)</f>
        <v>0</v>
      </c>
    </row>
    <row r="75" spans="2:11" ht="156" hidden="1">
      <c r="B75" s="171">
        <v>2141</v>
      </c>
      <c r="C75" s="134" t="s">
        <v>655</v>
      </c>
      <c r="D75" s="163">
        <v>4</v>
      </c>
      <c r="E75" s="163">
        <v>1</v>
      </c>
      <c r="F75" s="163"/>
      <c r="G75" s="53" t="s">
        <v>896</v>
      </c>
      <c r="H75" s="94" t="s">
        <v>897</v>
      </c>
      <c r="I75" s="222">
        <f t="shared" si="0"/>
        <v>0</v>
      </c>
      <c r="J75" s="222">
        <f>SUM(J77:J78)</f>
        <v>0</v>
      </c>
      <c r="K75" s="222">
        <f>SUM(K77:K78)</f>
        <v>0</v>
      </c>
    </row>
    <row r="76" spans="2:11" ht="36" hidden="1">
      <c r="B76" s="171"/>
      <c r="C76" s="134"/>
      <c r="D76" s="163"/>
      <c r="E76" s="163"/>
      <c r="F76" s="163"/>
      <c r="G76" s="53" t="s">
        <v>603</v>
      </c>
      <c r="H76" s="225"/>
      <c r="I76" s="222">
        <f t="shared" si="0"/>
        <v>0</v>
      </c>
      <c r="J76" s="222"/>
      <c r="K76" s="222"/>
    </row>
    <row r="77" spans="2:11" hidden="1">
      <c r="B77" s="171"/>
      <c r="C77" s="134"/>
      <c r="D77" s="163"/>
      <c r="E77" s="163"/>
      <c r="F77" s="163"/>
      <c r="G77" s="53" t="s">
        <v>604</v>
      </c>
      <c r="H77" s="225"/>
      <c r="I77" s="222">
        <f t="shared" si="0"/>
        <v>0</v>
      </c>
      <c r="J77" s="222"/>
      <c r="K77" s="222"/>
    </row>
    <row r="78" spans="2:11" hidden="1">
      <c r="B78" s="171"/>
      <c r="C78" s="134"/>
      <c r="D78" s="163"/>
      <c r="E78" s="163"/>
      <c r="F78" s="163"/>
      <c r="G78" s="53" t="s">
        <v>604</v>
      </c>
      <c r="H78" s="225"/>
      <c r="I78" s="222">
        <f t="shared" si="0"/>
        <v>0</v>
      </c>
      <c r="J78" s="222"/>
      <c r="K78" s="222"/>
    </row>
    <row r="79" spans="2:11" ht="288" hidden="1">
      <c r="B79" s="171">
        <v>2150</v>
      </c>
      <c r="C79" s="223" t="s">
        <v>655</v>
      </c>
      <c r="D79" s="170">
        <v>5</v>
      </c>
      <c r="E79" s="170">
        <v>0</v>
      </c>
      <c r="F79" s="170"/>
      <c r="G79" s="54" t="s">
        <v>342</v>
      </c>
      <c r="H79" s="54" t="s">
        <v>898</v>
      </c>
      <c r="I79" s="222">
        <f t="shared" si="0"/>
        <v>0</v>
      </c>
      <c r="J79" s="222">
        <f>SUM(J80)</f>
        <v>0</v>
      </c>
      <c r="K79" s="222">
        <f>SUM(K80)</f>
        <v>0</v>
      </c>
    </row>
    <row r="80" spans="2:11" ht="25.5" hidden="1" customHeight="1">
      <c r="B80" s="171">
        <v>2151</v>
      </c>
      <c r="C80" s="134" t="s">
        <v>655</v>
      </c>
      <c r="D80" s="163">
        <v>5</v>
      </c>
      <c r="E80" s="163">
        <v>1</v>
      </c>
      <c r="F80" s="163"/>
      <c r="G80" s="53" t="s">
        <v>899</v>
      </c>
      <c r="H80" s="94" t="s">
        <v>900</v>
      </c>
      <c r="I80" s="222">
        <f t="shared" si="0"/>
        <v>0</v>
      </c>
      <c r="J80" s="222">
        <f>SUM(J82:J83)</f>
        <v>0</v>
      </c>
      <c r="K80" s="222">
        <f>SUM(K82:K83)</f>
        <v>0</v>
      </c>
    </row>
    <row r="81" spans="2:11" ht="36" hidden="1">
      <c r="B81" s="171"/>
      <c r="C81" s="134"/>
      <c r="D81" s="163"/>
      <c r="E81" s="163"/>
      <c r="F81" s="163"/>
      <c r="G81" s="53" t="s">
        <v>603</v>
      </c>
      <c r="H81" s="225"/>
      <c r="I81" s="222">
        <f t="shared" si="0"/>
        <v>0</v>
      </c>
      <c r="J81" s="222"/>
      <c r="K81" s="222"/>
    </row>
    <row r="82" spans="2:11" hidden="1">
      <c r="B82" s="171"/>
      <c r="C82" s="134"/>
      <c r="D82" s="163"/>
      <c r="E82" s="163"/>
      <c r="F82" s="163"/>
      <c r="G82" s="53" t="s">
        <v>604</v>
      </c>
      <c r="H82" s="225"/>
      <c r="I82" s="222">
        <f t="shared" si="0"/>
        <v>0</v>
      </c>
      <c r="J82" s="222"/>
      <c r="K82" s="222"/>
    </row>
    <row r="83" spans="2:11" hidden="1">
      <c r="B83" s="171"/>
      <c r="C83" s="134"/>
      <c r="D83" s="163"/>
      <c r="E83" s="163"/>
      <c r="F83" s="163"/>
      <c r="G83" s="53" t="s">
        <v>604</v>
      </c>
      <c r="H83" s="225"/>
      <c r="I83" s="222">
        <f t="shared" si="0"/>
        <v>0</v>
      </c>
      <c r="J83" s="222"/>
      <c r="K83" s="222"/>
    </row>
    <row r="84" spans="2:11" ht="409.5" hidden="1">
      <c r="B84" s="171">
        <v>2160</v>
      </c>
      <c r="C84" s="223" t="s">
        <v>655</v>
      </c>
      <c r="D84" s="170">
        <v>6</v>
      </c>
      <c r="E84" s="170">
        <v>0</v>
      </c>
      <c r="F84" s="170"/>
      <c r="G84" s="54" t="s">
        <v>177</v>
      </c>
      <c r="H84" s="54" t="s">
        <v>901</v>
      </c>
      <c r="I84" s="222">
        <f t="shared" si="0"/>
        <v>0</v>
      </c>
      <c r="J84" s="222">
        <f>SUM(J85)</f>
        <v>0</v>
      </c>
      <c r="K84" s="222">
        <f>SUM(K85)</f>
        <v>0</v>
      </c>
    </row>
    <row r="85" spans="2:11" ht="409.5" hidden="1">
      <c r="B85" s="171">
        <v>2161</v>
      </c>
      <c r="C85" s="134" t="s">
        <v>655</v>
      </c>
      <c r="D85" s="163">
        <v>6</v>
      </c>
      <c r="E85" s="163">
        <v>1</v>
      </c>
      <c r="F85" s="163"/>
      <c r="G85" s="53" t="s">
        <v>902</v>
      </c>
      <c r="H85" s="225" t="s">
        <v>903</v>
      </c>
      <c r="I85" s="222">
        <f t="shared" si="0"/>
        <v>0</v>
      </c>
      <c r="J85" s="222">
        <f>SUM(J87:J88)</f>
        <v>0</v>
      </c>
      <c r="K85" s="222">
        <f>SUM(K87:K88)</f>
        <v>0</v>
      </c>
    </row>
    <row r="86" spans="2:11" ht="36" hidden="1">
      <c r="B86" s="171"/>
      <c r="C86" s="134"/>
      <c r="D86" s="163"/>
      <c r="E86" s="163"/>
      <c r="F86" s="163"/>
      <c r="G86" s="53" t="s">
        <v>603</v>
      </c>
      <c r="H86" s="225"/>
      <c r="I86" s="222">
        <f t="shared" si="0"/>
        <v>0</v>
      </c>
      <c r="J86" s="222"/>
      <c r="K86" s="222"/>
    </row>
    <row r="87" spans="2:11" hidden="1">
      <c r="B87" s="171"/>
      <c r="C87" s="134"/>
      <c r="D87" s="163"/>
      <c r="E87" s="163"/>
      <c r="F87" s="163"/>
      <c r="G87" s="53" t="s">
        <v>604</v>
      </c>
      <c r="H87" s="225"/>
      <c r="I87" s="222">
        <f t="shared" si="0"/>
        <v>0</v>
      </c>
      <c r="J87" s="222"/>
      <c r="K87" s="222"/>
    </row>
    <row r="88" spans="2:11" hidden="1">
      <c r="B88" s="171"/>
      <c r="C88" s="134"/>
      <c r="D88" s="163"/>
      <c r="E88" s="163"/>
      <c r="F88" s="163"/>
      <c r="G88" s="53" t="s">
        <v>604</v>
      </c>
      <c r="H88" s="225"/>
      <c r="I88" s="222">
        <f t="shared" si="0"/>
        <v>0</v>
      </c>
      <c r="J88" s="222"/>
      <c r="K88" s="222"/>
    </row>
    <row r="89" spans="2:11" ht="24" hidden="1">
      <c r="B89" s="171">
        <v>2170</v>
      </c>
      <c r="C89" s="223" t="s">
        <v>655</v>
      </c>
      <c r="D89" s="170">
        <v>7</v>
      </c>
      <c r="E89" s="170">
        <v>0</v>
      </c>
      <c r="F89" s="170"/>
      <c r="G89" s="54" t="s">
        <v>344</v>
      </c>
      <c r="H89" s="225"/>
      <c r="I89" s="222">
        <f t="shared" si="0"/>
        <v>0</v>
      </c>
      <c r="J89" s="222">
        <f>SUM(J90)</f>
        <v>0</v>
      </c>
      <c r="K89" s="222">
        <f>SUM(K90)</f>
        <v>0</v>
      </c>
    </row>
    <row r="90" spans="2:11" hidden="1">
      <c r="B90" s="171">
        <v>2171</v>
      </c>
      <c r="C90" s="134" t="s">
        <v>655</v>
      </c>
      <c r="D90" s="163">
        <v>7</v>
      </c>
      <c r="E90" s="163">
        <v>1</v>
      </c>
      <c r="F90" s="163"/>
      <c r="G90" s="53" t="s">
        <v>738</v>
      </c>
      <c r="H90" s="225"/>
      <c r="I90" s="222">
        <f t="shared" si="0"/>
        <v>0</v>
      </c>
      <c r="J90" s="222">
        <f>SUM(J92:J93)</f>
        <v>0</v>
      </c>
      <c r="K90" s="222">
        <f>SUM(K92:K93)</f>
        <v>0</v>
      </c>
    </row>
    <row r="91" spans="2:11" ht="36" hidden="1">
      <c r="B91" s="171"/>
      <c r="C91" s="134"/>
      <c r="D91" s="163"/>
      <c r="E91" s="163"/>
      <c r="F91" s="163"/>
      <c r="G91" s="53" t="s">
        <v>603</v>
      </c>
      <c r="H91" s="225"/>
      <c r="I91" s="222">
        <f t="shared" si="0"/>
        <v>0</v>
      </c>
      <c r="J91" s="222"/>
      <c r="K91" s="222"/>
    </row>
    <row r="92" spans="2:11" hidden="1">
      <c r="B92" s="171"/>
      <c r="C92" s="134"/>
      <c r="D92" s="163"/>
      <c r="E92" s="163"/>
      <c r="F92" s="163"/>
      <c r="G92" s="53" t="s">
        <v>604</v>
      </c>
      <c r="H92" s="225"/>
      <c r="I92" s="222">
        <f t="shared" si="0"/>
        <v>0</v>
      </c>
      <c r="J92" s="222"/>
      <c r="K92" s="222"/>
    </row>
    <row r="93" spans="2:11" hidden="1">
      <c r="B93" s="171"/>
      <c r="C93" s="134"/>
      <c r="D93" s="163"/>
      <c r="E93" s="163"/>
      <c r="F93" s="163"/>
      <c r="G93" s="53" t="s">
        <v>604</v>
      </c>
      <c r="H93" s="225"/>
      <c r="I93" s="222">
        <f t="shared" si="0"/>
        <v>0</v>
      </c>
      <c r="J93" s="222"/>
      <c r="K93" s="222"/>
    </row>
    <row r="94" spans="2:11" ht="36" hidden="1" customHeight="1">
      <c r="B94" s="171">
        <v>2180</v>
      </c>
      <c r="C94" s="223" t="s">
        <v>655</v>
      </c>
      <c r="D94" s="170">
        <v>8</v>
      </c>
      <c r="E94" s="170">
        <v>0</v>
      </c>
      <c r="F94" s="170"/>
      <c r="G94" s="54" t="s">
        <v>345</v>
      </c>
      <c r="H94" s="54" t="s">
        <v>904</v>
      </c>
      <c r="I94" s="222">
        <f t="shared" ref="I94:I145" si="3">SUM(J94:K94)</f>
        <v>0</v>
      </c>
      <c r="J94" s="222">
        <f>SUM(J95+J98)</f>
        <v>0</v>
      </c>
      <c r="K94" s="222">
        <f>SUM(K95+K98)</f>
        <v>0</v>
      </c>
    </row>
    <row r="95" spans="2:11" ht="409.5" hidden="1">
      <c r="B95" s="171">
        <v>2181</v>
      </c>
      <c r="C95" s="134" t="s">
        <v>655</v>
      </c>
      <c r="D95" s="163">
        <v>8</v>
      </c>
      <c r="E95" s="163">
        <v>1</v>
      </c>
      <c r="F95" s="163"/>
      <c r="G95" s="53" t="s">
        <v>345</v>
      </c>
      <c r="H95" s="94" t="s">
        <v>905</v>
      </c>
      <c r="I95" s="222">
        <f t="shared" si="3"/>
        <v>0</v>
      </c>
      <c r="J95" s="222">
        <f>SUM(J96:J97)</f>
        <v>0</v>
      </c>
      <c r="K95" s="222">
        <f>SUM(K96:K97)</f>
        <v>0</v>
      </c>
    </row>
    <row r="96" spans="2:11" hidden="1">
      <c r="B96" s="171">
        <v>2182</v>
      </c>
      <c r="C96" s="134" t="s">
        <v>655</v>
      </c>
      <c r="D96" s="163">
        <v>8</v>
      </c>
      <c r="E96" s="163">
        <v>1</v>
      </c>
      <c r="F96" s="163"/>
      <c r="G96" s="53" t="s">
        <v>534</v>
      </c>
      <c r="H96" s="94"/>
      <c r="I96" s="222">
        <f t="shared" si="3"/>
        <v>0</v>
      </c>
      <c r="J96" s="222"/>
      <c r="K96" s="222"/>
    </row>
    <row r="97" spans="2:11" ht="14.25" hidden="1" customHeight="1">
      <c r="B97" s="171">
        <v>2183</v>
      </c>
      <c r="C97" s="134" t="s">
        <v>655</v>
      </c>
      <c r="D97" s="163">
        <v>8</v>
      </c>
      <c r="E97" s="163">
        <v>1</v>
      </c>
      <c r="F97" s="163"/>
      <c r="G97" s="53" t="s">
        <v>535</v>
      </c>
      <c r="H97" s="94"/>
      <c r="I97" s="222">
        <f t="shared" si="3"/>
        <v>0</v>
      </c>
      <c r="J97" s="222"/>
      <c r="K97" s="222"/>
    </row>
    <row r="98" spans="2:11" ht="24" hidden="1">
      <c r="B98" s="171">
        <v>2184</v>
      </c>
      <c r="C98" s="134" t="s">
        <v>655</v>
      </c>
      <c r="D98" s="163">
        <v>8</v>
      </c>
      <c r="E98" s="163">
        <v>1</v>
      </c>
      <c r="F98" s="163"/>
      <c r="G98" s="53" t="s">
        <v>540</v>
      </c>
      <c r="H98" s="94"/>
      <c r="I98" s="222">
        <f t="shared" si="3"/>
        <v>0</v>
      </c>
      <c r="J98" s="222">
        <f>SUM(J100:J101)</f>
        <v>0</v>
      </c>
      <c r="K98" s="222">
        <f>SUM(K100:K101)</f>
        <v>0</v>
      </c>
    </row>
    <row r="99" spans="2:11" ht="36" hidden="1">
      <c r="B99" s="171"/>
      <c r="C99" s="134"/>
      <c r="D99" s="163"/>
      <c r="E99" s="163"/>
      <c r="F99" s="163"/>
      <c r="G99" s="53" t="s">
        <v>603</v>
      </c>
      <c r="H99" s="225"/>
      <c r="I99" s="222">
        <f t="shared" si="3"/>
        <v>0</v>
      </c>
      <c r="J99" s="222"/>
      <c r="K99" s="222"/>
    </row>
    <row r="100" spans="2:11" hidden="1">
      <c r="B100" s="171"/>
      <c r="C100" s="134"/>
      <c r="D100" s="163"/>
      <c r="E100" s="163"/>
      <c r="F100" s="163"/>
      <c r="G100" s="53" t="s">
        <v>604</v>
      </c>
      <c r="H100" s="225"/>
      <c r="I100" s="222">
        <f t="shared" si="3"/>
        <v>0</v>
      </c>
      <c r="J100" s="222"/>
      <c r="K100" s="222"/>
    </row>
    <row r="101" spans="2:11" hidden="1">
      <c r="B101" s="171"/>
      <c r="C101" s="134"/>
      <c r="D101" s="163"/>
      <c r="E101" s="163"/>
      <c r="F101" s="163"/>
      <c r="G101" s="53" t="s">
        <v>604</v>
      </c>
      <c r="H101" s="225"/>
      <c r="I101" s="222">
        <f t="shared" si="3"/>
        <v>0</v>
      </c>
      <c r="J101" s="222"/>
      <c r="K101" s="222"/>
    </row>
    <row r="102" spans="2:11" hidden="1">
      <c r="B102" s="171">
        <v>2185</v>
      </c>
      <c r="C102" s="134" t="s">
        <v>702</v>
      </c>
      <c r="D102" s="163">
        <v>8</v>
      </c>
      <c r="E102" s="163">
        <v>1</v>
      </c>
      <c r="F102" s="163"/>
      <c r="G102" s="53"/>
      <c r="H102" s="94"/>
      <c r="I102" s="222">
        <f t="shared" si="3"/>
        <v>0</v>
      </c>
      <c r="J102" s="222"/>
      <c r="K102" s="222"/>
    </row>
    <row r="103" spans="2:11" s="34" customFormat="1" ht="15.75" hidden="1" customHeight="1">
      <c r="B103" s="163">
        <v>2200</v>
      </c>
      <c r="C103" s="223" t="s">
        <v>656</v>
      </c>
      <c r="D103" s="170">
        <v>0</v>
      </c>
      <c r="E103" s="170">
        <v>0</v>
      </c>
      <c r="F103" s="170"/>
      <c r="G103" s="127" t="s">
        <v>1016</v>
      </c>
      <c r="H103" s="67" t="s">
        <v>906</v>
      </c>
      <c r="I103" s="222">
        <f t="shared" si="3"/>
        <v>0</v>
      </c>
      <c r="J103" s="222">
        <f>SUM(J104,J109,J114,J119,J121)</f>
        <v>0</v>
      </c>
      <c r="K103" s="222">
        <f>SUM(K104,K109,K114,K119,K121)</f>
        <v>0</v>
      </c>
    </row>
    <row r="104" spans="2:11" ht="180" hidden="1">
      <c r="B104" s="171">
        <v>2210</v>
      </c>
      <c r="C104" s="223" t="s">
        <v>656</v>
      </c>
      <c r="D104" s="163">
        <v>1</v>
      </c>
      <c r="E104" s="163">
        <v>0</v>
      </c>
      <c r="F104" s="163"/>
      <c r="G104" s="54" t="s">
        <v>346</v>
      </c>
      <c r="H104" s="230" t="s">
        <v>907</v>
      </c>
      <c r="I104" s="222">
        <f t="shared" si="3"/>
        <v>0</v>
      </c>
      <c r="J104" s="222">
        <f>SUM(J105)</f>
        <v>0</v>
      </c>
      <c r="K104" s="222">
        <f>SUM(K105)</f>
        <v>0</v>
      </c>
    </row>
    <row r="105" spans="2:11" ht="180" hidden="1">
      <c r="B105" s="171">
        <v>2211</v>
      </c>
      <c r="C105" s="134" t="s">
        <v>656</v>
      </c>
      <c r="D105" s="163">
        <v>1</v>
      </c>
      <c r="E105" s="163">
        <v>1</v>
      </c>
      <c r="F105" s="163"/>
      <c r="G105" s="53" t="s">
        <v>908</v>
      </c>
      <c r="H105" s="94" t="s">
        <v>909</v>
      </c>
      <c r="I105" s="222">
        <f t="shared" si="3"/>
        <v>0</v>
      </c>
      <c r="J105" s="222">
        <f>SUM(J107:J108)</f>
        <v>0</v>
      </c>
      <c r="K105" s="222">
        <f>SUM(K107:K108)</f>
        <v>0</v>
      </c>
    </row>
    <row r="106" spans="2:11" ht="36" hidden="1">
      <c r="B106" s="171"/>
      <c r="C106" s="134"/>
      <c r="D106" s="163"/>
      <c r="E106" s="163"/>
      <c r="F106" s="163"/>
      <c r="G106" s="53" t="s">
        <v>603</v>
      </c>
      <c r="H106" s="225"/>
      <c r="I106" s="222">
        <f t="shared" si="3"/>
        <v>0</v>
      </c>
      <c r="J106" s="222"/>
      <c r="K106" s="222"/>
    </row>
    <row r="107" spans="2:11" hidden="1">
      <c r="B107" s="171"/>
      <c r="C107" s="134"/>
      <c r="D107" s="163"/>
      <c r="E107" s="163"/>
      <c r="F107" s="163"/>
      <c r="G107" s="53" t="s">
        <v>604</v>
      </c>
      <c r="H107" s="225"/>
      <c r="I107" s="222">
        <f t="shared" si="3"/>
        <v>0</v>
      </c>
      <c r="J107" s="222"/>
      <c r="K107" s="222"/>
    </row>
    <row r="108" spans="2:11" hidden="1">
      <c r="B108" s="171"/>
      <c r="C108" s="134"/>
      <c r="D108" s="163"/>
      <c r="E108" s="163"/>
      <c r="F108" s="163"/>
      <c r="G108" s="53" t="s">
        <v>604</v>
      </c>
      <c r="H108" s="225"/>
      <c r="I108" s="222">
        <f t="shared" si="3"/>
        <v>0</v>
      </c>
      <c r="J108" s="222"/>
      <c r="K108" s="222"/>
    </row>
    <row r="109" spans="2:11" ht="144" hidden="1">
      <c r="B109" s="171">
        <v>2220</v>
      </c>
      <c r="C109" s="223" t="s">
        <v>656</v>
      </c>
      <c r="D109" s="170">
        <v>2</v>
      </c>
      <c r="E109" s="170">
        <v>0</v>
      </c>
      <c r="F109" s="170"/>
      <c r="G109" s="54" t="s">
        <v>347</v>
      </c>
      <c r="H109" s="230" t="s">
        <v>910</v>
      </c>
      <c r="I109" s="222">
        <f t="shared" si="3"/>
        <v>0</v>
      </c>
      <c r="J109" s="222">
        <f>SUM(J110)</f>
        <v>0</v>
      </c>
      <c r="K109" s="222">
        <f>SUM(K110)</f>
        <v>0</v>
      </c>
    </row>
    <row r="110" spans="2:11" ht="144" hidden="1">
      <c r="B110" s="171">
        <v>2221</v>
      </c>
      <c r="C110" s="134" t="s">
        <v>656</v>
      </c>
      <c r="D110" s="163">
        <v>2</v>
      </c>
      <c r="E110" s="163">
        <v>1</v>
      </c>
      <c r="F110" s="163"/>
      <c r="G110" s="53" t="s">
        <v>911</v>
      </c>
      <c r="H110" s="94" t="s">
        <v>912</v>
      </c>
      <c r="I110" s="222">
        <f t="shared" si="3"/>
        <v>0</v>
      </c>
      <c r="J110" s="222">
        <f>SUM(J112:J113)</f>
        <v>0</v>
      </c>
      <c r="K110" s="222">
        <f>SUM(K112:K113)</f>
        <v>0</v>
      </c>
    </row>
    <row r="111" spans="2:11" ht="36" hidden="1">
      <c r="B111" s="171"/>
      <c r="C111" s="134"/>
      <c r="D111" s="163"/>
      <c r="E111" s="163"/>
      <c r="F111" s="163"/>
      <c r="G111" s="53" t="s">
        <v>603</v>
      </c>
      <c r="H111" s="225"/>
      <c r="I111" s="222">
        <f t="shared" si="3"/>
        <v>0</v>
      </c>
      <c r="J111" s="222"/>
      <c r="K111" s="222"/>
    </row>
    <row r="112" spans="2:11" hidden="1">
      <c r="B112" s="171"/>
      <c r="C112" s="134"/>
      <c r="D112" s="163"/>
      <c r="E112" s="163"/>
      <c r="F112" s="163"/>
      <c r="G112" s="53" t="s">
        <v>604</v>
      </c>
      <c r="H112" s="225"/>
      <c r="I112" s="222">
        <f t="shared" si="3"/>
        <v>0</v>
      </c>
      <c r="J112" s="222"/>
      <c r="K112" s="222"/>
    </row>
    <row r="113" spans="2:11" hidden="1">
      <c r="B113" s="171"/>
      <c r="C113" s="134"/>
      <c r="D113" s="163"/>
      <c r="E113" s="163"/>
      <c r="F113" s="163"/>
      <c r="G113" s="53" t="s">
        <v>604</v>
      </c>
      <c r="H113" s="225"/>
      <c r="I113" s="222">
        <f t="shared" si="3"/>
        <v>0</v>
      </c>
      <c r="J113" s="222"/>
      <c r="K113" s="222"/>
    </row>
    <row r="114" spans="2:11" ht="216" hidden="1">
      <c r="B114" s="171">
        <v>2230</v>
      </c>
      <c r="C114" s="223" t="s">
        <v>656</v>
      </c>
      <c r="D114" s="163">
        <v>3</v>
      </c>
      <c r="E114" s="163">
        <v>0</v>
      </c>
      <c r="F114" s="163"/>
      <c r="G114" s="54" t="s">
        <v>348</v>
      </c>
      <c r="H114" s="230" t="s">
        <v>913</v>
      </c>
      <c r="I114" s="222">
        <f t="shared" si="3"/>
        <v>0</v>
      </c>
      <c r="J114" s="222">
        <f>SUM(J115)</f>
        <v>0</v>
      </c>
      <c r="K114" s="222">
        <f>SUM(K115)</f>
        <v>0</v>
      </c>
    </row>
    <row r="115" spans="2:11" ht="216" hidden="1">
      <c r="B115" s="171">
        <v>2231</v>
      </c>
      <c r="C115" s="134" t="s">
        <v>656</v>
      </c>
      <c r="D115" s="163">
        <v>3</v>
      </c>
      <c r="E115" s="163">
        <v>1</v>
      </c>
      <c r="F115" s="163"/>
      <c r="G115" s="53" t="s">
        <v>914</v>
      </c>
      <c r="H115" s="94" t="s">
        <v>915</v>
      </c>
      <c r="I115" s="222">
        <f t="shared" si="3"/>
        <v>0</v>
      </c>
      <c r="J115" s="222">
        <f>SUM(J117:J118)</f>
        <v>0</v>
      </c>
      <c r="K115" s="222">
        <f>SUM(K117:K118)</f>
        <v>0</v>
      </c>
    </row>
    <row r="116" spans="2:11" ht="36" hidden="1">
      <c r="B116" s="171"/>
      <c r="C116" s="134"/>
      <c r="D116" s="163"/>
      <c r="E116" s="163"/>
      <c r="F116" s="163"/>
      <c r="G116" s="53" t="s">
        <v>603</v>
      </c>
      <c r="H116" s="225"/>
      <c r="I116" s="222">
        <f t="shared" si="3"/>
        <v>0</v>
      </c>
      <c r="J116" s="222"/>
      <c r="K116" s="222"/>
    </row>
    <row r="117" spans="2:11" hidden="1">
      <c r="B117" s="171"/>
      <c r="C117" s="134"/>
      <c r="D117" s="163"/>
      <c r="E117" s="163"/>
      <c r="F117" s="163"/>
      <c r="G117" s="53" t="s">
        <v>604</v>
      </c>
      <c r="H117" s="225"/>
      <c r="I117" s="222">
        <f t="shared" si="3"/>
        <v>0</v>
      </c>
      <c r="J117" s="222"/>
      <c r="K117" s="222"/>
    </row>
    <row r="118" spans="2:11" hidden="1">
      <c r="B118" s="171"/>
      <c r="C118" s="134"/>
      <c r="D118" s="163"/>
      <c r="E118" s="163"/>
      <c r="F118" s="163"/>
      <c r="G118" s="53" t="s">
        <v>604</v>
      </c>
      <c r="H118" s="225"/>
      <c r="I118" s="222">
        <f t="shared" si="3"/>
        <v>0</v>
      </c>
      <c r="J118" s="222"/>
      <c r="K118" s="222"/>
    </row>
    <row r="119" spans="2:11" ht="26.25" hidden="1" customHeight="1">
      <c r="B119" s="171">
        <v>2240</v>
      </c>
      <c r="C119" s="223" t="s">
        <v>656</v>
      </c>
      <c r="D119" s="170">
        <v>4</v>
      </c>
      <c r="E119" s="170">
        <v>0</v>
      </c>
      <c r="F119" s="170"/>
      <c r="G119" s="54" t="s">
        <v>353</v>
      </c>
      <c r="H119" s="54" t="s">
        <v>916</v>
      </c>
      <c r="I119" s="222">
        <f t="shared" si="3"/>
        <v>0</v>
      </c>
      <c r="J119" s="222">
        <f>SUM(J120)</f>
        <v>0</v>
      </c>
      <c r="K119" s="222">
        <f>SUM(K120)</f>
        <v>0</v>
      </c>
    </row>
    <row r="120" spans="2:11" ht="120" hidden="1">
      <c r="B120" s="171">
        <v>2241</v>
      </c>
      <c r="C120" s="134" t="s">
        <v>656</v>
      </c>
      <c r="D120" s="163">
        <v>4</v>
      </c>
      <c r="E120" s="163">
        <v>1</v>
      </c>
      <c r="F120" s="163"/>
      <c r="G120" s="53" t="s">
        <v>353</v>
      </c>
      <c r="H120" s="94" t="s">
        <v>916</v>
      </c>
      <c r="I120" s="222">
        <f t="shared" si="3"/>
        <v>0</v>
      </c>
      <c r="J120" s="222"/>
      <c r="K120" s="222"/>
    </row>
    <row r="121" spans="2:11" ht="348" hidden="1">
      <c r="B121" s="171">
        <v>2250</v>
      </c>
      <c r="C121" s="223" t="s">
        <v>656</v>
      </c>
      <c r="D121" s="170">
        <v>5</v>
      </c>
      <c r="E121" s="170">
        <v>0</v>
      </c>
      <c r="F121" s="170"/>
      <c r="G121" s="54" t="s">
        <v>354</v>
      </c>
      <c r="H121" s="54" t="s">
        <v>918</v>
      </c>
      <c r="I121" s="222">
        <f t="shared" si="3"/>
        <v>0</v>
      </c>
      <c r="J121" s="222">
        <f>SUM(J122)</f>
        <v>0</v>
      </c>
      <c r="K121" s="222">
        <f>SUM(K122)</f>
        <v>0</v>
      </c>
    </row>
    <row r="122" spans="2:11" ht="348" hidden="1">
      <c r="B122" s="171">
        <v>2251</v>
      </c>
      <c r="C122" s="134" t="s">
        <v>656</v>
      </c>
      <c r="D122" s="163">
        <v>5</v>
      </c>
      <c r="E122" s="163">
        <v>1</v>
      </c>
      <c r="F122" s="163"/>
      <c r="G122" s="53" t="s">
        <v>917</v>
      </c>
      <c r="H122" s="94" t="s">
        <v>919</v>
      </c>
      <c r="I122" s="222">
        <f t="shared" si="3"/>
        <v>0</v>
      </c>
      <c r="J122" s="222">
        <f>SUM(J124:J125)</f>
        <v>0</v>
      </c>
      <c r="K122" s="222">
        <f>SUM(K124:K125)</f>
        <v>0</v>
      </c>
    </row>
    <row r="123" spans="2:11" ht="36" hidden="1">
      <c r="B123" s="171"/>
      <c r="C123" s="134"/>
      <c r="D123" s="163"/>
      <c r="E123" s="163"/>
      <c r="F123" s="163"/>
      <c r="G123" s="53" t="s">
        <v>603</v>
      </c>
      <c r="H123" s="225"/>
      <c r="I123" s="222">
        <f t="shared" si="3"/>
        <v>0</v>
      </c>
      <c r="J123" s="222"/>
      <c r="K123" s="222"/>
    </row>
    <row r="124" spans="2:11" hidden="1">
      <c r="B124" s="171"/>
      <c r="C124" s="134"/>
      <c r="D124" s="163"/>
      <c r="E124" s="163"/>
      <c r="F124" s="163"/>
      <c r="G124" s="53" t="s">
        <v>604</v>
      </c>
      <c r="H124" s="225"/>
      <c r="I124" s="222">
        <f t="shared" si="3"/>
        <v>0</v>
      </c>
      <c r="J124" s="222"/>
      <c r="K124" s="222"/>
    </row>
    <row r="125" spans="2:11" hidden="1">
      <c r="B125" s="171"/>
      <c r="C125" s="134"/>
      <c r="D125" s="163"/>
      <c r="E125" s="163"/>
      <c r="F125" s="163"/>
      <c r="G125" s="53" t="s">
        <v>604</v>
      </c>
      <c r="H125" s="225"/>
      <c r="I125" s="222">
        <f t="shared" si="3"/>
        <v>0</v>
      </c>
      <c r="J125" s="222"/>
      <c r="K125" s="222"/>
    </row>
    <row r="126" spans="2:11" s="34" customFormat="1" ht="23.25" hidden="1" customHeight="1">
      <c r="B126" s="163">
        <v>2300</v>
      </c>
      <c r="C126" s="223" t="s">
        <v>657</v>
      </c>
      <c r="D126" s="170">
        <v>0</v>
      </c>
      <c r="E126" s="170">
        <v>0</v>
      </c>
      <c r="F126" s="170"/>
      <c r="G126" s="127" t="s">
        <v>1017</v>
      </c>
      <c r="H126" s="67" t="s">
        <v>920</v>
      </c>
      <c r="I126" s="222">
        <f t="shared" si="3"/>
        <v>0</v>
      </c>
      <c r="J126" s="222">
        <f>SUM(J127,J140,J145,J154,J159,J164,J169)</f>
        <v>0</v>
      </c>
      <c r="K126" s="222">
        <f>SUM(K127,K140,K145,K154,K159,K164,K169)</f>
        <v>0</v>
      </c>
    </row>
    <row r="127" spans="2:11" ht="168" hidden="1">
      <c r="B127" s="171">
        <v>2310</v>
      </c>
      <c r="C127" s="223" t="s">
        <v>657</v>
      </c>
      <c r="D127" s="170">
        <v>1</v>
      </c>
      <c r="E127" s="170">
        <v>0</v>
      </c>
      <c r="F127" s="170"/>
      <c r="G127" s="54" t="s">
        <v>355</v>
      </c>
      <c r="H127" s="54" t="s">
        <v>922</v>
      </c>
      <c r="I127" s="222">
        <f t="shared" si="3"/>
        <v>0</v>
      </c>
      <c r="J127" s="222">
        <f>SUM(J128+J132+J136)</f>
        <v>0</v>
      </c>
      <c r="K127" s="222">
        <f>SUM(K128+K132+K136)</f>
        <v>0</v>
      </c>
    </row>
    <row r="128" spans="2:11" ht="168" hidden="1">
      <c r="B128" s="171">
        <v>2311</v>
      </c>
      <c r="C128" s="134" t="s">
        <v>657</v>
      </c>
      <c r="D128" s="163">
        <v>1</v>
      </c>
      <c r="E128" s="163">
        <v>1</v>
      </c>
      <c r="F128" s="163"/>
      <c r="G128" s="53" t="s">
        <v>921</v>
      </c>
      <c r="H128" s="94" t="s">
        <v>923</v>
      </c>
      <c r="I128" s="222">
        <f t="shared" si="3"/>
        <v>0</v>
      </c>
      <c r="J128" s="222">
        <f>SUM(J130:J131)</f>
        <v>0</v>
      </c>
      <c r="K128" s="222">
        <f>SUM(K130:K131)</f>
        <v>0</v>
      </c>
    </row>
    <row r="129" spans="2:11" ht="36" hidden="1">
      <c r="B129" s="171"/>
      <c r="C129" s="134"/>
      <c r="D129" s="163"/>
      <c r="E129" s="163"/>
      <c r="F129" s="163"/>
      <c r="G129" s="53" t="s">
        <v>603</v>
      </c>
      <c r="H129" s="225"/>
      <c r="I129" s="222">
        <f t="shared" si="3"/>
        <v>0</v>
      </c>
      <c r="J129" s="222"/>
      <c r="K129" s="222"/>
    </row>
    <row r="130" spans="2:11" hidden="1">
      <c r="B130" s="171"/>
      <c r="C130" s="134"/>
      <c r="D130" s="163"/>
      <c r="E130" s="163"/>
      <c r="F130" s="163"/>
      <c r="G130" s="53" t="s">
        <v>604</v>
      </c>
      <c r="H130" s="225"/>
      <c r="I130" s="222">
        <f t="shared" si="3"/>
        <v>0</v>
      </c>
      <c r="J130" s="222"/>
      <c r="K130" s="222"/>
    </row>
    <row r="131" spans="2:11" hidden="1">
      <c r="B131" s="171"/>
      <c r="C131" s="134"/>
      <c r="D131" s="163"/>
      <c r="E131" s="163"/>
      <c r="F131" s="163"/>
      <c r="G131" s="53" t="s">
        <v>604</v>
      </c>
      <c r="H131" s="225"/>
      <c r="I131" s="222">
        <f t="shared" si="3"/>
        <v>0</v>
      </c>
      <c r="J131" s="222"/>
      <c r="K131" s="222"/>
    </row>
    <row r="132" spans="2:11" hidden="1">
      <c r="B132" s="171">
        <v>2312</v>
      </c>
      <c r="C132" s="134" t="s">
        <v>657</v>
      </c>
      <c r="D132" s="163">
        <v>1</v>
      </c>
      <c r="E132" s="163">
        <v>2</v>
      </c>
      <c r="F132" s="163"/>
      <c r="G132" s="53" t="s">
        <v>437</v>
      </c>
      <c r="H132" s="94"/>
      <c r="I132" s="222">
        <f t="shared" si="3"/>
        <v>0</v>
      </c>
      <c r="J132" s="222">
        <f>SUM(J134:J135)</f>
        <v>0</v>
      </c>
      <c r="K132" s="222">
        <f>SUM(K134:K135)</f>
        <v>0</v>
      </c>
    </row>
    <row r="133" spans="2:11" ht="36" hidden="1">
      <c r="B133" s="171"/>
      <c r="C133" s="134"/>
      <c r="D133" s="163"/>
      <c r="E133" s="163"/>
      <c r="F133" s="163"/>
      <c r="G133" s="53" t="s">
        <v>603</v>
      </c>
      <c r="H133" s="225"/>
      <c r="I133" s="222">
        <f t="shared" si="3"/>
        <v>0</v>
      </c>
      <c r="J133" s="222"/>
      <c r="K133" s="222"/>
    </row>
    <row r="134" spans="2:11" hidden="1">
      <c r="B134" s="171"/>
      <c r="C134" s="134"/>
      <c r="D134" s="163"/>
      <c r="E134" s="163"/>
      <c r="F134" s="163"/>
      <c r="G134" s="53" t="s">
        <v>604</v>
      </c>
      <c r="H134" s="225"/>
      <c r="I134" s="222">
        <f t="shared" si="3"/>
        <v>0</v>
      </c>
      <c r="J134" s="222"/>
      <c r="K134" s="222"/>
    </row>
    <row r="135" spans="2:11" hidden="1">
      <c r="B135" s="171"/>
      <c r="C135" s="134"/>
      <c r="D135" s="163"/>
      <c r="E135" s="163"/>
      <c r="F135" s="163"/>
      <c r="G135" s="53" t="s">
        <v>604</v>
      </c>
      <c r="H135" s="225"/>
      <c r="I135" s="222">
        <f t="shared" si="3"/>
        <v>0</v>
      </c>
      <c r="J135" s="222"/>
      <c r="K135" s="222"/>
    </row>
    <row r="136" spans="2:11" hidden="1">
      <c r="B136" s="171">
        <v>2313</v>
      </c>
      <c r="C136" s="134" t="s">
        <v>657</v>
      </c>
      <c r="D136" s="163">
        <v>1</v>
      </c>
      <c r="E136" s="163">
        <v>3</v>
      </c>
      <c r="F136" s="163"/>
      <c r="G136" s="53" t="s">
        <v>438</v>
      </c>
      <c r="H136" s="94"/>
      <c r="I136" s="222">
        <f t="shared" si="3"/>
        <v>0</v>
      </c>
      <c r="J136" s="222">
        <f>SUM(J138:J139)</f>
        <v>0</v>
      </c>
      <c r="K136" s="222">
        <f>SUM(K138:K139)</f>
        <v>0</v>
      </c>
    </row>
    <row r="137" spans="2:11" ht="36" hidden="1">
      <c r="B137" s="171"/>
      <c r="C137" s="134"/>
      <c r="D137" s="163"/>
      <c r="E137" s="163"/>
      <c r="F137" s="163"/>
      <c r="G137" s="53" t="s">
        <v>603</v>
      </c>
      <c r="H137" s="225"/>
      <c r="I137" s="222">
        <f t="shared" si="3"/>
        <v>0</v>
      </c>
      <c r="J137" s="222"/>
      <c r="K137" s="222"/>
    </row>
    <row r="138" spans="2:11" hidden="1">
      <c r="B138" s="171"/>
      <c r="C138" s="134"/>
      <c r="D138" s="163"/>
      <c r="E138" s="163"/>
      <c r="F138" s="163"/>
      <c r="G138" s="53" t="s">
        <v>604</v>
      </c>
      <c r="H138" s="225"/>
      <c r="I138" s="222">
        <f t="shared" si="3"/>
        <v>0</v>
      </c>
      <c r="J138" s="222"/>
      <c r="K138" s="222"/>
    </row>
    <row r="139" spans="2:11" hidden="1">
      <c r="B139" s="171"/>
      <c r="C139" s="134"/>
      <c r="D139" s="163"/>
      <c r="E139" s="163"/>
      <c r="F139" s="163"/>
      <c r="G139" s="53" t="s">
        <v>604</v>
      </c>
      <c r="H139" s="225"/>
      <c r="I139" s="222">
        <f t="shared" si="3"/>
        <v>0</v>
      </c>
      <c r="J139" s="222"/>
      <c r="K139" s="222"/>
    </row>
    <row r="140" spans="2:11" ht="264" hidden="1">
      <c r="B140" s="171">
        <v>2320</v>
      </c>
      <c r="C140" s="223" t="s">
        <v>657</v>
      </c>
      <c r="D140" s="170">
        <v>2</v>
      </c>
      <c r="E140" s="170">
        <v>0</v>
      </c>
      <c r="F140" s="170"/>
      <c r="G140" s="54" t="s">
        <v>356</v>
      </c>
      <c r="H140" s="54" t="s">
        <v>924</v>
      </c>
      <c r="I140" s="222">
        <f t="shared" si="3"/>
        <v>0</v>
      </c>
      <c r="J140" s="222">
        <f>SUM(J141)</f>
        <v>0</v>
      </c>
      <c r="K140" s="222">
        <f>SUM(K141)</f>
        <v>0</v>
      </c>
    </row>
    <row r="141" spans="2:11" ht="264" hidden="1">
      <c r="B141" s="171">
        <v>2321</v>
      </c>
      <c r="C141" s="134" t="s">
        <v>657</v>
      </c>
      <c r="D141" s="163">
        <v>2</v>
      </c>
      <c r="E141" s="163">
        <v>1</v>
      </c>
      <c r="F141" s="163"/>
      <c r="G141" s="53" t="s">
        <v>439</v>
      </c>
      <c r="H141" s="94" t="s">
        <v>925</v>
      </c>
      <c r="I141" s="222">
        <f t="shared" si="3"/>
        <v>0</v>
      </c>
      <c r="J141" s="222">
        <f>SUM(J143:J144)</f>
        <v>0</v>
      </c>
      <c r="K141" s="222">
        <f>SUM(K143:K144)</f>
        <v>0</v>
      </c>
    </row>
    <row r="142" spans="2:11" ht="36" hidden="1">
      <c r="B142" s="171"/>
      <c r="C142" s="134"/>
      <c r="D142" s="163"/>
      <c r="E142" s="163"/>
      <c r="F142" s="163"/>
      <c r="G142" s="53" t="s">
        <v>603</v>
      </c>
      <c r="H142" s="225"/>
      <c r="I142" s="222">
        <f t="shared" si="3"/>
        <v>0</v>
      </c>
      <c r="J142" s="222"/>
      <c r="K142" s="222"/>
    </row>
    <row r="143" spans="2:11" hidden="1">
      <c r="B143" s="171"/>
      <c r="C143" s="134"/>
      <c r="D143" s="163"/>
      <c r="E143" s="163"/>
      <c r="F143" s="163"/>
      <c r="G143" s="53" t="s">
        <v>604</v>
      </c>
      <c r="H143" s="225"/>
      <c r="I143" s="222">
        <f t="shared" si="3"/>
        <v>0</v>
      </c>
      <c r="J143" s="222"/>
      <c r="K143" s="222"/>
    </row>
    <row r="144" spans="2:11" hidden="1">
      <c r="B144" s="171"/>
      <c r="C144" s="134"/>
      <c r="D144" s="163"/>
      <c r="E144" s="163"/>
      <c r="F144" s="163"/>
      <c r="G144" s="53" t="s">
        <v>604</v>
      </c>
      <c r="H144" s="225"/>
      <c r="I144" s="222">
        <f t="shared" si="3"/>
        <v>0</v>
      </c>
      <c r="J144" s="222"/>
      <c r="K144" s="222"/>
    </row>
    <row r="145" spans="2:11" ht="108" hidden="1">
      <c r="B145" s="171">
        <v>2330</v>
      </c>
      <c r="C145" s="223" t="s">
        <v>657</v>
      </c>
      <c r="D145" s="170">
        <v>3</v>
      </c>
      <c r="E145" s="170">
        <v>0</v>
      </c>
      <c r="F145" s="170"/>
      <c r="G145" s="54" t="s">
        <v>357</v>
      </c>
      <c r="H145" s="54" t="s">
        <v>926</v>
      </c>
      <c r="I145" s="222">
        <f t="shared" si="3"/>
        <v>0</v>
      </c>
      <c r="J145" s="222">
        <f>SUM(J146+J150)</f>
        <v>0</v>
      </c>
      <c r="K145" s="222">
        <f>SUM(K146)</f>
        <v>0</v>
      </c>
    </row>
    <row r="146" spans="2:11" ht="108" hidden="1">
      <c r="B146" s="171">
        <v>2331</v>
      </c>
      <c r="C146" s="134" t="s">
        <v>657</v>
      </c>
      <c r="D146" s="163">
        <v>3</v>
      </c>
      <c r="E146" s="163">
        <v>1</v>
      </c>
      <c r="F146" s="163"/>
      <c r="G146" s="53" t="s">
        <v>927</v>
      </c>
      <c r="H146" s="94" t="s">
        <v>928</v>
      </c>
      <c r="I146" s="222">
        <f t="shared" ref="I146:I225" si="4">SUM(J146:K146)</f>
        <v>0</v>
      </c>
      <c r="J146" s="222">
        <f>SUM(J148:J149)</f>
        <v>0</v>
      </c>
      <c r="K146" s="222">
        <f>SUM(K148:K149)</f>
        <v>0</v>
      </c>
    </row>
    <row r="147" spans="2:11" ht="36" hidden="1">
      <c r="B147" s="171"/>
      <c r="C147" s="134"/>
      <c r="D147" s="163"/>
      <c r="E147" s="163"/>
      <c r="F147" s="163"/>
      <c r="G147" s="53" t="s">
        <v>603</v>
      </c>
      <c r="H147" s="225"/>
      <c r="I147" s="222">
        <f t="shared" si="4"/>
        <v>0</v>
      </c>
      <c r="J147" s="222"/>
      <c r="K147" s="222"/>
    </row>
    <row r="148" spans="2:11" hidden="1">
      <c r="B148" s="171"/>
      <c r="C148" s="134"/>
      <c r="D148" s="163"/>
      <c r="E148" s="163"/>
      <c r="F148" s="163"/>
      <c r="G148" s="53" t="s">
        <v>604</v>
      </c>
      <c r="H148" s="225"/>
      <c r="I148" s="222">
        <f t="shared" si="4"/>
        <v>0</v>
      </c>
      <c r="J148" s="222"/>
      <c r="K148" s="222"/>
    </row>
    <row r="149" spans="2:11" hidden="1">
      <c r="B149" s="171"/>
      <c r="C149" s="134"/>
      <c r="D149" s="163"/>
      <c r="E149" s="163"/>
      <c r="F149" s="163"/>
      <c r="G149" s="53" t="s">
        <v>604</v>
      </c>
      <c r="H149" s="225"/>
      <c r="I149" s="222">
        <f t="shared" si="4"/>
        <v>0</v>
      </c>
      <c r="J149" s="222"/>
      <c r="K149" s="222"/>
    </row>
    <row r="150" spans="2:11" hidden="1">
      <c r="B150" s="171">
        <v>2332</v>
      </c>
      <c r="C150" s="134" t="s">
        <v>657</v>
      </c>
      <c r="D150" s="163">
        <v>3</v>
      </c>
      <c r="E150" s="163">
        <v>2</v>
      </c>
      <c r="F150" s="163"/>
      <c r="G150" s="53" t="s">
        <v>440</v>
      </c>
      <c r="H150" s="94"/>
      <c r="I150" s="222">
        <f t="shared" si="4"/>
        <v>0</v>
      </c>
      <c r="J150" s="222">
        <f>SUM(J152:J153)</f>
        <v>0</v>
      </c>
      <c r="K150" s="222">
        <f>SUM(K152:K153)</f>
        <v>0</v>
      </c>
    </row>
    <row r="151" spans="2:11" ht="36" hidden="1">
      <c r="B151" s="171"/>
      <c r="C151" s="134"/>
      <c r="D151" s="163"/>
      <c r="E151" s="163"/>
      <c r="F151" s="163"/>
      <c r="G151" s="53" t="s">
        <v>603</v>
      </c>
      <c r="H151" s="225"/>
      <c r="I151" s="222">
        <f t="shared" si="4"/>
        <v>0</v>
      </c>
      <c r="J151" s="222"/>
      <c r="K151" s="222"/>
    </row>
    <row r="152" spans="2:11" hidden="1">
      <c r="B152" s="171"/>
      <c r="C152" s="134"/>
      <c r="D152" s="163"/>
      <c r="E152" s="163"/>
      <c r="F152" s="163"/>
      <c r="G152" s="53" t="s">
        <v>604</v>
      </c>
      <c r="H152" s="225"/>
      <c r="I152" s="222">
        <f t="shared" si="4"/>
        <v>0</v>
      </c>
      <c r="J152" s="222"/>
      <c r="K152" s="222"/>
    </row>
    <row r="153" spans="2:11" hidden="1">
      <c r="B153" s="171"/>
      <c r="C153" s="134"/>
      <c r="D153" s="163"/>
      <c r="E153" s="163"/>
      <c r="F153" s="163"/>
      <c r="G153" s="53" t="s">
        <v>604</v>
      </c>
      <c r="H153" s="225"/>
      <c r="I153" s="222">
        <f t="shared" si="4"/>
        <v>0</v>
      </c>
      <c r="J153" s="222"/>
      <c r="K153" s="222"/>
    </row>
    <row r="154" spans="2:11" hidden="1">
      <c r="B154" s="171">
        <v>2340</v>
      </c>
      <c r="C154" s="223" t="s">
        <v>657</v>
      </c>
      <c r="D154" s="170">
        <v>4</v>
      </c>
      <c r="E154" s="170">
        <v>0</v>
      </c>
      <c r="F154" s="170"/>
      <c r="G154" s="54" t="s">
        <v>358</v>
      </c>
      <c r="H154" s="94"/>
      <c r="I154" s="222">
        <f t="shared" si="4"/>
        <v>0</v>
      </c>
      <c r="J154" s="222">
        <f>SUM(J155)</f>
        <v>0</v>
      </c>
      <c r="K154" s="222">
        <f>SUM(K155)</f>
        <v>0</v>
      </c>
    </row>
    <row r="155" spans="2:11" hidden="1">
      <c r="B155" s="171">
        <v>2341</v>
      </c>
      <c r="C155" s="134" t="s">
        <v>657</v>
      </c>
      <c r="D155" s="163">
        <v>4</v>
      </c>
      <c r="E155" s="163">
        <v>1</v>
      </c>
      <c r="F155" s="163"/>
      <c r="G155" s="53" t="s">
        <v>441</v>
      </c>
      <c r="H155" s="94"/>
      <c r="I155" s="222">
        <f t="shared" si="4"/>
        <v>0</v>
      </c>
      <c r="J155" s="222">
        <f>SUM(J157:J158)</f>
        <v>0</v>
      </c>
      <c r="K155" s="222">
        <f>SUM(K157:K158)</f>
        <v>0</v>
      </c>
    </row>
    <row r="156" spans="2:11" ht="36" hidden="1">
      <c r="B156" s="171"/>
      <c r="C156" s="134"/>
      <c r="D156" s="163"/>
      <c r="E156" s="163"/>
      <c r="F156" s="163"/>
      <c r="G156" s="53" t="s">
        <v>603</v>
      </c>
      <c r="H156" s="225"/>
      <c r="I156" s="222">
        <f t="shared" si="4"/>
        <v>0</v>
      </c>
      <c r="J156" s="222"/>
      <c r="K156" s="222"/>
    </row>
    <row r="157" spans="2:11" hidden="1">
      <c r="B157" s="171"/>
      <c r="C157" s="134"/>
      <c r="D157" s="163"/>
      <c r="E157" s="163"/>
      <c r="F157" s="163"/>
      <c r="G157" s="53" t="s">
        <v>604</v>
      </c>
      <c r="H157" s="225"/>
      <c r="I157" s="222">
        <f t="shared" si="4"/>
        <v>0</v>
      </c>
      <c r="J157" s="222"/>
      <c r="K157" s="222"/>
    </row>
    <row r="158" spans="2:11" hidden="1">
      <c r="B158" s="171"/>
      <c r="C158" s="134"/>
      <c r="D158" s="163"/>
      <c r="E158" s="163"/>
      <c r="F158" s="163"/>
      <c r="G158" s="53" t="s">
        <v>604</v>
      </c>
      <c r="H158" s="225"/>
      <c r="I158" s="222">
        <f t="shared" si="4"/>
        <v>0</v>
      </c>
      <c r="J158" s="222"/>
      <c r="K158" s="222"/>
    </row>
    <row r="159" spans="2:11" ht="84" hidden="1">
      <c r="B159" s="171">
        <v>2350</v>
      </c>
      <c r="C159" s="223" t="s">
        <v>657</v>
      </c>
      <c r="D159" s="170">
        <v>5</v>
      </c>
      <c r="E159" s="170">
        <v>0</v>
      </c>
      <c r="F159" s="170"/>
      <c r="G159" s="54" t="s">
        <v>359</v>
      </c>
      <c r="H159" s="54" t="s">
        <v>929</v>
      </c>
      <c r="I159" s="222">
        <f t="shared" si="4"/>
        <v>0</v>
      </c>
      <c r="J159" s="222">
        <f>SUM(J160)</f>
        <v>0</v>
      </c>
      <c r="K159" s="222">
        <f>SUM(K160)</f>
        <v>0</v>
      </c>
    </row>
    <row r="160" spans="2:11" ht="84" hidden="1">
      <c r="B160" s="171">
        <v>2351</v>
      </c>
      <c r="C160" s="134" t="s">
        <v>657</v>
      </c>
      <c r="D160" s="163">
        <v>5</v>
      </c>
      <c r="E160" s="163">
        <v>1</v>
      </c>
      <c r="F160" s="163"/>
      <c r="G160" s="53" t="s">
        <v>930</v>
      </c>
      <c r="H160" s="94" t="s">
        <v>929</v>
      </c>
      <c r="I160" s="222">
        <f t="shared" si="4"/>
        <v>0</v>
      </c>
      <c r="J160" s="222">
        <f>SUM(J162:J163)</f>
        <v>0</v>
      </c>
      <c r="K160" s="222">
        <f>SUM(K162:K163)</f>
        <v>0</v>
      </c>
    </row>
    <row r="161" spans="2:11" ht="36" hidden="1">
      <c r="B161" s="171"/>
      <c r="C161" s="134"/>
      <c r="D161" s="163"/>
      <c r="E161" s="163"/>
      <c r="F161" s="163"/>
      <c r="G161" s="53" t="s">
        <v>603</v>
      </c>
      <c r="H161" s="225"/>
      <c r="I161" s="222">
        <f t="shared" si="4"/>
        <v>0</v>
      </c>
      <c r="J161" s="222"/>
      <c r="K161" s="222"/>
    </row>
    <row r="162" spans="2:11" hidden="1">
      <c r="B162" s="171"/>
      <c r="C162" s="134"/>
      <c r="D162" s="163"/>
      <c r="E162" s="163"/>
      <c r="F162" s="163"/>
      <c r="G162" s="53" t="s">
        <v>604</v>
      </c>
      <c r="H162" s="225"/>
      <c r="I162" s="222">
        <f t="shared" si="4"/>
        <v>0</v>
      </c>
      <c r="J162" s="222"/>
      <c r="K162" s="222"/>
    </row>
    <row r="163" spans="2:11" hidden="1">
      <c r="B163" s="171"/>
      <c r="C163" s="134"/>
      <c r="D163" s="163"/>
      <c r="E163" s="163"/>
      <c r="F163" s="163"/>
      <c r="G163" s="53" t="s">
        <v>604</v>
      </c>
      <c r="H163" s="225"/>
      <c r="I163" s="222">
        <f t="shared" si="4"/>
        <v>0</v>
      </c>
      <c r="J163" s="222"/>
      <c r="K163" s="222"/>
    </row>
    <row r="164" spans="2:11" ht="276" hidden="1">
      <c r="B164" s="171">
        <v>2360</v>
      </c>
      <c r="C164" s="223" t="s">
        <v>657</v>
      </c>
      <c r="D164" s="170">
        <v>6</v>
      </c>
      <c r="E164" s="170">
        <v>0</v>
      </c>
      <c r="F164" s="170"/>
      <c r="G164" s="54" t="s">
        <v>360</v>
      </c>
      <c r="H164" s="54" t="s">
        <v>931</v>
      </c>
      <c r="I164" s="222">
        <f t="shared" si="4"/>
        <v>0</v>
      </c>
      <c r="J164" s="222">
        <f>SUM(J165)</f>
        <v>0</v>
      </c>
      <c r="K164" s="222">
        <f>SUM(K165)</f>
        <v>0</v>
      </c>
    </row>
    <row r="165" spans="2:11" ht="25.5" hidden="1" customHeight="1">
      <c r="B165" s="171">
        <v>2361</v>
      </c>
      <c r="C165" s="134" t="s">
        <v>657</v>
      </c>
      <c r="D165" s="163">
        <v>6</v>
      </c>
      <c r="E165" s="163">
        <v>1</v>
      </c>
      <c r="F165" s="163"/>
      <c r="G165" s="53" t="s">
        <v>558</v>
      </c>
      <c r="H165" s="94" t="s">
        <v>932</v>
      </c>
      <c r="I165" s="222">
        <f t="shared" si="4"/>
        <v>0</v>
      </c>
      <c r="J165" s="222">
        <f>SUM(J167:J168)</f>
        <v>0</v>
      </c>
      <c r="K165" s="222">
        <f>SUM(K167:K168)</f>
        <v>0</v>
      </c>
    </row>
    <row r="166" spans="2:11" ht="36" hidden="1">
      <c r="B166" s="171"/>
      <c r="C166" s="134"/>
      <c r="D166" s="163"/>
      <c r="E166" s="163"/>
      <c r="F166" s="163"/>
      <c r="G166" s="53" t="s">
        <v>603</v>
      </c>
      <c r="H166" s="225"/>
      <c r="I166" s="222">
        <f t="shared" si="4"/>
        <v>0</v>
      </c>
      <c r="J166" s="222"/>
      <c r="K166" s="222"/>
    </row>
    <row r="167" spans="2:11" hidden="1">
      <c r="B167" s="171"/>
      <c r="C167" s="134"/>
      <c r="D167" s="163"/>
      <c r="E167" s="163"/>
      <c r="F167" s="163"/>
      <c r="G167" s="53" t="s">
        <v>604</v>
      </c>
      <c r="H167" s="225"/>
      <c r="I167" s="222">
        <f t="shared" si="4"/>
        <v>0</v>
      </c>
      <c r="J167" s="222"/>
      <c r="K167" s="222"/>
    </row>
    <row r="168" spans="2:11" hidden="1">
      <c r="B168" s="171"/>
      <c r="C168" s="134"/>
      <c r="D168" s="163"/>
      <c r="E168" s="163"/>
      <c r="F168" s="163"/>
      <c r="G168" s="53" t="s">
        <v>604</v>
      </c>
      <c r="H168" s="225"/>
      <c r="I168" s="222">
        <f t="shared" si="4"/>
        <v>0</v>
      </c>
      <c r="J168" s="222"/>
      <c r="K168" s="222"/>
    </row>
    <row r="169" spans="2:11" ht="25.5" hidden="1" customHeight="1">
      <c r="B169" s="171">
        <v>2370</v>
      </c>
      <c r="C169" s="223" t="s">
        <v>657</v>
      </c>
      <c r="D169" s="170">
        <v>7</v>
      </c>
      <c r="E169" s="170">
        <v>0</v>
      </c>
      <c r="F169" s="170"/>
      <c r="G169" s="54" t="s">
        <v>178</v>
      </c>
      <c r="H169" s="54" t="s">
        <v>933</v>
      </c>
      <c r="I169" s="222">
        <f t="shared" si="4"/>
        <v>0</v>
      </c>
      <c r="J169" s="222">
        <f>SUM(J170)</f>
        <v>0</v>
      </c>
      <c r="K169" s="222">
        <f>SUM(K170)</f>
        <v>0</v>
      </c>
    </row>
    <row r="170" spans="2:11" ht="409.5" hidden="1">
      <c r="B170" s="171">
        <v>2371</v>
      </c>
      <c r="C170" s="134" t="s">
        <v>657</v>
      </c>
      <c r="D170" s="163">
        <v>7</v>
      </c>
      <c r="E170" s="163">
        <v>1</v>
      </c>
      <c r="F170" s="163"/>
      <c r="G170" s="53" t="s">
        <v>559</v>
      </c>
      <c r="H170" s="94" t="s">
        <v>934</v>
      </c>
      <c r="I170" s="222">
        <f t="shared" si="4"/>
        <v>0</v>
      </c>
      <c r="J170" s="222">
        <f>SUM(J172:J173)</f>
        <v>0</v>
      </c>
      <c r="K170" s="222">
        <f>SUM(K172:K173)</f>
        <v>0</v>
      </c>
    </row>
    <row r="171" spans="2:11" ht="36" hidden="1">
      <c r="B171" s="171"/>
      <c r="C171" s="134"/>
      <c r="D171" s="163"/>
      <c r="E171" s="163"/>
      <c r="F171" s="163"/>
      <c r="G171" s="53" t="s">
        <v>603</v>
      </c>
      <c r="H171" s="225"/>
      <c r="I171" s="222">
        <f t="shared" si="4"/>
        <v>0</v>
      </c>
      <c r="J171" s="222"/>
      <c r="K171" s="222"/>
    </row>
    <row r="172" spans="2:11" hidden="1">
      <c r="B172" s="171"/>
      <c r="C172" s="134"/>
      <c r="D172" s="163"/>
      <c r="E172" s="163"/>
      <c r="F172" s="163"/>
      <c r="G172" s="53" t="s">
        <v>604</v>
      </c>
      <c r="H172" s="225"/>
      <c r="I172" s="222">
        <f t="shared" si="4"/>
        <v>0</v>
      </c>
      <c r="J172" s="222"/>
      <c r="K172" s="222"/>
    </row>
    <row r="173" spans="2:11" ht="20.25" hidden="1" customHeight="1">
      <c r="B173" s="171"/>
      <c r="C173" s="134"/>
      <c r="D173" s="163"/>
      <c r="E173" s="163"/>
      <c r="F173" s="163"/>
      <c r="G173" s="53" t="s">
        <v>604</v>
      </c>
      <c r="H173" s="225"/>
      <c r="I173" s="222">
        <f t="shared" si="4"/>
        <v>0</v>
      </c>
      <c r="J173" s="222"/>
      <c r="K173" s="222"/>
    </row>
    <row r="174" spans="2:11" ht="41.25" customHeight="1">
      <c r="B174" s="45">
        <v>2150</v>
      </c>
      <c r="C174" s="186" t="s">
        <v>655</v>
      </c>
      <c r="D174" s="186">
        <v>5</v>
      </c>
      <c r="E174" s="186">
        <v>0</v>
      </c>
      <c r="F174" s="163"/>
      <c r="G174" s="54" t="s">
        <v>342</v>
      </c>
      <c r="H174" s="225"/>
      <c r="I174" s="221">
        <f>SUM(J174:K174)</f>
        <v>0</v>
      </c>
      <c r="J174" s="221">
        <f>SUM(J175)</f>
        <v>0</v>
      </c>
      <c r="K174" s="221">
        <f>SUM(K175)</f>
        <v>0</v>
      </c>
    </row>
    <row r="175" spans="2:11" ht="17.25" hidden="1" customHeight="1">
      <c r="B175" s="45"/>
      <c r="C175" s="175"/>
      <c r="D175" s="175"/>
      <c r="E175" s="175"/>
      <c r="F175" s="163"/>
      <c r="G175" s="53"/>
      <c r="H175" s="225"/>
      <c r="I175" s="221">
        <f>SUM(J175:K175)</f>
        <v>0</v>
      </c>
      <c r="J175" s="221">
        <v>0</v>
      </c>
      <c r="K175" s="221">
        <v>0</v>
      </c>
    </row>
    <row r="176" spans="2:11" ht="40.5" customHeight="1">
      <c r="B176" s="223"/>
      <c r="C176" s="223" t="s">
        <v>655</v>
      </c>
      <c r="D176" s="170">
        <v>6</v>
      </c>
      <c r="E176" s="170">
        <v>0</v>
      </c>
      <c r="F176" s="163"/>
      <c r="G176" s="54" t="s">
        <v>667</v>
      </c>
      <c r="H176" s="225"/>
      <c r="I176" s="222">
        <f t="shared" si="4"/>
        <v>4200</v>
      </c>
      <c r="J176" s="222">
        <f>SUM(J177)</f>
        <v>4200</v>
      </c>
      <c r="K176" s="222">
        <f>SUM(K177)</f>
        <v>0</v>
      </c>
    </row>
    <row r="177" spans="2:11" ht="24">
      <c r="B177" s="134"/>
      <c r="C177" s="134" t="s">
        <v>655</v>
      </c>
      <c r="D177" s="163">
        <v>6</v>
      </c>
      <c r="E177" s="163">
        <v>1</v>
      </c>
      <c r="F177" s="163"/>
      <c r="G177" s="53" t="s">
        <v>668</v>
      </c>
      <c r="H177" s="225"/>
      <c r="I177" s="222">
        <f t="shared" si="4"/>
        <v>4200</v>
      </c>
      <c r="J177" s="222">
        <f>SUM(J179:J181)</f>
        <v>4200</v>
      </c>
      <c r="K177" s="222">
        <v>0</v>
      </c>
    </row>
    <row r="178" spans="2:11" ht="36">
      <c r="B178" s="134"/>
      <c r="C178" s="163"/>
      <c r="D178" s="163"/>
      <c r="E178" s="163"/>
      <c r="F178" s="163"/>
      <c r="G178" s="53" t="s">
        <v>603</v>
      </c>
      <c r="H178" s="225"/>
      <c r="I178" s="222">
        <f t="shared" si="4"/>
        <v>0</v>
      </c>
      <c r="J178" s="222">
        <v>0</v>
      </c>
      <c r="K178" s="222">
        <v>0</v>
      </c>
    </row>
    <row r="179" spans="2:11">
      <c r="B179" s="134"/>
      <c r="C179" s="163"/>
      <c r="D179" s="163"/>
      <c r="E179" s="163"/>
      <c r="F179" s="193">
        <v>4241</v>
      </c>
      <c r="G179" s="146" t="s">
        <v>470</v>
      </c>
      <c r="H179" s="225"/>
      <c r="I179" s="222">
        <f t="shared" si="4"/>
        <v>4000</v>
      </c>
      <c r="J179" s="222">
        <v>4000</v>
      </c>
      <c r="K179" s="222">
        <v>0</v>
      </c>
    </row>
    <row r="180" spans="2:11" ht="24">
      <c r="B180" s="134"/>
      <c r="C180" s="163"/>
      <c r="D180" s="163"/>
      <c r="E180" s="163"/>
      <c r="F180" s="193">
        <v>4239</v>
      </c>
      <c r="G180" s="85" t="s">
        <v>662</v>
      </c>
      <c r="H180" s="225"/>
      <c r="I180" s="222">
        <f>SUM(J180:K180)</f>
        <v>0</v>
      </c>
      <c r="J180" s="222">
        <v>0</v>
      </c>
      <c r="K180" s="222">
        <v>0</v>
      </c>
    </row>
    <row r="181" spans="2:11">
      <c r="B181" s="171"/>
      <c r="C181" s="163"/>
      <c r="D181" s="163"/>
      <c r="E181" s="163"/>
      <c r="F181" s="163">
        <v>4823</v>
      </c>
      <c r="G181" s="91" t="s">
        <v>791</v>
      </c>
      <c r="H181" s="225"/>
      <c r="I181" s="222">
        <f>SUM(J181:K181)</f>
        <v>200</v>
      </c>
      <c r="J181" s="222">
        <v>200</v>
      </c>
      <c r="K181" s="222">
        <v>0</v>
      </c>
    </row>
    <row r="182" spans="2:11">
      <c r="B182" s="171">
        <v>2200</v>
      </c>
      <c r="C182" s="231" t="s">
        <v>656</v>
      </c>
      <c r="D182" s="163">
        <v>0</v>
      </c>
      <c r="E182" s="163">
        <v>0</v>
      </c>
      <c r="F182" s="163"/>
      <c r="G182" s="127" t="s">
        <v>390</v>
      </c>
      <c r="H182" s="225"/>
      <c r="I182" s="222">
        <f t="shared" si="4"/>
        <v>200</v>
      </c>
      <c r="J182" s="222">
        <f>SUM(J183)</f>
        <v>200</v>
      </c>
      <c r="K182" s="222">
        <v>0</v>
      </c>
    </row>
    <row r="183" spans="2:11" ht="15" customHeight="1">
      <c r="B183" s="171"/>
      <c r="C183" s="231" t="s">
        <v>656</v>
      </c>
      <c r="D183" s="163">
        <v>2</v>
      </c>
      <c r="E183" s="163">
        <v>0</v>
      </c>
      <c r="F183" s="163"/>
      <c r="G183" s="54" t="s">
        <v>347</v>
      </c>
      <c r="H183" s="225"/>
      <c r="I183" s="222">
        <f t="shared" si="4"/>
        <v>200</v>
      </c>
      <c r="J183" s="222">
        <f>SUM(J184)</f>
        <v>200</v>
      </c>
      <c r="K183" s="222">
        <v>0</v>
      </c>
    </row>
    <row r="184" spans="2:11" ht="15" customHeight="1">
      <c r="B184" s="171"/>
      <c r="C184" s="231" t="s">
        <v>656</v>
      </c>
      <c r="D184" s="163">
        <v>2</v>
      </c>
      <c r="E184" s="163">
        <v>1</v>
      </c>
      <c r="F184" s="163">
        <v>4241</v>
      </c>
      <c r="G184" s="146" t="s">
        <v>470</v>
      </c>
      <c r="H184" s="225"/>
      <c r="I184" s="222">
        <f>SUM(J184:K184)</f>
        <v>200</v>
      </c>
      <c r="J184" s="222">
        <v>200</v>
      </c>
      <c r="K184" s="222">
        <v>0</v>
      </c>
    </row>
    <row r="185" spans="2:11" ht="15" customHeight="1">
      <c r="B185" s="171"/>
      <c r="C185" s="231" t="s">
        <v>656</v>
      </c>
      <c r="D185" s="163">
        <v>2</v>
      </c>
      <c r="E185" s="163">
        <v>1</v>
      </c>
      <c r="F185" s="163">
        <v>5133</v>
      </c>
      <c r="G185" s="91" t="s">
        <v>584</v>
      </c>
      <c r="H185" s="225"/>
      <c r="I185" s="222">
        <v>0</v>
      </c>
      <c r="J185" s="222">
        <v>0</v>
      </c>
      <c r="K185" s="222">
        <v>0</v>
      </c>
    </row>
    <row r="186" spans="2:11" ht="26.25" customHeight="1">
      <c r="B186" s="171">
        <v>2300</v>
      </c>
      <c r="C186" s="186" t="s">
        <v>657</v>
      </c>
      <c r="D186" s="186">
        <v>0</v>
      </c>
      <c r="E186" s="186">
        <v>0</v>
      </c>
      <c r="F186" s="163"/>
      <c r="G186" s="127" t="s">
        <v>391</v>
      </c>
      <c r="H186" s="225"/>
      <c r="I186" s="222">
        <v>600</v>
      </c>
      <c r="J186" s="222">
        <f>SUM(J188)</f>
        <v>200</v>
      </c>
      <c r="K186" s="222">
        <v>400</v>
      </c>
    </row>
    <row r="187" spans="2:11" ht="20.25" customHeight="1">
      <c r="B187" s="171"/>
      <c r="C187" s="186" t="s">
        <v>657</v>
      </c>
      <c r="D187" s="186">
        <v>2</v>
      </c>
      <c r="E187" s="186">
        <v>0</v>
      </c>
      <c r="F187" s="163"/>
      <c r="G187" s="54" t="s">
        <v>356</v>
      </c>
      <c r="H187" s="225"/>
      <c r="I187" s="222">
        <v>600</v>
      </c>
      <c r="J187" s="222">
        <f>SUM(J188)</f>
        <v>200</v>
      </c>
      <c r="K187" s="222">
        <v>400</v>
      </c>
    </row>
    <row r="188" spans="2:11">
      <c r="B188" s="171"/>
      <c r="C188" s="172" t="s">
        <v>657</v>
      </c>
      <c r="D188" s="163">
        <v>2</v>
      </c>
      <c r="E188" s="163">
        <v>1</v>
      </c>
      <c r="F188" s="163">
        <v>4241</v>
      </c>
      <c r="G188" s="146" t="s">
        <v>470</v>
      </c>
      <c r="H188" s="225"/>
      <c r="I188" s="222">
        <f>SUM(J188)</f>
        <v>200</v>
      </c>
      <c r="J188" s="222">
        <v>200</v>
      </c>
      <c r="K188" s="222">
        <v>0</v>
      </c>
    </row>
    <row r="189" spans="2:11">
      <c r="B189" s="171"/>
      <c r="C189" s="134"/>
      <c r="D189" s="163"/>
      <c r="E189" s="163"/>
      <c r="F189" s="163">
        <v>5129</v>
      </c>
      <c r="G189" s="91" t="s">
        <v>588</v>
      </c>
      <c r="H189" s="225"/>
      <c r="I189" s="222">
        <f>SUM(J189:K189)</f>
        <v>400</v>
      </c>
      <c r="J189" s="222">
        <v>0</v>
      </c>
      <c r="K189" s="222">
        <v>400</v>
      </c>
    </row>
    <row r="190" spans="2:11" hidden="1">
      <c r="B190" s="171"/>
      <c r="C190" s="134"/>
      <c r="D190" s="163"/>
      <c r="E190" s="163"/>
      <c r="F190" s="163"/>
      <c r="G190" s="53"/>
      <c r="H190" s="225"/>
      <c r="I190" s="222"/>
      <c r="J190" s="222"/>
      <c r="K190" s="222"/>
    </row>
    <row r="191" spans="2:11" hidden="1">
      <c r="B191" s="171"/>
      <c r="C191" s="134"/>
      <c r="D191" s="163"/>
      <c r="E191" s="163"/>
      <c r="F191" s="163"/>
      <c r="G191" s="53"/>
      <c r="H191" s="225"/>
      <c r="I191" s="222"/>
      <c r="J191" s="222"/>
      <c r="K191" s="222"/>
    </row>
    <row r="192" spans="2:11" hidden="1">
      <c r="B192" s="171"/>
      <c r="C192" s="134"/>
      <c r="D192" s="163"/>
      <c r="E192" s="163"/>
      <c r="F192" s="163"/>
      <c r="G192" s="53"/>
      <c r="H192" s="225"/>
      <c r="I192" s="222"/>
      <c r="J192" s="222"/>
      <c r="K192" s="222"/>
    </row>
    <row r="193" spans="2:11" hidden="1">
      <c r="B193" s="171"/>
      <c r="C193" s="134"/>
      <c r="D193" s="163"/>
      <c r="E193" s="163"/>
      <c r="F193" s="163"/>
      <c r="G193" s="53"/>
      <c r="H193" s="225"/>
      <c r="I193" s="222"/>
      <c r="J193" s="222"/>
      <c r="K193" s="222"/>
    </row>
    <row r="194" spans="2:11" hidden="1">
      <c r="B194" s="171"/>
      <c r="C194" s="134"/>
      <c r="D194" s="163"/>
      <c r="E194" s="163"/>
      <c r="F194" s="163"/>
      <c r="G194" s="53"/>
      <c r="H194" s="225"/>
      <c r="I194" s="222"/>
      <c r="J194" s="222"/>
      <c r="K194" s="222"/>
    </row>
    <row r="195" spans="2:11" hidden="1">
      <c r="B195" s="171"/>
      <c r="C195" s="134"/>
      <c r="D195" s="163"/>
      <c r="E195" s="163"/>
      <c r="F195" s="163"/>
      <c r="G195" s="53"/>
      <c r="H195" s="225"/>
      <c r="I195" s="222"/>
      <c r="J195" s="222"/>
      <c r="K195" s="222"/>
    </row>
    <row r="196" spans="2:11" ht="180" hidden="1">
      <c r="B196" s="163">
        <v>2400</v>
      </c>
      <c r="C196" s="223" t="s">
        <v>699</v>
      </c>
      <c r="D196" s="170">
        <v>0</v>
      </c>
      <c r="E196" s="170">
        <v>0</v>
      </c>
      <c r="F196" s="170"/>
      <c r="G196" s="127" t="s">
        <v>1018</v>
      </c>
      <c r="H196" s="67" t="s">
        <v>935</v>
      </c>
      <c r="I196" s="222">
        <f t="shared" si="4"/>
        <v>177548.1</v>
      </c>
      <c r="J196" s="222">
        <f>SUM(J197,J206,J225,J242,J263,J288,J293,J310,J327)</f>
        <v>51210</v>
      </c>
      <c r="K196" s="222">
        <f>SUM(K197,K206,K225,K242,K263,K288,K293,K310,K327)</f>
        <v>126338.1</v>
      </c>
    </row>
    <row r="197" spans="2:11" s="34" customFormat="1" ht="24.75" customHeight="1">
      <c r="B197" s="171">
        <v>2410</v>
      </c>
      <c r="C197" s="223" t="s">
        <v>699</v>
      </c>
      <c r="D197" s="170">
        <v>0</v>
      </c>
      <c r="E197" s="170">
        <v>0</v>
      </c>
      <c r="F197" s="170"/>
      <c r="G197" s="127" t="s">
        <v>1018</v>
      </c>
      <c r="H197" s="54" t="s">
        <v>937</v>
      </c>
      <c r="I197" s="222">
        <f t="shared" si="4"/>
        <v>19180</v>
      </c>
      <c r="J197" s="222">
        <v>10350</v>
      </c>
      <c r="K197" s="222">
        <v>8830</v>
      </c>
    </row>
    <row r="198" spans="2:11" ht="409.5" hidden="1">
      <c r="B198" s="171">
        <v>2411</v>
      </c>
      <c r="C198" s="134" t="s">
        <v>699</v>
      </c>
      <c r="D198" s="163">
        <v>1</v>
      </c>
      <c r="E198" s="163">
        <v>1</v>
      </c>
      <c r="F198" s="163"/>
      <c r="G198" s="53" t="s">
        <v>938</v>
      </c>
      <c r="H198" s="225" t="s">
        <v>939</v>
      </c>
      <c r="I198" s="222">
        <f t="shared" si="4"/>
        <v>10170</v>
      </c>
      <c r="J198" s="222">
        <v>10170</v>
      </c>
      <c r="K198" s="222">
        <f>SUM(K200:K201)</f>
        <v>0</v>
      </c>
    </row>
    <row r="199" spans="2:11" ht="36" hidden="1">
      <c r="B199" s="171"/>
      <c r="C199" s="134"/>
      <c r="D199" s="163"/>
      <c r="E199" s="163"/>
      <c r="F199" s="163"/>
      <c r="G199" s="53" t="s">
        <v>603</v>
      </c>
      <c r="H199" s="225"/>
      <c r="I199" s="222">
        <f t="shared" si="4"/>
        <v>10170</v>
      </c>
      <c r="J199" s="222">
        <v>10170</v>
      </c>
      <c r="K199" s="222"/>
    </row>
    <row r="200" spans="2:11" hidden="1">
      <c r="B200" s="171"/>
      <c r="C200" s="134"/>
      <c r="D200" s="163"/>
      <c r="E200" s="163"/>
      <c r="F200" s="163"/>
      <c r="G200" s="53" t="s">
        <v>604</v>
      </c>
      <c r="H200" s="225"/>
      <c r="I200" s="222">
        <f t="shared" si="4"/>
        <v>10170</v>
      </c>
      <c r="J200" s="222">
        <v>10170</v>
      </c>
      <c r="K200" s="222"/>
    </row>
    <row r="201" spans="2:11" hidden="1">
      <c r="B201" s="171"/>
      <c r="C201" s="134"/>
      <c r="D201" s="163"/>
      <c r="E201" s="163"/>
      <c r="F201" s="163"/>
      <c r="G201" s="53" t="s">
        <v>604</v>
      </c>
      <c r="H201" s="225"/>
      <c r="I201" s="222">
        <f t="shared" si="4"/>
        <v>10170</v>
      </c>
      <c r="J201" s="222">
        <v>10170</v>
      </c>
      <c r="K201" s="222"/>
    </row>
    <row r="202" spans="2:11" ht="228" hidden="1">
      <c r="B202" s="171">
        <v>2412</v>
      </c>
      <c r="C202" s="134" t="s">
        <v>699</v>
      </c>
      <c r="D202" s="163">
        <v>1</v>
      </c>
      <c r="E202" s="163">
        <v>2</v>
      </c>
      <c r="F202" s="163"/>
      <c r="G202" s="53" t="s">
        <v>940</v>
      </c>
      <c r="H202" s="94" t="s">
        <v>941</v>
      </c>
      <c r="I202" s="222">
        <f t="shared" si="4"/>
        <v>10170</v>
      </c>
      <c r="J202" s="222">
        <v>10170</v>
      </c>
      <c r="K202" s="222">
        <f>SUM(K204:K205)</f>
        <v>0</v>
      </c>
    </row>
    <row r="203" spans="2:11" ht="36" hidden="1">
      <c r="B203" s="171"/>
      <c r="C203" s="134"/>
      <c r="D203" s="163"/>
      <c r="E203" s="163"/>
      <c r="F203" s="163"/>
      <c r="G203" s="53" t="s">
        <v>603</v>
      </c>
      <c r="H203" s="225"/>
      <c r="I203" s="222">
        <f t="shared" si="4"/>
        <v>10170</v>
      </c>
      <c r="J203" s="222">
        <v>10170</v>
      </c>
      <c r="K203" s="222"/>
    </row>
    <row r="204" spans="2:11" hidden="1">
      <c r="B204" s="171"/>
      <c r="C204" s="134"/>
      <c r="D204" s="163"/>
      <c r="E204" s="163"/>
      <c r="F204" s="163"/>
      <c r="G204" s="53" t="s">
        <v>604</v>
      </c>
      <c r="H204" s="225"/>
      <c r="I204" s="222">
        <f t="shared" si="4"/>
        <v>10170</v>
      </c>
      <c r="J204" s="222">
        <v>10170</v>
      </c>
      <c r="K204" s="222"/>
    </row>
    <row r="205" spans="2:11" hidden="1">
      <c r="B205" s="171"/>
      <c r="C205" s="134"/>
      <c r="D205" s="163"/>
      <c r="E205" s="163"/>
      <c r="F205" s="163"/>
      <c r="G205" s="53" t="s">
        <v>604</v>
      </c>
      <c r="H205" s="225"/>
      <c r="I205" s="222">
        <f t="shared" si="4"/>
        <v>10170</v>
      </c>
      <c r="J205" s="222">
        <v>10170</v>
      </c>
      <c r="K205" s="222"/>
    </row>
    <row r="206" spans="2:11" ht="409.5" hidden="1">
      <c r="B206" s="171">
        <v>2420</v>
      </c>
      <c r="C206" s="223" t="s">
        <v>699</v>
      </c>
      <c r="D206" s="170">
        <v>2</v>
      </c>
      <c r="E206" s="170">
        <v>0</v>
      </c>
      <c r="F206" s="170"/>
      <c r="G206" s="54" t="s">
        <v>362</v>
      </c>
      <c r="H206" s="54" t="s">
        <v>942</v>
      </c>
      <c r="I206" s="222">
        <f t="shared" si="4"/>
        <v>10170</v>
      </c>
      <c r="J206" s="222">
        <v>10170</v>
      </c>
      <c r="K206" s="222">
        <f>SUM(K207)</f>
        <v>0</v>
      </c>
    </row>
    <row r="207" spans="2:11" ht="25.5" hidden="1" customHeight="1">
      <c r="B207" s="171">
        <v>2421</v>
      </c>
      <c r="C207" s="134" t="s">
        <v>699</v>
      </c>
      <c r="D207" s="163">
        <v>2</v>
      </c>
      <c r="E207" s="163">
        <v>1</v>
      </c>
      <c r="F207" s="163"/>
      <c r="G207" s="53" t="s">
        <v>943</v>
      </c>
      <c r="H207" s="94" t="s">
        <v>944</v>
      </c>
      <c r="I207" s="222">
        <f t="shared" si="4"/>
        <v>10170</v>
      </c>
      <c r="J207" s="222">
        <v>10170</v>
      </c>
      <c r="K207" s="222">
        <f>SUM(K209:K211)</f>
        <v>0</v>
      </c>
    </row>
    <row r="208" spans="2:11" ht="36" hidden="1">
      <c r="B208" s="171"/>
      <c r="C208" s="134"/>
      <c r="D208" s="163"/>
      <c r="E208" s="163"/>
      <c r="F208" s="163"/>
      <c r="G208" s="53" t="s">
        <v>603</v>
      </c>
      <c r="H208" s="225"/>
      <c r="I208" s="222">
        <f t="shared" si="4"/>
        <v>10170</v>
      </c>
      <c r="J208" s="222">
        <v>10170</v>
      </c>
      <c r="K208" s="222"/>
    </row>
    <row r="209" spans="2:11" hidden="1">
      <c r="B209" s="171"/>
      <c r="C209" s="134"/>
      <c r="D209" s="163"/>
      <c r="E209" s="163"/>
      <c r="F209" s="171"/>
      <c r="G209" s="85"/>
      <c r="H209" s="225"/>
      <c r="I209" s="222"/>
      <c r="J209" s="222">
        <v>10170</v>
      </c>
      <c r="K209" s="222"/>
    </row>
    <row r="210" spans="2:11" hidden="1">
      <c r="B210" s="171"/>
      <c r="C210" s="134"/>
      <c r="D210" s="163"/>
      <c r="E210" s="163"/>
      <c r="F210" s="171"/>
      <c r="G210" s="85"/>
      <c r="H210" s="225"/>
      <c r="I210" s="222"/>
      <c r="J210" s="222">
        <v>10170</v>
      </c>
      <c r="K210" s="222"/>
    </row>
    <row r="211" spans="2:11" hidden="1">
      <c r="B211" s="171"/>
      <c r="C211" s="134"/>
      <c r="D211" s="163"/>
      <c r="E211" s="163"/>
      <c r="F211" s="171"/>
      <c r="G211" s="85"/>
      <c r="H211" s="225"/>
      <c r="I211" s="222"/>
      <c r="J211" s="222">
        <v>10170</v>
      </c>
      <c r="K211" s="222"/>
    </row>
    <row r="212" spans="2:11" hidden="1">
      <c r="B212" s="171"/>
      <c r="C212" s="134"/>
      <c r="D212" s="163"/>
      <c r="E212" s="163"/>
      <c r="F212" s="171"/>
      <c r="G212" s="85"/>
      <c r="H212" s="225"/>
      <c r="I212" s="222"/>
      <c r="J212" s="222">
        <v>10170</v>
      </c>
      <c r="K212" s="222"/>
    </row>
    <row r="213" spans="2:11" ht="96" hidden="1">
      <c r="B213" s="171">
        <v>2422</v>
      </c>
      <c r="C213" s="134" t="s">
        <v>699</v>
      </c>
      <c r="D213" s="163">
        <v>2</v>
      </c>
      <c r="E213" s="163">
        <v>2</v>
      </c>
      <c r="F213" s="163"/>
      <c r="G213" s="53" t="s">
        <v>945</v>
      </c>
      <c r="H213" s="94" t="s">
        <v>946</v>
      </c>
      <c r="I213" s="222">
        <f t="shared" si="4"/>
        <v>10170</v>
      </c>
      <c r="J213" s="222">
        <v>10170</v>
      </c>
      <c r="K213" s="222">
        <f>SUM(K215:K216)</f>
        <v>0</v>
      </c>
    </row>
    <row r="214" spans="2:11" ht="36" hidden="1">
      <c r="B214" s="171"/>
      <c r="C214" s="134"/>
      <c r="D214" s="163"/>
      <c r="E214" s="163"/>
      <c r="F214" s="163"/>
      <c r="G214" s="53" t="s">
        <v>603</v>
      </c>
      <c r="H214" s="225"/>
      <c r="I214" s="222">
        <f t="shared" si="4"/>
        <v>10170</v>
      </c>
      <c r="J214" s="222">
        <v>10170</v>
      </c>
      <c r="K214" s="222"/>
    </row>
    <row r="215" spans="2:11" hidden="1">
      <c r="B215" s="171"/>
      <c r="C215" s="134"/>
      <c r="D215" s="163"/>
      <c r="E215" s="163"/>
      <c r="F215" s="163"/>
      <c r="G215" s="53" t="s">
        <v>604</v>
      </c>
      <c r="H215" s="225"/>
      <c r="I215" s="222">
        <f t="shared" si="4"/>
        <v>10170</v>
      </c>
      <c r="J215" s="222">
        <v>10170</v>
      </c>
      <c r="K215" s="222"/>
    </row>
    <row r="216" spans="2:11" hidden="1">
      <c r="B216" s="171"/>
      <c r="C216" s="134"/>
      <c r="D216" s="163"/>
      <c r="E216" s="163"/>
      <c r="F216" s="163"/>
      <c r="G216" s="53" t="s">
        <v>604</v>
      </c>
      <c r="H216" s="225"/>
      <c r="I216" s="222">
        <f t="shared" si="4"/>
        <v>10170</v>
      </c>
      <c r="J216" s="222">
        <v>10170</v>
      </c>
      <c r="K216" s="222"/>
    </row>
    <row r="217" spans="2:11" ht="204" hidden="1">
      <c r="B217" s="171">
        <v>2423</v>
      </c>
      <c r="C217" s="134" t="s">
        <v>699</v>
      </c>
      <c r="D217" s="163">
        <v>2</v>
      </c>
      <c r="E217" s="163">
        <v>3</v>
      </c>
      <c r="F217" s="163"/>
      <c r="G217" s="53" t="s">
        <v>947</v>
      </c>
      <c r="H217" s="94" t="s">
        <v>948</v>
      </c>
      <c r="I217" s="222">
        <f t="shared" si="4"/>
        <v>10170</v>
      </c>
      <c r="J217" s="222">
        <v>10170</v>
      </c>
      <c r="K217" s="222">
        <f>SUM(K219:K220)</f>
        <v>0</v>
      </c>
    </row>
    <row r="218" spans="2:11" ht="36" hidden="1">
      <c r="B218" s="171"/>
      <c r="C218" s="134"/>
      <c r="D218" s="163"/>
      <c r="E218" s="163"/>
      <c r="F218" s="163"/>
      <c r="G218" s="53" t="s">
        <v>603</v>
      </c>
      <c r="H218" s="225"/>
      <c r="I218" s="222">
        <f t="shared" si="4"/>
        <v>10170</v>
      </c>
      <c r="J218" s="222">
        <v>10170</v>
      </c>
      <c r="K218" s="222"/>
    </row>
    <row r="219" spans="2:11" hidden="1">
      <c r="B219" s="171"/>
      <c r="C219" s="134"/>
      <c r="D219" s="163"/>
      <c r="E219" s="163"/>
      <c r="F219" s="163"/>
      <c r="G219" s="53" t="s">
        <v>604</v>
      </c>
      <c r="H219" s="225"/>
      <c r="I219" s="222">
        <f t="shared" si="4"/>
        <v>10170</v>
      </c>
      <c r="J219" s="222">
        <v>10170</v>
      </c>
      <c r="K219" s="222"/>
    </row>
    <row r="220" spans="2:11" hidden="1">
      <c r="B220" s="171"/>
      <c r="C220" s="134"/>
      <c r="D220" s="163"/>
      <c r="E220" s="163"/>
      <c r="F220" s="163"/>
      <c r="G220" s="53" t="s">
        <v>604</v>
      </c>
      <c r="H220" s="225"/>
      <c r="I220" s="222">
        <f t="shared" si="4"/>
        <v>10170</v>
      </c>
      <c r="J220" s="222">
        <v>10170</v>
      </c>
      <c r="K220" s="222"/>
    </row>
    <row r="221" spans="2:11" hidden="1">
      <c r="B221" s="171">
        <v>2424</v>
      </c>
      <c r="C221" s="134" t="s">
        <v>699</v>
      </c>
      <c r="D221" s="163">
        <v>2</v>
      </c>
      <c r="E221" s="163">
        <v>4</v>
      </c>
      <c r="F221" s="163"/>
      <c r="G221" s="53" t="s">
        <v>700</v>
      </c>
      <c r="H221" s="94"/>
      <c r="I221" s="222">
        <f t="shared" si="4"/>
        <v>10170</v>
      </c>
      <c r="J221" s="222">
        <v>10170</v>
      </c>
      <c r="K221" s="222">
        <f>SUM(K223:K224)</f>
        <v>0</v>
      </c>
    </row>
    <row r="222" spans="2:11" ht="36" hidden="1">
      <c r="B222" s="171"/>
      <c r="C222" s="134"/>
      <c r="D222" s="163"/>
      <c r="E222" s="163"/>
      <c r="F222" s="163"/>
      <c r="G222" s="53" t="s">
        <v>603</v>
      </c>
      <c r="H222" s="225"/>
      <c r="I222" s="222">
        <f t="shared" si="4"/>
        <v>10170</v>
      </c>
      <c r="J222" s="222">
        <v>10170</v>
      </c>
      <c r="K222" s="222"/>
    </row>
    <row r="223" spans="2:11" hidden="1">
      <c r="B223" s="171"/>
      <c r="C223" s="134"/>
      <c r="D223" s="163"/>
      <c r="E223" s="163"/>
      <c r="F223" s="163"/>
      <c r="G223" s="53" t="s">
        <v>604</v>
      </c>
      <c r="H223" s="225"/>
      <c r="I223" s="222">
        <f t="shared" si="4"/>
        <v>10170</v>
      </c>
      <c r="J223" s="222">
        <v>10170</v>
      </c>
      <c r="K223" s="222"/>
    </row>
    <row r="224" spans="2:11" hidden="1">
      <c r="B224" s="171"/>
      <c r="C224" s="134"/>
      <c r="D224" s="163"/>
      <c r="E224" s="163"/>
      <c r="F224" s="163"/>
      <c r="G224" s="53" t="s">
        <v>604</v>
      </c>
      <c r="H224" s="225"/>
      <c r="I224" s="222">
        <f t="shared" si="4"/>
        <v>10170</v>
      </c>
      <c r="J224" s="222">
        <v>10170</v>
      </c>
      <c r="K224" s="222"/>
    </row>
    <row r="225" spans="2:11" ht="156" hidden="1">
      <c r="B225" s="171">
        <v>2430</v>
      </c>
      <c r="C225" s="223" t="s">
        <v>699</v>
      </c>
      <c r="D225" s="170">
        <v>3</v>
      </c>
      <c r="E225" s="170">
        <v>0</v>
      </c>
      <c r="F225" s="170"/>
      <c r="G225" s="54" t="s">
        <v>363</v>
      </c>
      <c r="H225" s="54" t="s">
        <v>949</v>
      </c>
      <c r="I225" s="222">
        <f t="shared" si="4"/>
        <v>10170</v>
      </c>
      <c r="J225" s="222">
        <v>10170</v>
      </c>
      <c r="K225" s="222">
        <f>SUM(K226,K230,K234,K238)</f>
        <v>0</v>
      </c>
    </row>
    <row r="226" spans="2:11" ht="14.25" hidden="1" customHeight="1">
      <c r="B226" s="171">
        <v>2431</v>
      </c>
      <c r="C226" s="134" t="s">
        <v>699</v>
      </c>
      <c r="D226" s="163">
        <v>3</v>
      </c>
      <c r="E226" s="163">
        <v>1</v>
      </c>
      <c r="F226" s="163"/>
      <c r="G226" s="53" t="s">
        <v>950</v>
      </c>
      <c r="H226" s="94" t="s">
        <v>951</v>
      </c>
      <c r="I226" s="222">
        <f t="shared" ref="I226:I300" si="5">SUM(J226:K226)</f>
        <v>10170</v>
      </c>
      <c r="J226" s="222">
        <v>10170</v>
      </c>
      <c r="K226" s="222">
        <f>SUM(K228:K229)</f>
        <v>0</v>
      </c>
    </row>
    <row r="227" spans="2:11" ht="36" hidden="1">
      <c r="B227" s="171"/>
      <c r="C227" s="134"/>
      <c r="D227" s="163"/>
      <c r="E227" s="163"/>
      <c r="F227" s="163"/>
      <c r="G227" s="53" t="s">
        <v>603</v>
      </c>
      <c r="H227" s="225"/>
      <c r="I227" s="222">
        <f t="shared" si="5"/>
        <v>10170</v>
      </c>
      <c r="J227" s="222">
        <v>10170</v>
      </c>
      <c r="K227" s="222"/>
    </row>
    <row r="228" spans="2:11" hidden="1">
      <c r="B228" s="171"/>
      <c r="C228" s="134"/>
      <c r="D228" s="163"/>
      <c r="E228" s="163"/>
      <c r="F228" s="163"/>
      <c r="G228" s="53" t="s">
        <v>604</v>
      </c>
      <c r="H228" s="225"/>
      <c r="I228" s="222">
        <f t="shared" si="5"/>
        <v>10170</v>
      </c>
      <c r="J228" s="222">
        <v>10170</v>
      </c>
      <c r="K228" s="222"/>
    </row>
    <row r="229" spans="2:11" hidden="1">
      <c r="B229" s="171"/>
      <c r="C229" s="134"/>
      <c r="D229" s="163"/>
      <c r="E229" s="163"/>
      <c r="F229" s="163"/>
      <c r="G229" s="53" t="s">
        <v>604</v>
      </c>
      <c r="H229" s="225"/>
      <c r="I229" s="222">
        <f t="shared" si="5"/>
        <v>10170</v>
      </c>
      <c r="J229" s="222">
        <v>10170</v>
      </c>
      <c r="K229" s="222"/>
    </row>
    <row r="230" spans="2:11" ht="264" hidden="1">
      <c r="B230" s="171">
        <v>2432</v>
      </c>
      <c r="C230" s="134" t="s">
        <v>699</v>
      </c>
      <c r="D230" s="163">
        <v>3</v>
      </c>
      <c r="E230" s="163">
        <v>2</v>
      </c>
      <c r="F230" s="163"/>
      <c r="G230" s="53" t="s">
        <v>952</v>
      </c>
      <c r="H230" s="94" t="s">
        <v>953</v>
      </c>
      <c r="I230" s="222">
        <f t="shared" si="5"/>
        <v>10170</v>
      </c>
      <c r="J230" s="222">
        <v>10170</v>
      </c>
      <c r="K230" s="222">
        <v>0</v>
      </c>
    </row>
    <row r="231" spans="2:11" ht="1.5" hidden="1" customHeight="1">
      <c r="B231" s="171"/>
      <c r="C231" s="134"/>
      <c r="D231" s="163"/>
      <c r="E231" s="163"/>
      <c r="F231" s="163"/>
      <c r="G231" s="53" t="s">
        <v>603</v>
      </c>
      <c r="H231" s="225"/>
      <c r="I231" s="222">
        <f t="shared" si="5"/>
        <v>10170</v>
      </c>
      <c r="J231" s="222">
        <v>10170</v>
      </c>
      <c r="K231" s="222">
        <v>0</v>
      </c>
    </row>
    <row r="232" spans="2:11" hidden="1">
      <c r="B232" s="171"/>
      <c r="C232" s="134"/>
      <c r="D232" s="163"/>
      <c r="E232" s="163"/>
      <c r="F232" s="193">
        <v>5112</v>
      </c>
      <c r="G232" s="91" t="s">
        <v>590</v>
      </c>
      <c r="H232" s="225"/>
      <c r="I232" s="222">
        <f t="shared" si="5"/>
        <v>10170</v>
      </c>
      <c r="J232" s="222">
        <v>10170</v>
      </c>
      <c r="K232" s="222">
        <v>0</v>
      </c>
    </row>
    <row r="233" spans="2:11" hidden="1">
      <c r="B233" s="171"/>
      <c r="C233" s="134"/>
      <c r="D233" s="163"/>
      <c r="E233" s="163"/>
      <c r="F233" s="163"/>
      <c r="G233" s="53" t="s">
        <v>604</v>
      </c>
      <c r="H233" s="225"/>
      <c r="I233" s="222">
        <f t="shared" si="5"/>
        <v>10170</v>
      </c>
      <c r="J233" s="222">
        <v>10170</v>
      </c>
      <c r="K233" s="222">
        <v>0</v>
      </c>
    </row>
    <row r="234" spans="2:11" ht="132" hidden="1">
      <c r="B234" s="171">
        <v>2433</v>
      </c>
      <c r="C234" s="134" t="s">
        <v>699</v>
      </c>
      <c r="D234" s="163">
        <v>3</v>
      </c>
      <c r="E234" s="163">
        <v>3</v>
      </c>
      <c r="F234" s="163"/>
      <c r="G234" s="53" t="s">
        <v>954</v>
      </c>
      <c r="H234" s="94" t="s">
        <v>955</v>
      </c>
      <c r="I234" s="222">
        <f t="shared" si="5"/>
        <v>10170</v>
      </c>
      <c r="J234" s="222">
        <v>10170</v>
      </c>
      <c r="K234" s="222">
        <f>SUM(K236:K237)</f>
        <v>0</v>
      </c>
    </row>
    <row r="235" spans="2:11" ht="36" hidden="1">
      <c r="B235" s="171"/>
      <c r="C235" s="134"/>
      <c r="D235" s="163"/>
      <c r="E235" s="163"/>
      <c r="F235" s="163"/>
      <c r="G235" s="53" t="s">
        <v>603</v>
      </c>
      <c r="H235" s="225"/>
      <c r="I235" s="222">
        <f t="shared" si="5"/>
        <v>10170</v>
      </c>
      <c r="J235" s="222">
        <v>10170</v>
      </c>
      <c r="K235" s="222"/>
    </row>
    <row r="236" spans="2:11" hidden="1">
      <c r="B236" s="171"/>
      <c r="C236" s="134"/>
      <c r="D236" s="163"/>
      <c r="E236" s="163"/>
      <c r="F236" s="163"/>
      <c r="G236" s="53" t="s">
        <v>604</v>
      </c>
      <c r="H236" s="225"/>
      <c r="I236" s="222">
        <f t="shared" si="5"/>
        <v>10170</v>
      </c>
      <c r="J236" s="222">
        <v>10170</v>
      </c>
      <c r="K236" s="222"/>
    </row>
    <row r="237" spans="2:11" hidden="1">
      <c r="B237" s="171"/>
      <c r="C237" s="134"/>
      <c r="D237" s="163"/>
      <c r="E237" s="163"/>
      <c r="F237" s="163"/>
      <c r="G237" s="53" t="s">
        <v>604</v>
      </c>
      <c r="H237" s="225"/>
      <c r="I237" s="222">
        <f t="shared" si="5"/>
        <v>10170</v>
      </c>
      <c r="J237" s="222">
        <v>10170</v>
      </c>
      <c r="K237" s="222"/>
    </row>
    <row r="238" spans="2:11" hidden="1">
      <c r="B238" s="171">
        <v>2435</v>
      </c>
      <c r="C238" s="223"/>
      <c r="D238" s="170"/>
      <c r="E238" s="170"/>
      <c r="F238" s="170"/>
      <c r="G238" s="53" t="s">
        <v>958</v>
      </c>
      <c r="H238" s="54"/>
      <c r="I238" s="222"/>
      <c r="J238" s="222">
        <v>10170</v>
      </c>
      <c r="K238" s="222">
        <f>SUM(K240:K241)</f>
        <v>0</v>
      </c>
    </row>
    <row r="239" spans="2:11" ht="36" hidden="1">
      <c r="B239" s="171"/>
      <c r="C239" s="223"/>
      <c r="D239" s="170"/>
      <c r="E239" s="170"/>
      <c r="F239" s="170"/>
      <c r="G239" s="53" t="s">
        <v>603</v>
      </c>
      <c r="H239" s="54"/>
      <c r="I239" s="222"/>
      <c r="J239" s="222">
        <v>10170</v>
      </c>
      <c r="K239" s="222"/>
    </row>
    <row r="240" spans="2:11" hidden="1">
      <c r="B240" s="171"/>
      <c r="C240" s="223"/>
      <c r="D240" s="170"/>
      <c r="E240" s="170"/>
      <c r="F240" s="171">
        <v>5112</v>
      </c>
      <c r="G240" s="53" t="s">
        <v>590</v>
      </c>
      <c r="H240" s="54"/>
      <c r="I240" s="222"/>
      <c r="J240" s="222">
        <v>10170</v>
      </c>
      <c r="K240" s="222"/>
    </row>
    <row r="241" spans="2:11" hidden="1">
      <c r="B241" s="171"/>
      <c r="C241" s="223"/>
      <c r="D241" s="170"/>
      <c r="E241" s="170"/>
      <c r="F241" s="171">
        <v>5134</v>
      </c>
      <c r="G241" s="93" t="s">
        <v>585</v>
      </c>
      <c r="H241" s="225"/>
      <c r="I241" s="222">
        <f>SUM(J241:K241)</f>
        <v>10170</v>
      </c>
      <c r="J241" s="222">
        <v>10170</v>
      </c>
      <c r="K241" s="222"/>
    </row>
    <row r="242" spans="2:11" ht="409.5" hidden="1">
      <c r="B242" s="171">
        <v>2440</v>
      </c>
      <c r="C242" s="223" t="s">
        <v>699</v>
      </c>
      <c r="D242" s="170">
        <v>4</v>
      </c>
      <c r="E242" s="170">
        <v>0</v>
      </c>
      <c r="F242" s="170"/>
      <c r="G242" s="54" t="s">
        <v>364</v>
      </c>
      <c r="H242" s="54" t="s">
        <v>962</v>
      </c>
      <c r="I242" s="222">
        <f t="shared" si="5"/>
        <v>10170</v>
      </c>
      <c r="J242" s="222">
        <v>10170</v>
      </c>
      <c r="K242" s="222">
        <f>SUM(K243)</f>
        <v>0</v>
      </c>
    </row>
    <row r="243" spans="2:11" ht="24" hidden="1" customHeight="1">
      <c r="B243" s="171">
        <v>2441</v>
      </c>
      <c r="C243" s="134" t="s">
        <v>699</v>
      </c>
      <c r="D243" s="163">
        <v>4</v>
      </c>
      <c r="E243" s="163">
        <v>1</v>
      </c>
      <c r="F243" s="163"/>
      <c r="G243" s="53" t="s">
        <v>963</v>
      </c>
      <c r="H243" s="94" t="s">
        <v>964</v>
      </c>
      <c r="I243" s="222">
        <f t="shared" si="5"/>
        <v>10170</v>
      </c>
      <c r="J243" s="222">
        <v>10170</v>
      </c>
      <c r="K243" s="222">
        <f>SUM(K245:K246)</f>
        <v>0</v>
      </c>
    </row>
    <row r="244" spans="2:11" ht="36" hidden="1">
      <c r="B244" s="171"/>
      <c r="C244" s="134"/>
      <c r="D244" s="163"/>
      <c r="E244" s="163"/>
      <c r="F244" s="163"/>
      <c r="G244" s="53" t="s">
        <v>603</v>
      </c>
      <c r="H244" s="225"/>
      <c r="I244" s="222">
        <f t="shared" si="5"/>
        <v>10170</v>
      </c>
      <c r="J244" s="222">
        <v>10170</v>
      </c>
      <c r="K244" s="222"/>
    </row>
    <row r="245" spans="2:11" hidden="1">
      <c r="B245" s="171"/>
      <c r="C245" s="134"/>
      <c r="D245" s="163"/>
      <c r="E245" s="163"/>
      <c r="F245" s="163"/>
      <c r="G245" s="53" t="s">
        <v>604</v>
      </c>
      <c r="H245" s="225"/>
      <c r="I245" s="222">
        <f t="shared" si="5"/>
        <v>10170</v>
      </c>
      <c r="J245" s="222">
        <v>10170</v>
      </c>
      <c r="K245" s="222"/>
    </row>
    <row r="246" spans="2:11" hidden="1">
      <c r="B246" s="171"/>
      <c r="C246" s="134"/>
      <c r="D246" s="163"/>
      <c r="E246" s="163"/>
      <c r="F246" s="163"/>
      <c r="G246" s="53" t="s">
        <v>604</v>
      </c>
      <c r="H246" s="225"/>
      <c r="I246" s="222">
        <f t="shared" si="5"/>
        <v>10170</v>
      </c>
      <c r="J246" s="222">
        <v>10170</v>
      </c>
      <c r="K246" s="222"/>
    </row>
    <row r="247" spans="2:11" ht="156" hidden="1">
      <c r="B247" s="171">
        <v>2442</v>
      </c>
      <c r="C247" s="134" t="s">
        <v>699</v>
      </c>
      <c r="D247" s="163">
        <v>4</v>
      </c>
      <c r="E247" s="163">
        <v>2</v>
      </c>
      <c r="F247" s="163"/>
      <c r="G247" s="53" t="s">
        <v>965</v>
      </c>
      <c r="H247" s="94" t="s">
        <v>966</v>
      </c>
      <c r="I247" s="222">
        <f t="shared" si="5"/>
        <v>10170</v>
      </c>
      <c r="J247" s="222">
        <v>10170</v>
      </c>
      <c r="K247" s="222">
        <f>SUM(K249:K250)</f>
        <v>0</v>
      </c>
    </row>
    <row r="248" spans="2:11" ht="36" hidden="1">
      <c r="B248" s="171"/>
      <c r="C248" s="134"/>
      <c r="D248" s="163"/>
      <c r="E248" s="163"/>
      <c r="F248" s="163"/>
      <c r="G248" s="53" t="s">
        <v>603</v>
      </c>
      <c r="H248" s="225"/>
      <c r="I248" s="222">
        <f t="shared" si="5"/>
        <v>10170</v>
      </c>
      <c r="J248" s="222">
        <v>10170</v>
      </c>
      <c r="K248" s="222"/>
    </row>
    <row r="249" spans="2:11" hidden="1">
      <c r="B249" s="171"/>
      <c r="C249" s="134"/>
      <c r="D249" s="163"/>
      <c r="E249" s="163"/>
      <c r="F249" s="163"/>
      <c r="G249" s="53" t="s">
        <v>604</v>
      </c>
      <c r="H249" s="225"/>
      <c r="I249" s="222">
        <f t="shared" si="5"/>
        <v>10170</v>
      </c>
      <c r="J249" s="222">
        <v>10170</v>
      </c>
      <c r="K249" s="222"/>
    </row>
    <row r="250" spans="2:11" hidden="1">
      <c r="B250" s="171"/>
      <c r="C250" s="134"/>
      <c r="D250" s="163"/>
      <c r="E250" s="163"/>
      <c r="F250" s="163"/>
      <c r="G250" s="53" t="s">
        <v>604</v>
      </c>
      <c r="H250" s="225"/>
      <c r="I250" s="222">
        <f t="shared" si="5"/>
        <v>10170</v>
      </c>
      <c r="J250" s="222">
        <v>10170</v>
      </c>
      <c r="K250" s="222"/>
    </row>
    <row r="251" spans="2:11" ht="144" hidden="1">
      <c r="B251" s="171">
        <v>2443</v>
      </c>
      <c r="C251" s="134" t="s">
        <v>699</v>
      </c>
      <c r="D251" s="163">
        <v>4</v>
      </c>
      <c r="E251" s="163">
        <v>3</v>
      </c>
      <c r="F251" s="163"/>
      <c r="G251" s="53" t="s">
        <v>967</v>
      </c>
      <c r="H251" s="94" t="s">
        <v>968</v>
      </c>
      <c r="I251" s="222">
        <f t="shared" si="5"/>
        <v>10170</v>
      </c>
      <c r="J251" s="222">
        <v>10170</v>
      </c>
      <c r="K251" s="222">
        <f>SUM(K253:K254)</f>
        <v>0</v>
      </c>
    </row>
    <row r="252" spans="2:11" ht="36" hidden="1">
      <c r="B252" s="171"/>
      <c r="C252" s="134"/>
      <c r="D252" s="163"/>
      <c r="E252" s="163"/>
      <c r="F252" s="163"/>
      <c r="G252" s="53" t="s">
        <v>603</v>
      </c>
      <c r="H252" s="225"/>
      <c r="I252" s="222">
        <f t="shared" si="5"/>
        <v>10170</v>
      </c>
      <c r="J252" s="222">
        <v>10170</v>
      </c>
      <c r="K252" s="222"/>
    </row>
    <row r="253" spans="2:11" hidden="1">
      <c r="B253" s="171"/>
      <c r="C253" s="134"/>
      <c r="D253" s="163"/>
      <c r="E253" s="163"/>
      <c r="F253" s="163"/>
      <c r="G253" s="53" t="s">
        <v>604</v>
      </c>
      <c r="H253" s="225"/>
      <c r="I253" s="222">
        <f t="shared" si="5"/>
        <v>10170</v>
      </c>
      <c r="J253" s="222">
        <v>10170</v>
      </c>
      <c r="K253" s="222"/>
    </row>
    <row r="254" spans="2:11" hidden="1">
      <c r="B254" s="171"/>
      <c r="C254" s="134"/>
      <c r="D254" s="163"/>
      <c r="E254" s="163"/>
      <c r="F254" s="163"/>
      <c r="G254" s="53" t="s">
        <v>604</v>
      </c>
      <c r="H254" s="225"/>
      <c r="I254" s="222">
        <f t="shared" si="5"/>
        <v>10170</v>
      </c>
      <c r="J254" s="222">
        <v>10170</v>
      </c>
      <c r="K254" s="222"/>
    </row>
    <row r="255" spans="2:11" ht="33" customHeight="1">
      <c r="B255" s="171">
        <v>2420</v>
      </c>
      <c r="C255" s="217" t="s">
        <v>1013</v>
      </c>
      <c r="D255" s="217" t="s">
        <v>596</v>
      </c>
      <c r="E255" s="217" t="s">
        <v>594</v>
      </c>
      <c r="F255" s="163"/>
      <c r="G255" s="216" t="s">
        <v>1011</v>
      </c>
      <c r="H255" s="225"/>
      <c r="I255" s="222">
        <f>SUM(J255:K255)</f>
        <v>0</v>
      </c>
      <c r="J255" s="222">
        <v>0</v>
      </c>
      <c r="K255" s="222">
        <v>0</v>
      </c>
    </row>
    <row r="256" spans="2:11">
      <c r="B256" s="171">
        <v>2421</v>
      </c>
      <c r="C256" s="134" t="s">
        <v>1013</v>
      </c>
      <c r="D256" s="163">
        <v>2</v>
      </c>
      <c r="E256" s="163">
        <v>1</v>
      </c>
      <c r="F256" s="163"/>
      <c r="G256" s="216" t="s">
        <v>1012</v>
      </c>
      <c r="H256" s="225"/>
      <c r="I256" s="222">
        <f>SUM(J256:K256)</f>
        <v>0</v>
      </c>
      <c r="J256" s="222">
        <v>0</v>
      </c>
      <c r="K256" s="222">
        <v>0</v>
      </c>
    </row>
    <row r="257" spans="2:14" ht="36">
      <c r="B257" s="171"/>
      <c r="C257" s="134"/>
      <c r="D257" s="163"/>
      <c r="E257" s="163"/>
      <c r="F257" s="163"/>
      <c r="G257" s="53" t="s">
        <v>603</v>
      </c>
      <c r="H257" s="225"/>
      <c r="I257" s="222"/>
      <c r="J257" s="222"/>
      <c r="K257" s="222"/>
      <c r="N257" s="8" t="s">
        <v>1047</v>
      </c>
    </row>
    <row r="258" spans="2:14" ht="16.5" customHeight="1">
      <c r="B258" s="171"/>
      <c r="C258" s="134"/>
      <c r="D258" s="163"/>
      <c r="E258" s="163"/>
      <c r="F258" s="218">
        <v>4239</v>
      </c>
      <c r="G258" s="85" t="s">
        <v>662</v>
      </c>
      <c r="H258" s="225"/>
      <c r="I258" s="222">
        <f>SUM(J258:K258)</f>
        <v>0</v>
      </c>
      <c r="J258" s="222">
        <v>0</v>
      </c>
      <c r="K258" s="222">
        <v>0</v>
      </c>
    </row>
    <row r="259" spans="2:14" ht="16.5" customHeight="1">
      <c r="B259" s="171">
        <v>2424</v>
      </c>
      <c r="C259" s="134" t="s">
        <v>1013</v>
      </c>
      <c r="D259" s="163">
        <v>2</v>
      </c>
      <c r="E259" s="163">
        <v>4</v>
      </c>
      <c r="F259" s="218"/>
      <c r="G259" s="216" t="s">
        <v>1049</v>
      </c>
      <c r="H259" s="225"/>
      <c r="I259" s="222">
        <f>SUM(J259:K259)</f>
        <v>25021.9</v>
      </c>
      <c r="J259" s="222">
        <v>0</v>
      </c>
      <c r="K259" s="222">
        <v>25021.9</v>
      </c>
    </row>
    <row r="260" spans="2:14" ht="39" customHeight="1">
      <c r="B260" s="171"/>
      <c r="C260" s="134"/>
      <c r="D260" s="163"/>
      <c r="E260" s="163"/>
      <c r="F260" s="218"/>
      <c r="G260" s="53" t="s">
        <v>603</v>
      </c>
      <c r="H260" s="225"/>
      <c r="I260" s="222"/>
      <c r="J260" s="222"/>
      <c r="K260" s="222"/>
    </row>
    <row r="261" spans="2:14" ht="26.25" customHeight="1">
      <c r="B261" s="171"/>
      <c r="C261" s="134"/>
      <c r="D261" s="163"/>
      <c r="E261" s="163"/>
      <c r="F261" s="247">
        <v>5113</v>
      </c>
      <c r="G261" s="91" t="s">
        <v>591</v>
      </c>
      <c r="H261" s="225"/>
      <c r="I261" s="222">
        <f>SUM(J261:K261)</f>
        <v>23021.9</v>
      </c>
      <c r="J261" s="222">
        <v>0</v>
      </c>
      <c r="K261" s="222">
        <v>23021.9</v>
      </c>
    </row>
    <row r="262" spans="2:14">
      <c r="B262" s="171"/>
      <c r="C262" s="134"/>
      <c r="D262" s="163"/>
      <c r="E262" s="163"/>
      <c r="F262" s="193">
        <v>5134</v>
      </c>
      <c r="G262" s="91" t="s">
        <v>585</v>
      </c>
      <c r="H262" s="225"/>
      <c r="I262" s="222">
        <f>SUM(J262:K262)</f>
        <v>2000</v>
      </c>
      <c r="J262" s="222">
        <v>0</v>
      </c>
      <c r="K262" s="222">
        <v>2000</v>
      </c>
    </row>
    <row r="263" spans="2:14" ht="10.5" customHeight="1">
      <c r="B263" s="171">
        <v>2450</v>
      </c>
      <c r="C263" s="223" t="s">
        <v>699</v>
      </c>
      <c r="D263" s="170">
        <v>5</v>
      </c>
      <c r="E263" s="170">
        <v>0</v>
      </c>
      <c r="F263" s="170"/>
      <c r="G263" s="54" t="s">
        <v>365</v>
      </c>
      <c r="H263" s="230" t="s">
        <v>969</v>
      </c>
      <c r="I263" s="222">
        <f t="shared" si="5"/>
        <v>133858.1</v>
      </c>
      <c r="J263" s="222">
        <v>10350</v>
      </c>
      <c r="K263" s="221">
        <v>123508.1</v>
      </c>
    </row>
    <row r="264" spans="2:14" ht="15.75" customHeight="1">
      <c r="B264" s="171">
        <v>2451</v>
      </c>
      <c r="C264" s="134" t="s">
        <v>699</v>
      </c>
      <c r="D264" s="163">
        <v>5</v>
      </c>
      <c r="E264" s="163">
        <v>1</v>
      </c>
      <c r="F264" s="163"/>
      <c r="G264" s="53" t="s">
        <v>970</v>
      </c>
      <c r="H264" s="94" t="s">
        <v>971</v>
      </c>
      <c r="I264" s="222">
        <f>SUM(J264:K264)</f>
        <v>133858.1</v>
      </c>
      <c r="J264" s="222">
        <v>10350</v>
      </c>
      <c r="K264" s="221">
        <v>123508.1</v>
      </c>
    </row>
    <row r="265" spans="2:14" ht="36">
      <c r="B265" s="171"/>
      <c r="C265" s="134"/>
      <c r="D265" s="163"/>
      <c r="E265" s="163"/>
      <c r="F265" s="163"/>
      <c r="G265" s="53" t="s">
        <v>603</v>
      </c>
      <c r="H265" s="225"/>
      <c r="I265" s="222">
        <f t="shared" si="5"/>
        <v>0</v>
      </c>
      <c r="J265" s="222" t="s">
        <v>1003</v>
      </c>
      <c r="K265" s="222">
        <v>0</v>
      </c>
    </row>
    <row r="266" spans="2:14" ht="18" customHeight="1">
      <c r="B266" s="171"/>
      <c r="C266" s="134"/>
      <c r="D266" s="163"/>
      <c r="E266" s="163"/>
      <c r="F266" s="218">
        <v>4239</v>
      </c>
      <c r="G266" s="85" t="s">
        <v>662</v>
      </c>
      <c r="H266" s="225"/>
      <c r="I266" s="222">
        <f>SUM(J266:K266)</f>
        <v>350</v>
      </c>
      <c r="J266" s="222">
        <v>350</v>
      </c>
      <c r="K266" s="222">
        <v>0</v>
      </c>
    </row>
    <row r="267" spans="2:14" ht="24">
      <c r="B267" s="171"/>
      <c r="C267" s="134"/>
      <c r="D267" s="163"/>
      <c r="E267" s="163"/>
      <c r="F267" s="193">
        <v>4251</v>
      </c>
      <c r="G267" s="85" t="s">
        <v>471</v>
      </c>
      <c r="H267" s="225"/>
      <c r="I267" s="222">
        <f>SUM(J267:K267)</f>
        <v>10000</v>
      </c>
      <c r="J267" s="222">
        <v>10000</v>
      </c>
      <c r="K267" s="222">
        <v>0</v>
      </c>
    </row>
    <row r="268" spans="2:14" ht="24">
      <c r="B268" s="171"/>
      <c r="C268" s="134"/>
      <c r="D268" s="163"/>
      <c r="E268" s="163"/>
      <c r="F268" s="193">
        <v>5113</v>
      </c>
      <c r="G268" s="91" t="s">
        <v>591</v>
      </c>
      <c r="H268" s="225"/>
      <c r="I268" s="221">
        <f>SUM(J268:K268)</f>
        <v>119508.1</v>
      </c>
      <c r="J268" s="221">
        <v>0</v>
      </c>
      <c r="K268" s="221">
        <v>119508.1</v>
      </c>
    </row>
    <row r="269" spans="2:14">
      <c r="B269" s="171"/>
      <c r="C269" s="134"/>
      <c r="D269" s="163"/>
      <c r="E269" s="163"/>
      <c r="F269" s="163">
        <v>5129</v>
      </c>
      <c r="G269" s="91" t="s">
        <v>588</v>
      </c>
      <c r="H269" s="225"/>
      <c r="I269" s="222">
        <f>SUM(J269:K269)</f>
        <v>0</v>
      </c>
      <c r="J269" s="222">
        <v>0</v>
      </c>
      <c r="K269" s="222">
        <v>0</v>
      </c>
    </row>
    <row r="270" spans="2:14">
      <c r="B270" s="171"/>
      <c r="C270" s="134"/>
      <c r="D270" s="163"/>
      <c r="E270" s="163"/>
      <c r="F270" s="193">
        <v>5134</v>
      </c>
      <c r="G270" s="91" t="s">
        <v>585</v>
      </c>
      <c r="H270" s="225"/>
      <c r="I270" s="222">
        <f>SUM(J270:K270)</f>
        <v>4000</v>
      </c>
      <c r="J270" s="222">
        <v>0</v>
      </c>
      <c r="K270" s="222">
        <v>4000</v>
      </c>
    </row>
    <row r="271" spans="2:14" ht="0.75" customHeight="1">
      <c r="B271" s="171"/>
      <c r="C271" s="134"/>
      <c r="D271" s="163"/>
      <c r="E271" s="163"/>
      <c r="F271" s="163"/>
      <c r="G271" s="53" t="s">
        <v>604</v>
      </c>
      <c r="H271" s="225"/>
      <c r="I271" s="222">
        <f t="shared" si="5"/>
        <v>0</v>
      </c>
      <c r="J271" s="222"/>
      <c r="K271" s="222"/>
    </row>
    <row r="272" spans="2:14" ht="168" hidden="1">
      <c r="B272" s="171">
        <v>2452</v>
      </c>
      <c r="C272" s="134" t="s">
        <v>699</v>
      </c>
      <c r="D272" s="163">
        <v>5</v>
      </c>
      <c r="E272" s="163">
        <v>2</v>
      </c>
      <c r="F272" s="163"/>
      <c r="G272" s="53" t="s">
        <v>972</v>
      </c>
      <c r="H272" s="94" t="s">
        <v>973</v>
      </c>
      <c r="I272" s="222">
        <f t="shared" si="5"/>
        <v>0</v>
      </c>
      <c r="J272" s="222">
        <f>SUM(J274:J275)</f>
        <v>0</v>
      </c>
      <c r="K272" s="222">
        <f>SUM(K274:K275)</f>
        <v>0</v>
      </c>
    </row>
    <row r="273" spans="2:11" ht="36" hidden="1">
      <c r="B273" s="171"/>
      <c r="C273" s="134"/>
      <c r="D273" s="163"/>
      <c r="E273" s="163"/>
      <c r="F273" s="163"/>
      <c r="G273" s="53" t="s">
        <v>603</v>
      </c>
      <c r="H273" s="225"/>
      <c r="I273" s="222">
        <f t="shared" si="5"/>
        <v>0</v>
      </c>
      <c r="J273" s="222"/>
      <c r="K273" s="222"/>
    </row>
    <row r="274" spans="2:11" hidden="1">
      <c r="B274" s="171"/>
      <c r="C274" s="134"/>
      <c r="D274" s="163"/>
      <c r="E274" s="163"/>
      <c r="F274" s="163"/>
      <c r="G274" s="53" t="s">
        <v>604</v>
      </c>
      <c r="H274" s="225"/>
      <c r="I274" s="222">
        <f t="shared" si="5"/>
        <v>0</v>
      </c>
      <c r="J274" s="222"/>
      <c r="K274" s="222"/>
    </row>
    <row r="275" spans="2:11" hidden="1">
      <c r="B275" s="171"/>
      <c r="C275" s="134"/>
      <c r="D275" s="163"/>
      <c r="E275" s="163"/>
      <c r="F275" s="163"/>
      <c r="G275" s="53" t="s">
        <v>604</v>
      </c>
      <c r="H275" s="225"/>
      <c r="I275" s="222">
        <f t="shared" si="5"/>
        <v>0</v>
      </c>
      <c r="J275" s="222"/>
      <c r="K275" s="222"/>
    </row>
    <row r="276" spans="2:11" ht="192" hidden="1">
      <c r="B276" s="171">
        <v>2453</v>
      </c>
      <c r="C276" s="134" t="s">
        <v>699</v>
      </c>
      <c r="D276" s="163">
        <v>5</v>
      </c>
      <c r="E276" s="163">
        <v>3</v>
      </c>
      <c r="F276" s="163"/>
      <c r="G276" s="53" t="s">
        <v>974</v>
      </c>
      <c r="H276" s="94" t="s">
        <v>975</v>
      </c>
      <c r="I276" s="222">
        <f t="shared" si="5"/>
        <v>0</v>
      </c>
      <c r="J276" s="222">
        <f>SUM(J278:J279)</f>
        <v>0</v>
      </c>
      <c r="K276" s="222">
        <f>SUM(K278:K279)</f>
        <v>0</v>
      </c>
    </row>
    <row r="277" spans="2:11" ht="36" hidden="1">
      <c r="B277" s="171"/>
      <c r="C277" s="134"/>
      <c r="D277" s="163"/>
      <c r="E277" s="163"/>
      <c r="F277" s="163"/>
      <c r="G277" s="53" t="s">
        <v>603</v>
      </c>
      <c r="H277" s="225"/>
      <c r="I277" s="222">
        <f t="shared" si="5"/>
        <v>0</v>
      </c>
      <c r="J277" s="222"/>
      <c r="K277" s="222"/>
    </row>
    <row r="278" spans="2:11" hidden="1">
      <c r="B278" s="171"/>
      <c r="C278" s="134"/>
      <c r="D278" s="163"/>
      <c r="E278" s="163"/>
      <c r="F278" s="163"/>
      <c r="G278" s="53" t="s">
        <v>604</v>
      </c>
      <c r="H278" s="225"/>
      <c r="I278" s="222">
        <f t="shared" si="5"/>
        <v>0</v>
      </c>
      <c r="J278" s="222"/>
      <c r="K278" s="222"/>
    </row>
    <row r="279" spans="2:11" hidden="1">
      <c r="B279" s="171"/>
      <c r="C279" s="134"/>
      <c r="D279" s="163"/>
      <c r="E279" s="163"/>
      <c r="F279" s="163"/>
      <c r="G279" s="53" t="s">
        <v>604</v>
      </c>
      <c r="H279" s="225"/>
      <c r="I279" s="222">
        <f t="shared" si="5"/>
        <v>0</v>
      </c>
      <c r="J279" s="222"/>
      <c r="K279" s="222"/>
    </row>
    <row r="280" spans="2:11" ht="144" hidden="1">
      <c r="B280" s="171">
        <v>2454</v>
      </c>
      <c r="C280" s="134" t="s">
        <v>699</v>
      </c>
      <c r="D280" s="163">
        <v>5</v>
      </c>
      <c r="E280" s="163">
        <v>4</v>
      </c>
      <c r="F280" s="163"/>
      <c r="G280" s="53" t="s">
        <v>976</v>
      </c>
      <c r="H280" s="94" t="s">
        <v>977</v>
      </c>
      <c r="I280" s="222">
        <f t="shared" si="5"/>
        <v>0</v>
      </c>
      <c r="J280" s="222">
        <f>SUM(J282:J283)</f>
        <v>0</v>
      </c>
      <c r="K280" s="222">
        <f>SUM(K282:K283)</f>
        <v>0</v>
      </c>
    </row>
    <row r="281" spans="2:11" ht="36" hidden="1">
      <c r="B281" s="171"/>
      <c r="C281" s="134"/>
      <c r="D281" s="163"/>
      <c r="E281" s="163"/>
      <c r="F281" s="163"/>
      <c r="G281" s="53" t="s">
        <v>603</v>
      </c>
      <c r="H281" s="225"/>
      <c r="I281" s="222">
        <f t="shared" si="5"/>
        <v>0</v>
      </c>
      <c r="J281" s="222"/>
      <c r="K281" s="222"/>
    </row>
    <row r="282" spans="2:11" hidden="1">
      <c r="B282" s="171"/>
      <c r="C282" s="134"/>
      <c r="D282" s="163"/>
      <c r="E282" s="163"/>
      <c r="F282" s="163"/>
      <c r="G282" s="53" t="s">
        <v>604</v>
      </c>
      <c r="H282" s="225"/>
      <c r="I282" s="222">
        <f t="shared" si="5"/>
        <v>0</v>
      </c>
      <c r="J282" s="222"/>
      <c r="K282" s="222"/>
    </row>
    <row r="283" spans="2:11" hidden="1">
      <c r="B283" s="171"/>
      <c r="C283" s="134"/>
      <c r="D283" s="163"/>
      <c r="E283" s="163"/>
      <c r="F283" s="163"/>
      <c r="G283" s="53" t="s">
        <v>604</v>
      </c>
      <c r="H283" s="225"/>
      <c r="I283" s="222">
        <f t="shared" si="5"/>
        <v>0</v>
      </c>
      <c r="J283" s="222"/>
      <c r="K283" s="222"/>
    </row>
    <row r="284" spans="2:11" ht="300" hidden="1">
      <c r="B284" s="171">
        <v>2455</v>
      </c>
      <c r="C284" s="134" t="s">
        <v>699</v>
      </c>
      <c r="D284" s="163">
        <v>5</v>
      </c>
      <c r="E284" s="163">
        <v>5</v>
      </c>
      <c r="F284" s="163"/>
      <c r="G284" s="53" t="s">
        <v>978</v>
      </c>
      <c r="H284" s="94" t="s">
        <v>979</v>
      </c>
      <c r="I284" s="222">
        <f t="shared" si="5"/>
        <v>0</v>
      </c>
      <c r="J284" s="222">
        <f>SUM(J286:J287)</f>
        <v>0</v>
      </c>
      <c r="K284" s="222">
        <f>SUM(K286:K287)</f>
        <v>0</v>
      </c>
    </row>
    <row r="285" spans="2:11" ht="36" hidden="1">
      <c r="B285" s="171"/>
      <c r="C285" s="134"/>
      <c r="D285" s="163"/>
      <c r="E285" s="163"/>
      <c r="F285" s="163"/>
      <c r="G285" s="53" t="s">
        <v>603</v>
      </c>
      <c r="H285" s="225"/>
      <c r="I285" s="222">
        <f t="shared" si="5"/>
        <v>0</v>
      </c>
      <c r="J285" s="222"/>
      <c r="K285" s="222"/>
    </row>
    <row r="286" spans="2:11" hidden="1">
      <c r="B286" s="171"/>
      <c r="C286" s="134"/>
      <c r="D286" s="163"/>
      <c r="E286" s="163"/>
      <c r="F286" s="163"/>
      <c r="G286" s="53" t="s">
        <v>604</v>
      </c>
      <c r="H286" s="225"/>
      <c r="I286" s="222">
        <f t="shared" si="5"/>
        <v>0</v>
      </c>
      <c r="J286" s="222"/>
      <c r="K286" s="222"/>
    </row>
    <row r="287" spans="2:11" hidden="1">
      <c r="B287" s="171"/>
      <c r="C287" s="134"/>
      <c r="D287" s="163"/>
      <c r="E287" s="163"/>
      <c r="F287" s="163"/>
      <c r="G287" s="53" t="s">
        <v>604</v>
      </c>
      <c r="H287" s="225"/>
      <c r="I287" s="222">
        <f t="shared" si="5"/>
        <v>0</v>
      </c>
      <c r="J287" s="222"/>
      <c r="K287" s="222"/>
    </row>
    <row r="288" spans="2:11" ht="156" hidden="1">
      <c r="B288" s="171">
        <v>2460</v>
      </c>
      <c r="C288" s="223" t="s">
        <v>699</v>
      </c>
      <c r="D288" s="170">
        <v>6</v>
      </c>
      <c r="E288" s="170">
        <v>0</v>
      </c>
      <c r="F288" s="170"/>
      <c r="G288" s="54" t="s">
        <v>366</v>
      </c>
      <c r="H288" s="54" t="s">
        <v>0</v>
      </c>
      <c r="I288" s="222">
        <f t="shared" si="5"/>
        <v>0</v>
      </c>
      <c r="J288" s="222">
        <f>SUM(J289)</f>
        <v>0</v>
      </c>
      <c r="K288" s="222">
        <f>SUM(K289)</f>
        <v>0</v>
      </c>
    </row>
    <row r="289" spans="2:11" ht="156" hidden="1">
      <c r="B289" s="171">
        <v>2461</v>
      </c>
      <c r="C289" s="134" t="s">
        <v>699</v>
      </c>
      <c r="D289" s="163">
        <v>6</v>
      </c>
      <c r="E289" s="163">
        <v>1</v>
      </c>
      <c r="F289" s="163"/>
      <c r="G289" s="53" t="s">
        <v>1</v>
      </c>
      <c r="H289" s="94" t="s">
        <v>0</v>
      </c>
      <c r="I289" s="222">
        <f t="shared" si="5"/>
        <v>0</v>
      </c>
      <c r="J289" s="222">
        <f>SUM(J291:J292)</f>
        <v>0</v>
      </c>
      <c r="K289" s="222">
        <f>SUM(K291:K292)</f>
        <v>0</v>
      </c>
    </row>
    <row r="290" spans="2:11" ht="36" hidden="1">
      <c r="B290" s="171"/>
      <c r="C290" s="134"/>
      <c r="D290" s="163"/>
      <c r="E290" s="163"/>
      <c r="F290" s="163"/>
      <c r="G290" s="53" t="s">
        <v>603</v>
      </c>
      <c r="H290" s="225"/>
      <c r="I290" s="222">
        <f t="shared" si="5"/>
        <v>0</v>
      </c>
      <c r="J290" s="222"/>
      <c r="K290" s="222"/>
    </row>
    <row r="291" spans="2:11" hidden="1">
      <c r="B291" s="171"/>
      <c r="C291" s="134"/>
      <c r="D291" s="163"/>
      <c r="E291" s="163"/>
      <c r="F291" s="163"/>
      <c r="G291" s="53" t="s">
        <v>604</v>
      </c>
      <c r="H291" s="225"/>
      <c r="I291" s="222">
        <f t="shared" si="5"/>
        <v>0</v>
      </c>
      <c r="J291" s="222"/>
      <c r="K291" s="222"/>
    </row>
    <row r="292" spans="2:11" hidden="1">
      <c r="B292" s="171"/>
      <c r="C292" s="134"/>
      <c r="D292" s="163"/>
      <c r="E292" s="163"/>
      <c r="F292" s="163"/>
      <c r="G292" s="53" t="s">
        <v>604</v>
      </c>
      <c r="H292" s="225"/>
      <c r="I292" s="222">
        <f t="shared" si="5"/>
        <v>0</v>
      </c>
      <c r="J292" s="222"/>
      <c r="K292" s="222"/>
    </row>
    <row r="293" spans="2:11" ht="180" hidden="1">
      <c r="B293" s="171">
        <v>2470</v>
      </c>
      <c r="C293" s="223" t="s">
        <v>699</v>
      </c>
      <c r="D293" s="170">
        <v>7</v>
      </c>
      <c r="E293" s="170">
        <v>0</v>
      </c>
      <c r="F293" s="170"/>
      <c r="G293" s="54" t="s">
        <v>367</v>
      </c>
      <c r="H293" s="230" t="s">
        <v>2</v>
      </c>
      <c r="I293" s="222">
        <f t="shared" si="5"/>
        <v>0</v>
      </c>
      <c r="J293" s="222">
        <f>SUM(J294,J298,J302,J306)</f>
        <v>0</v>
      </c>
      <c r="K293" s="222">
        <f>SUM(K294,K298,K302,K306)</f>
        <v>0</v>
      </c>
    </row>
    <row r="294" spans="2:11" ht="409.5" hidden="1">
      <c r="B294" s="171">
        <v>2471</v>
      </c>
      <c r="C294" s="134" t="s">
        <v>699</v>
      </c>
      <c r="D294" s="163">
        <v>7</v>
      </c>
      <c r="E294" s="163">
        <v>1</v>
      </c>
      <c r="F294" s="163"/>
      <c r="G294" s="53" t="s">
        <v>3</v>
      </c>
      <c r="H294" s="94" t="s">
        <v>4</v>
      </c>
      <c r="I294" s="222">
        <f t="shared" si="5"/>
        <v>0</v>
      </c>
      <c r="J294" s="222">
        <f>SUM(J296:J297)</f>
        <v>0</v>
      </c>
      <c r="K294" s="222">
        <f>SUM(K296:K297)</f>
        <v>0</v>
      </c>
    </row>
    <row r="295" spans="2:11" ht="36" hidden="1">
      <c r="B295" s="171"/>
      <c r="C295" s="134"/>
      <c r="D295" s="163"/>
      <c r="E295" s="163"/>
      <c r="F295" s="163"/>
      <c r="G295" s="53" t="s">
        <v>603</v>
      </c>
      <c r="H295" s="225"/>
      <c r="I295" s="222">
        <f t="shared" si="5"/>
        <v>0</v>
      </c>
      <c r="J295" s="222"/>
      <c r="K295" s="222"/>
    </row>
    <row r="296" spans="2:11" hidden="1">
      <c r="B296" s="171"/>
      <c r="C296" s="134"/>
      <c r="D296" s="163"/>
      <c r="E296" s="163"/>
      <c r="F296" s="163"/>
      <c r="G296" s="53" t="s">
        <v>604</v>
      </c>
      <c r="H296" s="225"/>
      <c r="I296" s="222">
        <f t="shared" si="5"/>
        <v>0</v>
      </c>
      <c r="J296" s="222"/>
      <c r="K296" s="222"/>
    </row>
    <row r="297" spans="2:11" hidden="1">
      <c r="B297" s="171"/>
      <c r="C297" s="134"/>
      <c r="D297" s="163"/>
      <c r="E297" s="163"/>
      <c r="F297" s="163"/>
      <c r="G297" s="53" t="s">
        <v>604</v>
      </c>
      <c r="H297" s="225"/>
      <c r="I297" s="222">
        <f t="shared" si="5"/>
        <v>0</v>
      </c>
      <c r="J297" s="222"/>
      <c r="K297" s="222"/>
    </row>
    <row r="298" spans="2:11" ht="240" hidden="1">
      <c r="B298" s="171">
        <v>2472</v>
      </c>
      <c r="C298" s="134" t="s">
        <v>699</v>
      </c>
      <c r="D298" s="163">
        <v>7</v>
      </c>
      <c r="E298" s="163">
        <v>2</v>
      </c>
      <c r="F298" s="163"/>
      <c r="G298" s="53" t="s">
        <v>5</v>
      </c>
      <c r="H298" s="232" t="s">
        <v>6</v>
      </c>
      <c r="I298" s="222">
        <f t="shared" si="5"/>
        <v>0</v>
      </c>
      <c r="J298" s="222">
        <f>SUM(J300:J301)</f>
        <v>0</v>
      </c>
      <c r="K298" s="222">
        <f>SUM(K300:K301)</f>
        <v>0</v>
      </c>
    </row>
    <row r="299" spans="2:11" ht="17.25" hidden="1" customHeight="1">
      <c r="B299" s="171"/>
      <c r="C299" s="134"/>
      <c r="D299" s="163"/>
      <c r="E299" s="163"/>
      <c r="F299" s="163"/>
      <c r="G299" s="53" t="s">
        <v>603</v>
      </c>
      <c r="H299" s="225"/>
      <c r="I299" s="222">
        <f t="shared" si="5"/>
        <v>0</v>
      </c>
      <c r="J299" s="222"/>
      <c r="K299" s="222"/>
    </row>
    <row r="300" spans="2:11" hidden="1">
      <c r="B300" s="171"/>
      <c r="C300" s="134"/>
      <c r="D300" s="163"/>
      <c r="E300" s="163"/>
      <c r="F300" s="163"/>
      <c r="G300" s="53" t="s">
        <v>604</v>
      </c>
      <c r="H300" s="225"/>
      <c r="I300" s="222">
        <f t="shared" si="5"/>
        <v>0</v>
      </c>
      <c r="J300" s="222"/>
      <c r="K300" s="222"/>
    </row>
    <row r="301" spans="2:11" hidden="1">
      <c r="B301" s="171"/>
      <c r="C301" s="134"/>
      <c r="D301" s="163"/>
      <c r="E301" s="163"/>
      <c r="F301" s="163"/>
      <c r="G301" s="53" t="s">
        <v>604</v>
      </c>
      <c r="H301" s="225"/>
      <c r="I301" s="222">
        <f t="shared" ref="I301:I376" si="6">SUM(J301:K301)</f>
        <v>0</v>
      </c>
      <c r="J301" s="222"/>
      <c r="K301" s="222"/>
    </row>
    <row r="302" spans="2:11" ht="84" hidden="1">
      <c r="B302" s="171">
        <v>2473</v>
      </c>
      <c r="C302" s="134" t="s">
        <v>699</v>
      </c>
      <c r="D302" s="163">
        <v>7</v>
      </c>
      <c r="E302" s="163">
        <v>3</v>
      </c>
      <c r="F302" s="163"/>
      <c r="G302" s="53" t="s">
        <v>7</v>
      </c>
      <c r="H302" s="94" t="s">
        <v>8</v>
      </c>
      <c r="I302" s="222">
        <f t="shared" si="6"/>
        <v>0</v>
      </c>
      <c r="J302" s="222">
        <f>SUM(J304:J305)</f>
        <v>0</v>
      </c>
      <c r="K302" s="222">
        <f>SUM(K304:K305)</f>
        <v>0</v>
      </c>
    </row>
    <row r="303" spans="2:11" ht="36" hidden="1">
      <c r="B303" s="171"/>
      <c r="C303" s="134"/>
      <c r="D303" s="163"/>
      <c r="E303" s="163"/>
      <c r="F303" s="163"/>
      <c r="G303" s="53" t="s">
        <v>603</v>
      </c>
      <c r="H303" s="225"/>
      <c r="I303" s="222">
        <f t="shared" si="6"/>
        <v>0</v>
      </c>
      <c r="J303" s="222"/>
      <c r="K303" s="222"/>
    </row>
    <row r="304" spans="2:11" hidden="1">
      <c r="B304" s="171"/>
      <c r="C304" s="134"/>
      <c r="D304" s="163"/>
      <c r="E304" s="163"/>
      <c r="F304" s="163"/>
      <c r="G304" s="53" t="s">
        <v>604</v>
      </c>
      <c r="H304" s="225"/>
      <c r="I304" s="222">
        <f t="shared" si="6"/>
        <v>0</v>
      </c>
      <c r="J304" s="222"/>
      <c r="K304" s="222"/>
    </row>
    <row r="305" spans="2:11" hidden="1">
      <c r="B305" s="171"/>
      <c r="C305" s="134"/>
      <c r="D305" s="163"/>
      <c r="E305" s="163"/>
      <c r="F305" s="163"/>
      <c r="G305" s="53" t="s">
        <v>604</v>
      </c>
      <c r="H305" s="225"/>
      <c r="I305" s="222">
        <f t="shared" si="6"/>
        <v>0</v>
      </c>
      <c r="J305" s="222"/>
      <c r="K305" s="222"/>
    </row>
    <row r="306" spans="2:11" ht="372" hidden="1">
      <c r="B306" s="171">
        <v>2474</v>
      </c>
      <c r="C306" s="134" t="s">
        <v>699</v>
      </c>
      <c r="D306" s="163">
        <v>7</v>
      </c>
      <c r="E306" s="163">
        <v>4</v>
      </c>
      <c r="F306" s="163"/>
      <c r="G306" s="53" t="s">
        <v>9</v>
      </c>
      <c r="H306" s="225" t="s">
        <v>10</v>
      </c>
      <c r="I306" s="222">
        <f t="shared" si="6"/>
        <v>0</v>
      </c>
      <c r="J306" s="222">
        <f>SUM(J308:J309)</f>
        <v>0</v>
      </c>
      <c r="K306" s="222">
        <f>SUM(K308:K309)</f>
        <v>0</v>
      </c>
    </row>
    <row r="307" spans="2:11" ht="36" hidden="1">
      <c r="B307" s="171"/>
      <c r="C307" s="134"/>
      <c r="D307" s="163"/>
      <c r="E307" s="163"/>
      <c r="F307" s="163"/>
      <c r="G307" s="53" t="s">
        <v>603</v>
      </c>
      <c r="H307" s="225"/>
      <c r="I307" s="222">
        <f t="shared" si="6"/>
        <v>0</v>
      </c>
      <c r="J307" s="222"/>
      <c r="K307" s="222"/>
    </row>
    <row r="308" spans="2:11" hidden="1">
      <c r="B308" s="171"/>
      <c r="C308" s="134"/>
      <c r="D308" s="163"/>
      <c r="E308" s="163"/>
      <c r="F308" s="163"/>
      <c r="G308" s="53" t="s">
        <v>604</v>
      </c>
      <c r="H308" s="225"/>
      <c r="I308" s="222">
        <f t="shared" si="6"/>
        <v>0</v>
      </c>
      <c r="J308" s="222"/>
      <c r="K308" s="222"/>
    </row>
    <row r="309" spans="2:11" hidden="1">
      <c r="B309" s="171"/>
      <c r="C309" s="134"/>
      <c r="D309" s="163"/>
      <c r="E309" s="163"/>
      <c r="F309" s="163"/>
      <c r="G309" s="53" t="s">
        <v>604</v>
      </c>
      <c r="H309" s="225"/>
      <c r="I309" s="222">
        <f t="shared" si="6"/>
        <v>0</v>
      </c>
      <c r="J309" s="222"/>
      <c r="K309" s="222"/>
    </row>
    <row r="310" spans="2:11" ht="216" hidden="1">
      <c r="B310" s="171">
        <v>2480</v>
      </c>
      <c r="C310" s="223" t="s">
        <v>699</v>
      </c>
      <c r="D310" s="170">
        <v>8</v>
      </c>
      <c r="E310" s="170">
        <v>0</v>
      </c>
      <c r="F310" s="170"/>
      <c r="G310" s="54" t="s">
        <v>368</v>
      </c>
      <c r="H310" s="54" t="s">
        <v>11</v>
      </c>
      <c r="I310" s="222">
        <f t="shared" si="6"/>
        <v>0</v>
      </c>
      <c r="J310" s="222">
        <f>SUM(J311,J315,J319,J323)</f>
        <v>0</v>
      </c>
      <c r="K310" s="222">
        <f>SUM(K311,K315,K319,K323)</f>
        <v>0</v>
      </c>
    </row>
    <row r="311" spans="2:11" ht="36.75" hidden="1" customHeight="1">
      <c r="B311" s="171">
        <v>2481</v>
      </c>
      <c r="C311" s="134" t="s">
        <v>699</v>
      </c>
      <c r="D311" s="163">
        <v>8</v>
      </c>
      <c r="E311" s="163">
        <v>1</v>
      </c>
      <c r="F311" s="163"/>
      <c r="G311" s="53" t="s">
        <v>12</v>
      </c>
      <c r="H311" s="94" t="s">
        <v>13</v>
      </c>
      <c r="I311" s="222">
        <f t="shared" si="6"/>
        <v>0</v>
      </c>
      <c r="J311" s="222">
        <f>SUM(J313:J314)</f>
        <v>0</v>
      </c>
      <c r="K311" s="222">
        <f>SUM(K313:K314)</f>
        <v>0</v>
      </c>
    </row>
    <row r="312" spans="2:11" ht="36" hidden="1">
      <c r="B312" s="171"/>
      <c r="C312" s="134"/>
      <c r="D312" s="163"/>
      <c r="E312" s="163"/>
      <c r="F312" s="163"/>
      <c r="G312" s="53" t="s">
        <v>603</v>
      </c>
      <c r="H312" s="225"/>
      <c r="I312" s="222">
        <f t="shared" si="6"/>
        <v>0</v>
      </c>
      <c r="J312" s="222"/>
      <c r="K312" s="222"/>
    </row>
    <row r="313" spans="2:11" hidden="1">
      <c r="B313" s="171"/>
      <c r="C313" s="134"/>
      <c r="D313" s="163"/>
      <c r="E313" s="163"/>
      <c r="F313" s="163"/>
      <c r="G313" s="53" t="s">
        <v>604</v>
      </c>
      <c r="H313" s="225"/>
      <c r="I313" s="222">
        <f t="shared" si="6"/>
        <v>0</v>
      </c>
      <c r="J313" s="222"/>
      <c r="K313" s="222"/>
    </row>
    <row r="314" spans="2:11" hidden="1">
      <c r="B314" s="171"/>
      <c r="C314" s="134"/>
      <c r="D314" s="163"/>
      <c r="E314" s="163"/>
      <c r="F314" s="163"/>
      <c r="G314" s="53" t="s">
        <v>604</v>
      </c>
      <c r="H314" s="225"/>
      <c r="I314" s="222">
        <f t="shared" si="6"/>
        <v>0</v>
      </c>
      <c r="J314" s="222"/>
      <c r="K314" s="222"/>
    </row>
    <row r="315" spans="2:11" ht="409.5" hidden="1">
      <c r="B315" s="171">
        <v>2482</v>
      </c>
      <c r="C315" s="134" t="s">
        <v>699</v>
      </c>
      <c r="D315" s="163">
        <v>8</v>
      </c>
      <c r="E315" s="163">
        <v>2</v>
      </c>
      <c r="F315" s="163"/>
      <c r="G315" s="53" t="s">
        <v>14</v>
      </c>
      <c r="H315" s="94" t="s">
        <v>15</v>
      </c>
      <c r="I315" s="222">
        <f t="shared" si="6"/>
        <v>0</v>
      </c>
      <c r="J315" s="222">
        <f>SUM(J317:J318)</f>
        <v>0</v>
      </c>
      <c r="K315" s="222">
        <f>SUM(K317:K318)</f>
        <v>0</v>
      </c>
    </row>
    <row r="316" spans="2:11" ht="36" hidden="1">
      <c r="B316" s="171"/>
      <c r="C316" s="134"/>
      <c r="D316" s="163"/>
      <c r="E316" s="163"/>
      <c r="F316" s="163"/>
      <c r="G316" s="53" t="s">
        <v>603</v>
      </c>
      <c r="H316" s="225"/>
      <c r="I316" s="222">
        <f t="shared" si="6"/>
        <v>0</v>
      </c>
      <c r="J316" s="222"/>
      <c r="K316" s="222"/>
    </row>
    <row r="317" spans="2:11" hidden="1">
      <c r="B317" s="171"/>
      <c r="C317" s="134"/>
      <c r="D317" s="163"/>
      <c r="E317" s="163"/>
      <c r="F317" s="163"/>
      <c r="G317" s="53" t="s">
        <v>604</v>
      </c>
      <c r="H317" s="225"/>
      <c r="I317" s="222">
        <f t="shared" si="6"/>
        <v>0</v>
      </c>
      <c r="J317" s="222"/>
      <c r="K317" s="222"/>
    </row>
    <row r="318" spans="2:11" hidden="1">
      <c r="B318" s="171"/>
      <c r="C318" s="134"/>
      <c r="D318" s="163"/>
      <c r="E318" s="163"/>
      <c r="F318" s="163"/>
      <c r="G318" s="53" t="s">
        <v>604</v>
      </c>
      <c r="H318" s="225"/>
      <c r="I318" s="222">
        <f t="shared" si="6"/>
        <v>0</v>
      </c>
      <c r="J318" s="222"/>
      <c r="K318" s="222"/>
    </row>
    <row r="319" spans="2:11" ht="192" hidden="1">
      <c r="B319" s="171">
        <v>2483</v>
      </c>
      <c r="C319" s="134" t="s">
        <v>699</v>
      </c>
      <c r="D319" s="163">
        <v>8</v>
      </c>
      <c r="E319" s="163">
        <v>3</v>
      </c>
      <c r="F319" s="163"/>
      <c r="G319" s="53" t="s">
        <v>16</v>
      </c>
      <c r="H319" s="94" t="s">
        <v>17</v>
      </c>
      <c r="I319" s="222">
        <f t="shared" si="6"/>
        <v>0</v>
      </c>
      <c r="J319" s="222">
        <f>SUM(J321:J322)</f>
        <v>0</v>
      </c>
      <c r="K319" s="222">
        <f>SUM(K321:K322)</f>
        <v>0</v>
      </c>
    </row>
    <row r="320" spans="2:11" ht="36" hidden="1">
      <c r="B320" s="171"/>
      <c r="C320" s="134"/>
      <c r="D320" s="163"/>
      <c r="E320" s="163"/>
      <c r="F320" s="163"/>
      <c r="G320" s="53" t="s">
        <v>603</v>
      </c>
      <c r="H320" s="225"/>
      <c r="I320" s="222">
        <f t="shared" si="6"/>
        <v>0</v>
      </c>
      <c r="J320" s="222"/>
      <c r="K320" s="222"/>
    </row>
    <row r="321" spans="2:12" hidden="1">
      <c r="B321" s="171"/>
      <c r="C321" s="134"/>
      <c r="D321" s="163"/>
      <c r="E321" s="163"/>
      <c r="F321" s="163"/>
      <c r="G321" s="53" t="s">
        <v>604</v>
      </c>
      <c r="H321" s="225"/>
      <c r="I321" s="222">
        <f t="shared" si="6"/>
        <v>0</v>
      </c>
      <c r="J321" s="222"/>
      <c r="K321" s="222"/>
    </row>
    <row r="322" spans="2:12" hidden="1">
      <c r="B322" s="171"/>
      <c r="C322" s="134"/>
      <c r="D322" s="163"/>
      <c r="E322" s="163"/>
      <c r="F322" s="163"/>
      <c r="G322" s="53" t="s">
        <v>604</v>
      </c>
      <c r="H322" s="225"/>
      <c r="I322" s="222">
        <f t="shared" si="6"/>
        <v>0</v>
      </c>
      <c r="J322" s="222"/>
      <c r="K322" s="222"/>
    </row>
    <row r="323" spans="2:12" ht="409.5" hidden="1">
      <c r="B323" s="171">
        <v>2484</v>
      </c>
      <c r="C323" s="134" t="s">
        <v>699</v>
      </c>
      <c r="D323" s="163">
        <v>8</v>
      </c>
      <c r="E323" s="163">
        <v>4</v>
      </c>
      <c r="F323" s="163"/>
      <c r="G323" s="53" t="s">
        <v>18</v>
      </c>
      <c r="H323" s="94" t="s">
        <v>19</v>
      </c>
      <c r="I323" s="222">
        <f t="shared" si="6"/>
        <v>0</v>
      </c>
      <c r="J323" s="222">
        <f>SUM(J325:J326)</f>
        <v>0</v>
      </c>
      <c r="K323" s="222">
        <f>SUM(K325:K326)</f>
        <v>0</v>
      </c>
    </row>
    <row r="324" spans="2:12" ht="37.5" hidden="1" customHeight="1">
      <c r="B324" s="171"/>
      <c r="C324" s="134"/>
      <c r="D324" s="163"/>
      <c r="E324" s="163"/>
      <c r="F324" s="163"/>
      <c r="G324" s="53" t="s">
        <v>603</v>
      </c>
      <c r="H324" s="225"/>
      <c r="I324" s="222">
        <f t="shared" si="6"/>
        <v>0</v>
      </c>
      <c r="J324" s="222"/>
      <c r="K324" s="222"/>
    </row>
    <row r="325" spans="2:12" hidden="1">
      <c r="B325" s="171"/>
      <c r="C325" s="134"/>
      <c r="D325" s="163"/>
      <c r="E325" s="163"/>
      <c r="F325" s="163"/>
      <c r="G325" s="53" t="s">
        <v>604</v>
      </c>
      <c r="H325" s="225"/>
      <c r="I325" s="222">
        <f t="shared" si="6"/>
        <v>0</v>
      </c>
      <c r="J325" s="222"/>
      <c r="K325" s="222"/>
    </row>
    <row r="326" spans="2:12" hidden="1">
      <c r="B326" s="171"/>
      <c r="C326" s="134"/>
      <c r="D326" s="163"/>
      <c r="E326" s="163"/>
      <c r="F326" s="163"/>
      <c r="G326" s="53" t="s">
        <v>604</v>
      </c>
      <c r="H326" s="225"/>
      <c r="I326" s="222">
        <f t="shared" si="6"/>
        <v>0</v>
      </c>
      <c r="J326" s="222"/>
      <c r="K326" s="222"/>
    </row>
    <row r="327" spans="2:12" ht="409.5" hidden="1">
      <c r="B327" s="171">
        <v>2490</v>
      </c>
      <c r="C327" s="223" t="s">
        <v>699</v>
      </c>
      <c r="D327" s="170">
        <v>9</v>
      </c>
      <c r="E327" s="170">
        <v>0</v>
      </c>
      <c r="F327" s="170"/>
      <c r="G327" s="54" t="s">
        <v>369</v>
      </c>
      <c r="H327" s="54" t="s">
        <v>27</v>
      </c>
      <c r="I327" s="222">
        <v>-6000</v>
      </c>
      <c r="J327" s="222">
        <f>SUM(J328)</f>
        <v>0</v>
      </c>
      <c r="K327" s="222">
        <v>-6000</v>
      </c>
    </row>
    <row r="328" spans="2:12" ht="24.75" customHeight="1">
      <c r="B328" s="171">
        <v>2491</v>
      </c>
      <c r="C328" s="134" t="s">
        <v>699</v>
      </c>
      <c r="D328" s="163">
        <v>9</v>
      </c>
      <c r="E328" s="163">
        <v>1</v>
      </c>
      <c r="F328" s="163"/>
      <c r="G328" s="53" t="s">
        <v>26</v>
      </c>
      <c r="H328" s="94" t="s">
        <v>28</v>
      </c>
      <c r="I328" s="222">
        <f>SUM(J328:K328)</f>
        <v>-139700</v>
      </c>
      <c r="J328" s="222">
        <f>SUM(J329)</f>
        <v>0</v>
      </c>
      <c r="K328" s="195">
        <v>-139700</v>
      </c>
      <c r="L328" s="8" t="s">
        <v>988</v>
      </c>
    </row>
    <row r="329" spans="2:12" ht="36">
      <c r="B329" s="171"/>
      <c r="C329" s="134"/>
      <c r="D329" s="163"/>
      <c r="E329" s="163"/>
      <c r="F329" s="163"/>
      <c r="G329" s="53" t="s">
        <v>603</v>
      </c>
      <c r="H329" s="225"/>
      <c r="I329" s="222">
        <f t="shared" si="6"/>
        <v>0</v>
      </c>
      <c r="J329" s="222">
        <v>0</v>
      </c>
      <c r="K329" s="222">
        <v>0</v>
      </c>
    </row>
    <row r="330" spans="2:12" ht="24">
      <c r="B330" s="171"/>
      <c r="C330" s="134"/>
      <c r="D330" s="163"/>
      <c r="E330" s="163"/>
      <c r="F330" s="171"/>
      <c r="G330" s="85" t="s">
        <v>669</v>
      </c>
      <c r="H330" s="225"/>
      <c r="I330" s="235">
        <f>SUM(J330:K330)</f>
        <v>0</v>
      </c>
      <c r="J330" s="235">
        <f>SUM(J334)</f>
        <v>0</v>
      </c>
      <c r="K330" s="235">
        <v>0</v>
      </c>
    </row>
    <row r="331" spans="2:12">
      <c r="B331" s="171"/>
      <c r="C331" s="134"/>
      <c r="D331" s="163"/>
      <c r="E331" s="163"/>
      <c r="F331" s="171">
        <v>8111</v>
      </c>
      <c r="G331" s="85" t="s">
        <v>670</v>
      </c>
      <c r="H331" s="225"/>
      <c r="I331" s="235">
        <f t="shared" si="6"/>
        <v>0</v>
      </c>
      <c r="J331" s="235">
        <v>0</v>
      </c>
      <c r="K331" s="235">
        <v>0</v>
      </c>
    </row>
    <row r="332" spans="2:12">
      <c r="B332" s="171"/>
      <c r="C332" s="134"/>
      <c r="D332" s="163"/>
      <c r="E332" s="163"/>
      <c r="F332" s="171">
        <v>8121</v>
      </c>
      <c r="G332" s="85" t="s">
        <v>995</v>
      </c>
      <c r="H332" s="225"/>
      <c r="I332" s="235">
        <v>0</v>
      </c>
      <c r="K332" s="235">
        <v>0</v>
      </c>
    </row>
    <row r="333" spans="2:12" ht="24">
      <c r="B333" s="171"/>
      <c r="C333" s="134"/>
      <c r="D333" s="163"/>
      <c r="E333" s="163"/>
      <c r="F333" s="171"/>
      <c r="G333" s="85" t="s">
        <v>351</v>
      </c>
      <c r="H333" s="225"/>
      <c r="I333" s="235">
        <f t="shared" si="6"/>
        <v>-139700</v>
      </c>
      <c r="J333" s="235">
        <v>0</v>
      </c>
      <c r="K333" s="235">
        <v>-139700</v>
      </c>
    </row>
    <row r="334" spans="2:12">
      <c r="B334" s="171"/>
      <c r="C334" s="134"/>
      <c r="D334" s="163"/>
      <c r="E334" s="163"/>
      <c r="F334" s="171">
        <v>8411</v>
      </c>
      <c r="G334" s="85" t="s">
        <v>352</v>
      </c>
      <c r="H334" s="225"/>
      <c r="I334" s="235">
        <f t="shared" si="6"/>
        <v>-139700</v>
      </c>
      <c r="J334" s="235">
        <v>0</v>
      </c>
      <c r="K334" s="235">
        <v>-139700</v>
      </c>
    </row>
    <row r="335" spans="2:12" ht="48" customHeight="1">
      <c r="B335" s="163">
        <v>2500</v>
      </c>
      <c r="C335" s="223" t="s">
        <v>701</v>
      </c>
      <c r="D335" s="170">
        <v>0</v>
      </c>
      <c r="E335" s="170">
        <v>0</v>
      </c>
      <c r="F335" s="170"/>
      <c r="G335" s="127" t="s">
        <v>1019</v>
      </c>
      <c r="H335" s="67" t="s">
        <v>29</v>
      </c>
      <c r="I335" s="222">
        <f>SUM(J335:K335)</f>
        <v>181500</v>
      </c>
      <c r="J335" s="222">
        <f>SUM(J336+J351+J343)</f>
        <v>166500</v>
      </c>
      <c r="K335" s="222">
        <v>15000</v>
      </c>
    </row>
    <row r="336" spans="2:12" s="34" customFormat="1" ht="19.5" customHeight="1">
      <c r="B336" s="171">
        <v>2510</v>
      </c>
      <c r="C336" s="223" t="s">
        <v>701</v>
      </c>
      <c r="D336" s="170">
        <v>1</v>
      </c>
      <c r="E336" s="170">
        <v>0</v>
      </c>
      <c r="F336" s="170"/>
      <c r="G336" s="54" t="s">
        <v>370</v>
      </c>
      <c r="H336" s="54" t="s">
        <v>31</v>
      </c>
      <c r="I336" s="222">
        <f>SUM(J336:K336)</f>
        <v>177500</v>
      </c>
      <c r="J336" s="222">
        <f>SUM(J337)</f>
        <v>162500</v>
      </c>
      <c r="K336" s="222">
        <f>SUM(K337)</f>
        <v>15000</v>
      </c>
    </row>
    <row r="337" spans="2:11" ht="15.75" customHeight="1">
      <c r="B337" s="171">
        <v>2511</v>
      </c>
      <c r="C337" s="134" t="s">
        <v>701</v>
      </c>
      <c r="D337" s="163">
        <v>1</v>
      </c>
      <c r="E337" s="163">
        <v>1</v>
      </c>
      <c r="F337" s="163"/>
      <c r="G337" s="53" t="s">
        <v>30</v>
      </c>
      <c r="H337" s="94" t="s">
        <v>32</v>
      </c>
      <c r="I337" s="222">
        <f t="shared" si="6"/>
        <v>177500</v>
      </c>
      <c r="J337" s="222">
        <f>SUM(J340+J341)</f>
        <v>162500</v>
      </c>
      <c r="K337" s="222">
        <v>15000</v>
      </c>
    </row>
    <row r="338" spans="2:11" ht="36">
      <c r="B338" s="171"/>
      <c r="C338" s="134"/>
      <c r="D338" s="163"/>
      <c r="E338" s="163"/>
      <c r="F338" s="163"/>
      <c r="G338" s="53" t="s">
        <v>603</v>
      </c>
      <c r="H338" s="225"/>
      <c r="I338" s="222"/>
      <c r="J338" s="222"/>
      <c r="K338" s="222"/>
    </row>
    <row r="339" spans="2:11" ht="20.25" customHeight="1">
      <c r="B339" s="171"/>
      <c r="C339" s="134"/>
      <c r="D339" s="163"/>
      <c r="E339" s="163"/>
      <c r="F339" s="218">
        <v>4239</v>
      </c>
      <c r="G339" s="85" t="s">
        <v>662</v>
      </c>
      <c r="H339" s="225"/>
      <c r="I339" s="222">
        <f>SUM(J339:K339)</f>
        <v>0</v>
      </c>
      <c r="J339" s="222">
        <v>0</v>
      </c>
      <c r="K339" s="222">
        <v>0</v>
      </c>
    </row>
    <row r="340" spans="2:11">
      <c r="B340" s="171"/>
      <c r="C340" s="134"/>
      <c r="D340" s="163"/>
      <c r="E340" s="163"/>
      <c r="F340" s="163">
        <v>4639</v>
      </c>
      <c r="G340" s="90" t="s">
        <v>1029</v>
      </c>
      <c r="H340" s="225"/>
      <c r="I340" s="222">
        <f>SUM(J340+K340)</f>
        <v>3500</v>
      </c>
      <c r="J340" s="222">
        <v>3500</v>
      </c>
      <c r="K340" s="222">
        <v>0</v>
      </c>
    </row>
    <row r="341" spans="2:11" ht="23.25" customHeight="1">
      <c r="B341" s="171"/>
      <c r="C341" s="134"/>
      <c r="D341" s="163"/>
      <c r="E341" s="163"/>
      <c r="F341" s="226">
        <v>4511</v>
      </c>
      <c r="G341" s="91" t="s">
        <v>492</v>
      </c>
      <c r="H341" s="225"/>
      <c r="I341" s="222">
        <f t="shared" si="6"/>
        <v>159000</v>
      </c>
      <c r="J341" s="222">
        <v>159000</v>
      </c>
      <c r="K341" s="222">
        <v>0</v>
      </c>
    </row>
    <row r="342" spans="2:11" ht="15" customHeight="1">
      <c r="B342" s="171"/>
      <c r="C342" s="134"/>
      <c r="D342" s="163"/>
      <c r="E342" s="163"/>
      <c r="F342" s="83">
        <v>5121</v>
      </c>
      <c r="G342" s="91" t="s">
        <v>586</v>
      </c>
      <c r="H342" s="225"/>
      <c r="I342" s="222">
        <f t="shared" si="6"/>
        <v>15000</v>
      </c>
      <c r="J342" s="222">
        <v>0</v>
      </c>
      <c r="K342" s="222">
        <v>15000</v>
      </c>
    </row>
    <row r="343" spans="2:11" ht="15" customHeight="1">
      <c r="B343" s="278" t="s">
        <v>1059</v>
      </c>
      <c r="C343" s="134" t="s">
        <v>701</v>
      </c>
      <c r="D343" s="163">
        <v>2</v>
      </c>
      <c r="E343" s="163">
        <v>0</v>
      </c>
      <c r="F343" s="83"/>
      <c r="G343" s="273" t="s">
        <v>1060</v>
      </c>
      <c r="H343" s="225"/>
      <c r="I343" s="222">
        <f t="shared" si="6"/>
        <v>1000</v>
      </c>
      <c r="J343" s="222">
        <v>1000</v>
      </c>
      <c r="K343" s="222">
        <v>0</v>
      </c>
    </row>
    <row r="344" spans="2:11" ht="15" customHeight="1">
      <c r="B344" s="277">
        <v>2521</v>
      </c>
      <c r="C344" s="275" t="s">
        <v>1062</v>
      </c>
      <c r="D344" s="275">
        <v>2</v>
      </c>
      <c r="E344" s="163">
        <v>1</v>
      </c>
      <c r="F344" s="83"/>
      <c r="G344" s="274" t="s">
        <v>1061</v>
      </c>
      <c r="H344" s="225"/>
      <c r="I344" s="222">
        <f t="shared" si="6"/>
        <v>1000</v>
      </c>
      <c r="J344" s="222">
        <v>1000</v>
      </c>
      <c r="K344" s="222">
        <v>0</v>
      </c>
    </row>
    <row r="345" spans="2:11" ht="42.75" customHeight="1">
      <c r="B345" s="277"/>
      <c r="C345" s="275"/>
      <c r="D345" s="275"/>
      <c r="E345" s="163"/>
      <c r="F345" s="83"/>
      <c r="G345" s="53" t="s">
        <v>603</v>
      </c>
      <c r="H345" s="225"/>
      <c r="I345" s="222"/>
      <c r="J345" s="222"/>
      <c r="K345" s="222"/>
    </row>
    <row r="346" spans="2:11" ht="15" customHeight="1">
      <c r="B346" s="277"/>
      <c r="C346" s="275"/>
      <c r="D346" s="275"/>
      <c r="E346" s="163"/>
      <c r="F346" s="193">
        <v>4251</v>
      </c>
      <c r="G346" s="85" t="s">
        <v>471</v>
      </c>
      <c r="H346" s="225"/>
      <c r="I346" s="222">
        <v>0</v>
      </c>
      <c r="J346" s="222">
        <v>0</v>
      </c>
      <c r="K346" s="222">
        <v>0</v>
      </c>
    </row>
    <row r="347" spans="2:11" ht="15" customHeight="1">
      <c r="B347" s="277"/>
      <c r="C347" s="275"/>
      <c r="D347" s="275"/>
      <c r="E347" s="163"/>
      <c r="F347" s="193">
        <v>5134</v>
      </c>
      <c r="G347" s="91" t="s">
        <v>585</v>
      </c>
      <c r="H347" s="225"/>
      <c r="I347" s="222">
        <v>0</v>
      </c>
      <c r="J347" s="222">
        <v>0</v>
      </c>
      <c r="K347" s="222">
        <v>0</v>
      </c>
    </row>
    <row r="348" spans="2:11" ht="15" customHeight="1">
      <c r="B348" s="277">
        <v>2530</v>
      </c>
      <c r="C348" s="134" t="s">
        <v>701</v>
      </c>
      <c r="D348" s="163">
        <v>3</v>
      </c>
      <c r="E348" s="163">
        <v>0</v>
      </c>
      <c r="F348" s="83"/>
      <c r="G348" s="274" t="s">
        <v>1063</v>
      </c>
      <c r="H348" s="225"/>
      <c r="I348" s="222">
        <v>0</v>
      </c>
      <c r="J348" s="222">
        <v>0</v>
      </c>
      <c r="K348" s="222">
        <v>0</v>
      </c>
    </row>
    <row r="349" spans="2:11" ht="15" customHeight="1">
      <c r="B349" s="277">
        <v>2540</v>
      </c>
      <c r="C349" s="134" t="s">
        <v>701</v>
      </c>
      <c r="D349" s="163">
        <v>4</v>
      </c>
      <c r="E349" s="163">
        <v>0</v>
      </c>
      <c r="F349" s="83"/>
      <c r="G349" s="274" t="s">
        <v>1064</v>
      </c>
      <c r="H349" s="225"/>
      <c r="I349" s="222">
        <v>0</v>
      </c>
      <c r="J349" s="222">
        <v>0</v>
      </c>
      <c r="K349" s="222">
        <v>0</v>
      </c>
    </row>
    <row r="350" spans="2:11" ht="30.75" customHeight="1">
      <c r="B350" s="277">
        <v>2550</v>
      </c>
      <c r="C350" s="134" t="s">
        <v>701</v>
      </c>
      <c r="D350" s="163">
        <v>5</v>
      </c>
      <c r="E350" s="163">
        <v>0</v>
      </c>
      <c r="F350" s="83"/>
      <c r="G350" s="208" t="s">
        <v>1065</v>
      </c>
      <c r="H350" s="225"/>
      <c r="I350" s="222">
        <v>0</v>
      </c>
      <c r="J350" s="222">
        <v>0</v>
      </c>
      <c r="K350" s="222">
        <v>0</v>
      </c>
    </row>
    <row r="351" spans="2:11" ht="21" customHeight="1">
      <c r="B351" s="171">
        <v>2560</v>
      </c>
      <c r="C351" s="134" t="s">
        <v>701</v>
      </c>
      <c r="D351" s="163">
        <v>6</v>
      </c>
      <c r="E351" s="163">
        <v>0</v>
      </c>
      <c r="F351" s="193"/>
      <c r="G351" s="272" t="s">
        <v>1008</v>
      </c>
      <c r="H351" s="225"/>
      <c r="I351" s="222">
        <v>3000</v>
      </c>
      <c r="J351" s="222">
        <v>3000</v>
      </c>
      <c r="K351" s="222">
        <v>0</v>
      </c>
    </row>
    <row r="352" spans="2:11" ht="16.5" hidden="1" customHeight="1">
      <c r="B352" s="171"/>
      <c r="C352" s="134"/>
      <c r="D352" s="163"/>
      <c r="E352" s="163"/>
      <c r="F352" s="218"/>
      <c r="G352" s="161"/>
      <c r="H352" s="225"/>
      <c r="I352" s="222"/>
      <c r="J352" s="222"/>
      <c r="K352" s="222"/>
    </row>
    <row r="353" spans="2:11" ht="24">
      <c r="B353" s="171">
        <v>2561</v>
      </c>
      <c r="C353" s="134" t="s">
        <v>701</v>
      </c>
      <c r="D353" s="163">
        <v>6</v>
      </c>
      <c r="E353" s="163">
        <v>1</v>
      </c>
      <c r="F353" s="218"/>
      <c r="G353" s="209" t="s">
        <v>1007</v>
      </c>
      <c r="H353" s="225"/>
      <c r="I353" s="222">
        <v>3000</v>
      </c>
      <c r="J353" s="222">
        <v>3000</v>
      </c>
      <c r="K353" s="222">
        <v>0</v>
      </c>
    </row>
    <row r="354" spans="2:11" ht="36">
      <c r="B354" s="171"/>
      <c r="C354" s="134"/>
      <c r="D354" s="163"/>
      <c r="E354" s="163"/>
      <c r="F354" s="218"/>
      <c r="G354" s="53" t="s">
        <v>603</v>
      </c>
      <c r="H354" s="225"/>
      <c r="I354" s="222"/>
      <c r="J354" s="222"/>
      <c r="K354" s="222"/>
    </row>
    <row r="355" spans="2:11">
      <c r="B355" s="171"/>
      <c r="C355" s="134"/>
      <c r="D355" s="163"/>
      <c r="E355" s="163"/>
      <c r="F355" s="218">
        <v>4213</v>
      </c>
      <c r="G355" s="85" t="s">
        <v>454</v>
      </c>
      <c r="H355" s="225"/>
      <c r="I355" s="222">
        <v>3000</v>
      </c>
      <c r="J355" s="222">
        <v>3000</v>
      </c>
      <c r="K355" s="222">
        <v>0</v>
      </c>
    </row>
    <row r="356" spans="2:11">
      <c r="B356" s="171"/>
      <c r="C356" s="134"/>
      <c r="D356" s="163"/>
      <c r="E356" s="163"/>
      <c r="F356" s="218">
        <v>5131</v>
      </c>
      <c r="G356" s="91" t="s">
        <v>810</v>
      </c>
      <c r="H356" s="225"/>
      <c r="I356" s="222">
        <v>0</v>
      </c>
      <c r="J356" s="222">
        <v>0</v>
      </c>
      <c r="K356" s="222">
        <v>0</v>
      </c>
    </row>
    <row r="357" spans="2:11" ht="23.25" customHeight="1">
      <c r="B357" s="171"/>
      <c r="C357" s="170">
        <v>6</v>
      </c>
      <c r="D357" s="170">
        <v>0</v>
      </c>
      <c r="E357" s="170">
        <v>0</v>
      </c>
      <c r="F357" s="163"/>
      <c r="G357" s="127" t="s">
        <v>1020</v>
      </c>
      <c r="H357" s="225"/>
      <c r="I357" s="222">
        <f>SUM(J357+K357)</f>
        <v>44270</v>
      </c>
      <c r="J357" s="222">
        <f>SUM(J483+J496+J489)</f>
        <v>8000</v>
      </c>
      <c r="K357" s="222">
        <v>36270</v>
      </c>
    </row>
    <row r="358" spans="2:11" ht="240" hidden="1">
      <c r="B358" s="223" t="s">
        <v>283</v>
      </c>
      <c r="C358" s="223" t="s">
        <v>701</v>
      </c>
      <c r="D358" s="170">
        <v>2</v>
      </c>
      <c r="E358" s="170">
        <v>0</v>
      </c>
      <c r="F358" s="170"/>
      <c r="G358" s="54" t="s">
        <v>371</v>
      </c>
      <c r="H358" s="54" t="s">
        <v>33</v>
      </c>
      <c r="I358" s="222">
        <f t="shared" si="6"/>
        <v>0</v>
      </c>
      <c r="J358" s="222">
        <f>SUM(J359)</f>
        <v>0</v>
      </c>
      <c r="K358" s="222">
        <f>SUM(K359)</f>
        <v>0</v>
      </c>
    </row>
    <row r="359" spans="2:11" ht="240" hidden="1">
      <c r="B359" s="171">
        <v>2521</v>
      </c>
      <c r="C359" s="134" t="s">
        <v>701</v>
      </c>
      <c r="D359" s="163">
        <v>2</v>
      </c>
      <c r="E359" s="163">
        <v>1</v>
      </c>
      <c r="F359" s="163"/>
      <c r="G359" s="53" t="s">
        <v>34</v>
      </c>
      <c r="H359" s="94" t="s">
        <v>35</v>
      </c>
      <c r="I359" s="222">
        <f t="shared" si="6"/>
        <v>0</v>
      </c>
      <c r="J359" s="222">
        <f>SUM(J361:J362)</f>
        <v>0</v>
      </c>
      <c r="K359" s="222">
        <f>SUM(K361:K362)</f>
        <v>0</v>
      </c>
    </row>
    <row r="360" spans="2:11" ht="36" hidden="1">
      <c r="B360" s="171"/>
      <c r="C360" s="134"/>
      <c r="D360" s="163"/>
      <c r="E360" s="163"/>
      <c r="F360" s="163"/>
      <c r="G360" s="53" t="s">
        <v>603</v>
      </c>
      <c r="H360" s="225"/>
      <c r="I360" s="222">
        <f t="shared" si="6"/>
        <v>0</v>
      </c>
      <c r="J360" s="222"/>
      <c r="K360" s="222"/>
    </row>
    <row r="361" spans="2:11" hidden="1">
      <c r="B361" s="171"/>
      <c r="C361" s="134"/>
      <c r="D361" s="163"/>
      <c r="E361" s="163"/>
      <c r="F361" s="163"/>
      <c r="G361" s="53" t="s">
        <v>604</v>
      </c>
      <c r="H361" s="225"/>
      <c r="I361" s="222">
        <f t="shared" si="6"/>
        <v>0</v>
      </c>
      <c r="J361" s="222"/>
      <c r="K361" s="222"/>
    </row>
    <row r="362" spans="2:11" hidden="1">
      <c r="B362" s="171"/>
      <c r="C362" s="134"/>
      <c r="D362" s="163"/>
      <c r="E362" s="163"/>
      <c r="F362" s="163"/>
      <c r="G362" s="53" t="s">
        <v>604</v>
      </c>
      <c r="H362" s="225"/>
      <c r="I362" s="222">
        <f t="shared" si="6"/>
        <v>0</v>
      </c>
      <c r="J362" s="222"/>
      <c r="K362" s="222"/>
    </row>
    <row r="363" spans="2:11" ht="216" hidden="1">
      <c r="B363" s="171">
        <v>2530</v>
      </c>
      <c r="C363" s="223" t="s">
        <v>701</v>
      </c>
      <c r="D363" s="170">
        <v>3</v>
      </c>
      <c r="E363" s="170">
        <v>0</v>
      </c>
      <c r="F363" s="170"/>
      <c r="G363" s="54" t="s">
        <v>372</v>
      </c>
      <c r="H363" s="54" t="s">
        <v>37</v>
      </c>
      <c r="I363" s="222">
        <f t="shared" si="6"/>
        <v>0</v>
      </c>
      <c r="J363" s="222">
        <f>SUM(J364)</f>
        <v>0</v>
      </c>
      <c r="K363" s="222">
        <f>SUM(K364)</f>
        <v>0</v>
      </c>
    </row>
    <row r="364" spans="2:11" ht="216" hidden="1">
      <c r="B364" s="171">
        <v>3531</v>
      </c>
      <c r="C364" s="134" t="s">
        <v>701</v>
      </c>
      <c r="D364" s="163">
        <v>3</v>
      </c>
      <c r="E364" s="163">
        <v>1</v>
      </c>
      <c r="F364" s="163"/>
      <c r="G364" s="53" t="s">
        <v>36</v>
      </c>
      <c r="H364" s="94" t="s">
        <v>38</v>
      </c>
      <c r="I364" s="222">
        <f t="shared" si="6"/>
        <v>0</v>
      </c>
      <c r="J364" s="222">
        <f>SUM(J366:J367)</f>
        <v>0</v>
      </c>
      <c r="K364" s="222">
        <f>SUM(K366:K367)</f>
        <v>0</v>
      </c>
    </row>
    <row r="365" spans="2:11" ht="36" hidden="1">
      <c r="B365" s="171"/>
      <c r="C365" s="134"/>
      <c r="D365" s="163"/>
      <c r="E365" s="163"/>
      <c r="F365" s="163"/>
      <c r="G365" s="53" t="s">
        <v>603</v>
      </c>
      <c r="H365" s="225"/>
      <c r="I365" s="222">
        <f t="shared" si="6"/>
        <v>0</v>
      </c>
      <c r="J365" s="222"/>
      <c r="K365" s="222"/>
    </row>
    <row r="366" spans="2:11" hidden="1">
      <c r="B366" s="171"/>
      <c r="C366" s="134"/>
      <c r="D366" s="163"/>
      <c r="E366" s="163"/>
      <c r="F366" s="163"/>
      <c r="G366" s="53" t="s">
        <v>604</v>
      </c>
      <c r="H366" s="225"/>
      <c r="I366" s="222">
        <f t="shared" si="6"/>
        <v>0</v>
      </c>
      <c r="J366" s="222"/>
      <c r="K366" s="222"/>
    </row>
    <row r="367" spans="2:11" hidden="1">
      <c r="B367" s="171"/>
      <c r="C367" s="134"/>
      <c r="D367" s="163"/>
      <c r="E367" s="163"/>
      <c r="F367" s="163"/>
      <c r="G367" s="53" t="s">
        <v>604</v>
      </c>
      <c r="H367" s="225"/>
      <c r="I367" s="222">
        <f t="shared" si="6"/>
        <v>0</v>
      </c>
      <c r="J367" s="222"/>
      <c r="K367" s="222"/>
    </row>
    <row r="368" spans="2:11" ht="409.5" hidden="1">
      <c r="B368" s="171">
        <v>2540</v>
      </c>
      <c r="C368" s="223" t="s">
        <v>701</v>
      </c>
      <c r="D368" s="170">
        <v>4</v>
      </c>
      <c r="E368" s="170">
        <v>0</v>
      </c>
      <c r="F368" s="170"/>
      <c r="G368" s="54" t="s">
        <v>373</v>
      </c>
      <c r="H368" s="54" t="s">
        <v>40</v>
      </c>
      <c r="I368" s="222">
        <f t="shared" si="6"/>
        <v>0</v>
      </c>
      <c r="J368" s="222">
        <f>SUM(J369)</f>
        <v>0</v>
      </c>
      <c r="K368" s="222">
        <f>SUM(K369)</f>
        <v>0</v>
      </c>
    </row>
    <row r="369" spans="2:11" ht="409.5" hidden="1">
      <c r="B369" s="171">
        <v>2541</v>
      </c>
      <c r="C369" s="134" t="s">
        <v>701</v>
      </c>
      <c r="D369" s="163">
        <v>4</v>
      </c>
      <c r="E369" s="163">
        <v>1</v>
      </c>
      <c r="F369" s="163"/>
      <c r="G369" s="53" t="s">
        <v>39</v>
      </c>
      <c r="H369" s="94" t="s">
        <v>41</v>
      </c>
      <c r="I369" s="222">
        <f t="shared" si="6"/>
        <v>0</v>
      </c>
      <c r="J369" s="222">
        <f>SUM(J371:J372)</f>
        <v>0</v>
      </c>
      <c r="K369" s="222">
        <f>SUM(K371:K372)</f>
        <v>0</v>
      </c>
    </row>
    <row r="370" spans="2:11" ht="24" hidden="1" customHeight="1">
      <c r="B370" s="171"/>
      <c r="C370" s="134"/>
      <c r="D370" s="163"/>
      <c r="E370" s="163"/>
      <c r="F370" s="163"/>
      <c r="G370" s="53" t="s">
        <v>603</v>
      </c>
      <c r="H370" s="225"/>
      <c r="I370" s="222">
        <f t="shared" si="6"/>
        <v>0</v>
      </c>
      <c r="J370" s="222"/>
      <c r="K370" s="222"/>
    </row>
    <row r="371" spans="2:11" hidden="1">
      <c r="B371" s="171"/>
      <c r="C371" s="134"/>
      <c r="D371" s="163"/>
      <c r="E371" s="163"/>
      <c r="F371" s="163"/>
      <c r="G371" s="53" t="s">
        <v>604</v>
      </c>
      <c r="H371" s="225"/>
      <c r="I371" s="222">
        <f t="shared" si="6"/>
        <v>0</v>
      </c>
      <c r="J371" s="222"/>
      <c r="K371" s="222"/>
    </row>
    <row r="372" spans="2:11" hidden="1">
      <c r="B372" s="171"/>
      <c r="C372" s="134"/>
      <c r="D372" s="163"/>
      <c r="E372" s="163"/>
      <c r="F372" s="163"/>
      <c r="G372" s="53" t="s">
        <v>604</v>
      </c>
      <c r="H372" s="225"/>
      <c r="I372" s="222">
        <f t="shared" si="6"/>
        <v>0</v>
      </c>
      <c r="J372" s="222"/>
      <c r="K372" s="222"/>
    </row>
    <row r="373" spans="2:11" ht="312" hidden="1">
      <c r="B373" s="171">
        <v>2550</v>
      </c>
      <c r="C373" s="223" t="s">
        <v>701</v>
      </c>
      <c r="D373" s="170">
        <v>5</v>
      </c>
      <c r="E373" s="170">
        <v>0</v>
      </c>
      <c r="F373" s="170"/>
      <c r="G373" s="54" t="s">
        <v>374</v>
      </c>
      <c r="H373" s="54" t="s">
        <v>43</v>
      </c>
      <c r="I373" s="222">
        <f t="shared" si="6"/>
        <v>0</v>
      </c>
      <c r="J373" s="222">
        <f>SUM(J374)</f>
        <v>0</v>
      </c>
      <c r="K373" s="222">
        <f>SUM(K374)</f>
        <v>0</v>
      </c>
    </row>
    <row r="374" spans="2:11" ht="36" hidden="1" customHeight="1">
      <c r="B374" s="171">
        <v>2551</v>
      </c>
      <c r="C374" s="134" t="s">
        <v>701</v>
      </c>
      <c r="D374" s="163">
        <v>5</v>
      </c>
      <c r="E374" s="163">
        <v>1</v>
      </c>
      <c r="F374" s="163"/>
      <c r="G374" s="53" t="s">
        <v>42</v>
      </c>
      <c r="H374" s="94" t="s">
        <v>44</v>
      </c>
      <c r="I374" s="222">
        <f t="shared" si="6"/>
        <v>0</v>
      </c>
      <c r="J374" s="222">
        <f>SUM(J376:J377)</f>
        <v>0</v>
      </c>
      <c r="K374" s="222">
        <f>SUM(K376:K377)</f>
        <v>0</v>
      </c>
    </row>
    <row r="375" spans="2:11" ht="36" hidden="1">
      <c r="B375" s="171"/>
      <c r="C375" s="134"/>
      <c r="D375" s="163"/>
      <c r="E375" s="163"/>
      <c r="F375" s="163"/>
      <c r="G375" s="53" t="s">
        <v>603</v>
      </c>
      <c r="H375" s="225"/>
      <c r="I375" s="222">
        <f t="shared" si="6"/>
        <v>0</v>
      </c>
      <c r="J375" s="222"/>
      <c r="K375" s="222"/>
    </row>
    <row r="376" spans="2:11" hidden="1">
      <c r="B376" s="171"/>
      <c r="C376" s="134"/>
      <c r="D376" s="163"/>
      <c r="E376" s="163"/>
      <c r="F376" s="163"/>
      <c r="G376" s="53" t="s">
        <v>604</v>
      </c>
      <c r="H376" s="225"/>
      <c r="I376" s="222">
        <f t="shared" si="6"/>
        <v>0</v>
      </c>
      <c r="J376" s="222"/>
      <c r="K376" s="222"/>
    </row>
    <row r="377" spans="2:11" hidden="1">
      <c r="B377" s="171"/>
      <c r="C377" s="134"/>
      <c r="D377" s="163"/>
      <c r="E377" s="163"/>
      <c r="F377" s="163"/>
      <c r="G377" s="53" t="s">
        <v>604</v>
      </c>
      <c r="H377" s="225"/>
      <c r="I377" s="222">
        <f t="shared" ref="I377:I429" si="7">SUM(J377:K377)</f>
        <v>0</v>
      </c>
      <c r="J377" s="222"/>
      <c r="K377" s="222"/>
    </row>
    <row r="378" spans="2:11" ht="409.5" hidden="1">
      <c r="B378" s="171">
        <v>2560</v>
      </c>
      <c r="C378" s="223" t="s">
        <v>701</v>
      </c>
      <c r="D378" s="170">
        <v>6</v>
      </c>
      <c r="E378" s="170">
        <v>0</v>
      </c>
      <c r="F378" s="170"/>
      <c r="G378" s="54" t="s">
        <v>375</v>
      </c>
      <c r="H378" s="54" t="s">
        <v>46</v>
      </c>
      <c r="I378" s="222">
        <f t="shared" si="7"/>
        <v>0</v>
      </c>
      <c r="J378" s="222">
        <f>SUM(J379)</f>
        <v>0</v>
      </c>
      <c r="K378" s="222">
        <f>SUM(K379)</f>
        <v>0</v>
      </c>
    </row>
    <row r="379" spans="2:11" ht="409.5" hidden="1">
      <c r="B379" s="171">
        <v>2561</v>
      </c>
      <c r="C379" s="134" t="s">
        <v>701</v>
      </c>
      <c r="D379" s="163">
        <v>6</v>
      </c>
      <c r="E379" s="163">
        <v>1</v>
      </c>
      <c r="F379" s="163"/>
      <c r="G379" s="53" t="s">
        <v>45</v>
      </c>
      <c r="H379" s="94" t="s">
        <v>47</v>
      </c>
      <c r="I379" s="222">
        <f t="shared" si="7"/>
        <v>0</v>
      </c>
      <c r="J379" s="222">
        <f>SUM(J381:J382)</f>
        <v>0</v>
      </c>
      <c r="K379" s="222">
        <f>SUM(K381:K382)</f>
        <v>0</v>
      </c>
    </row>
    <row r="380" spans="2:11" ht="36" hidden="1">
      <c r="B380" s="171"/>
      <c r="C380" s="134"/>
      <c r="D380" s="163"/>
      <c r="E380" s="163"/>
      <c r="F380" s="163"/>
      <c r="G380" s="53" t="s">
        <v>603</v>
      </c>
      <c r="H380" s="225"/>
      <c r="I380" s="222">
        <f t="shared" si="7"/>
        <v>0</v>
      </c>
      <c r="J380" s="222"/>
      <c r="K380" s="222"/>
    </row>
    <row r="381" spans="2:11" hidden="1">
      <c r="B381" s="171"/>
      <c r="C381" s="134"/>
      <c r="D381" s="163"/>
      <c r="E381" s="163"/>
      <c r="F381" s="163"/>
      <c r="G381" s="53" t="s">
        <v>604</v>
      </c>
      <c r="H381" s="225"/>
      <c r="I381" s="222">
        <f t="shared" si="7"/>
        <v>0</v>
      </c>
      <c r="J381" s="222"/>
      <c r="K381" s="222"/>
    </row>
    <row r="382" spans="2:11" hidden="1">
      <c r="B382" s="171"/>
      <c r="C382" s="134"/>
      <c r="D382" s="163"/>
      <c r="E382" s="163"/>
      <c r="F382" s="163"/>
      <c r="G382" s="53" t="s">
        <v>604</v>
      </c>
      <c r="H382" s="225"/>
      <c r="I382" s="222">
        <f t="shared" si="7"/>
        <v>0</v>
      </c>
      <c r="J382" s="222"/>
      <c r="K382" s="222"/>
    </row>
    <row r="383" spans="2:11" ht="336" hidden="1">
      <c r="B383" s="163">
        <v>2600</v>
      </c>
      <c r="C383" s="223" t="s">
        <v>702</v>
      </c>
      <c r="D383" s="170">
        <v>0</v>
      </c>
      <c r="E383" s="170">
        <v>0</v>
      </c>
      <c r="F383" s="170"/>
      <c r="G383" s="127" t="s">
        <v>1020</v>
      </c>
      <c r="H383" s="67" t="s">
        <v>48</v>
      </c>
      <c r="I383" s="222">
        <f t="shared" si="7"/>
        <v>0</v>
      </c>
      <c r="J383" s="222">
        <f>SUM(J384+J389+J394+J399+J404+J409)</f>
        <v>0</v>
      </c>
      <c r="K383" s="222">
        <f>SUM(K384+K389+K394+K399+K404+K409)</f>
        <v>0</v>
      </c>
    </row>
    <row r="384" spans="2:11" s="34" customFormat="1" ht="24" hidden="1" customHeight="1">
      <c r="B384" s="171">
        <v>2610</v>
      </c>
      <c r="C384" s="223" t="s">
        <v>702</v>
      </c>
      <c r="D384" s="170">
        <v>1</v>
      </c>
      <c r="E384" s="170">
        <v>0</v>
      </c>
      <c r="F384" s="170"/>
      <c r="G384" s="54" t="s">
        <v>376</v>
      </c>
      <c r="H384" s="54" t="s">
        <v>49</v>
      </c>
      <c r="I384" s="222">
        <f t="shared" si="7"/>
        <v>0</v>
      </c>
      <c r="J384" s="222">
        <f>SUM(J385)</f>
        <v>0</v>
      </c>
      <c r="K384" s="222">
        <f>SUM(K385)</f>
        <v>0</v>
      </c>
    </row>
    <row r="385" spans="2:11" ht="216" hidden="1">
      <c r="B385" s="171">
        <v>2611</v>
      </c>
      <c r="C385" s="134" t="s">
        <v>702</v>
      </c>
      <c r="D385" s="163">
        <v>1</v>
      </c>
      <c r="E385" s="163">
        <v>1</v>
      </c>
      <c r="F385" s="163"/>
      <c r="G385" s="53" t="s">
        <v>50</v>
      </c>
      <c r="H385" s="94" t="s">
        <v>51</v>
      </c>
      <c r="I385" s="222">
        <f t="shared" si="7"/>
        <v>0</v>
      </c>
      <c r="J385" s="222">
        <f>SUM(J387:J388)</f>
        <v>0</v>
      </c>
      <c r="K385" s="222">
        <f>SUM(K387:K388)</f>
        <v>0</v>
      </c>
    </row>
    <row r="386" spans="2:11" ht="36" hidden="1">
      <c r="B386" s="171"/>
      <c r="C386" s="134"/>
      <c r="D386" s="163"/>
      <c r="E386" s="163"/>
      <c r="F386" s="163"/>
      <c r="G386" s="53" t="s">
        <v>603</v>
      </c>
      <c r="H386" s="225"/>
      <c r="I386" s="222">
        <f t="shared" si="7"/>
        <v>0</v>
      </c>
      <c r="J386" s="222"/>
      <c r="K386" s="222"/>
    </row>
    <row r="387" spans="2:11" hidden="1">
      <c r="B387" s="171"/>
      <c r="C387" s="134"/>
      <c r="D387" s="163"/>
      <c r="E387" s="163"/>
      <c r="F387" s="163"/>
      <c r="G387" s="53" t="s">
        <v>604</v>
      </c>
      <c r="H387" s="225"/>
      <c r="I387" s="222">
        <f t="shared" si="7"/>
        <v>0</v>
      </c>
      <c r="J387" s="222"/>
      <c r="K387" s="222"/>
    </row>
    <row r="388" spans="2:11" hidden="1">
      <c r="B388" s="171"/>
      <c r="C388" s="134"/>
      <c r="D388" s="163"/>
      <c r="E388" s="163"/>
      <c r="F388" s="163"/>
      <c r="G388" s="53" t="s">
        <v>604</v>
      </c>
      <c r="H388" s="225"/>
      <c r="I388" s="222">
        <f t="shared" si="7"/>
        <v>0</v>
      </c>
      <c r="J388" s="222"/>
      <c r="K388" s="222"/>
    </row>
    <row r="389" spans="2:11" ht="240" hidden="1">
      <c r="B389" s="171">
        <v>2620</v>
      </c>
      <c r="C389" s="223" t="s">
        <v>702</v>
      </c>
      <c r="D389" s="170">
        <v>2</v>
      </c>
      <c r="E389" s="170">
        <v>0</v>
      </c>
      <c r="F389" s="170"/>
      <c r="G389" s="54" t="s">
        <v>377</v>
      </c>
      <c r="H389" s="54" t="s">
        <v>53</v>
      </c>
      <c r="I389" s="222">
        <f t="shared" si="7"/>
        <v>0</v>
      </c>
      <c r="J389" s="222">
        <f>SUM(J390)</f>
        <v>0</v>
      </c>
      <c r="K389" s="222">
        <f>SUM(K390)</f>
        <v>0</v>
      </c>
    </row>
    <row r="390" spans="2:11" ht="240" hidden="1">
      <c r="B390" s="171">
        <v>2621</v>
      </c>
      <c r="C390" s="134" t="s">
        <v>702</v>
      </c>
      <c r="D390" s="163">
        <v>2</v>
      </c>
      <c r="E390" s="163">
        <v>1</v>
      </c>
      <c r="F390" s="163"/>
      <c r="G390" s="53" t="s">
        <v>52</v>
      </c>
      <c r="H390" s="94" t="s">
        <v>54</v>
      </c>
      <c r="I390" s="222">
        <f t="shared" si="7"/>
        <v>0</v>
      </c>
      <c r="J390" s="222">
        <f>SUM(J392:J393)</f>
        <v>0</v>
      </c>
      <c r="K390" s="222">
        <f>SUM(K392:K393)</f>
        <v>0</v>
      </c>
    </row>
    <row r="391" spans="2:11" ht="36" hidden="1">
      <c r="B391" s="171"/>
      <c r="C391" s="134"/>
      <c r="D391" s="163"/>
      <c r="E391" s="163"/>
      <c r="F391" s="163"/>
      <c r="G391" s="53" t="s">
        <v>603</v>
      </c>
      <c r="H391" s="225"/>
      <c r="I391" s="222">
        <f t="shared" si="7"/>
        <v>0</v>
      </c>
      <c r="J391" s="222"/>
      <c r="K391" s="222"/>
    </row>
    <row r="392" spans="2:11" hidden="1">
      <c r="B392" s="171"/>
      <c r="C392" s="134"/>
      <c r="D392" s="163"/>
      <c r="E392" s="163"/>
      <c r="F392" s="163"/>
      <c r="G392" s="53" t="s">
        <v>604</v>
      </c>
      <c r="H392" s="225"/>
      <c r="I392" s="222">
        <f t="shared" si="7"/>
        <v>0</v>
      </c>
      <c r="J392" s="222"/>
      <c r="K392" s="222"/>
    </row>
    <row r="393" spans="2:11" hidden="1">
      <c r="B393" s="171"/>
      <c r="C393" s="134"/>
      <c r="D393" s="163"/>
      <c r="E393" s="163"/>
      <c r="F393" s="163"/>
      <c r="G393" s="53" t="s">
        <v>604</v>
      </c>
      <c r="H393" s="225"/>
      <c r="I393" s="222">
        <f t="shared" si="7"/>
        <v>0</v>
      </c>
      <c r="J393" s="222"/>
      <c r="K393" s="222"/>
    </row>
    <row r="394" spans="2:11" ht="132" hidden="1">
      <c r="B394" s="171">
        <v>2630</v>
      </c>
      <c r="C394" s="223" t="s">
        <v>702</v>
      </c>
      <c r="D394" s="170">
        <v>3</v>
      </c>
      <c r="E394" s="170">
        <v>0</v>
      </c>
      <c r="F394" s="170"/>
      <c r="G394" s="54" t="s">
        <v>378</v>
      </c>
      <c r="H394" s="54" t="s">
        <v>55</v>
      </c>
      <c r="I394" s="222">
        <f t="shared" si="7"/>
        <v>0</v>
      </c>
      <c r="J394" s="222">
        <f>SUM(J395)</f>
        <v>0</v>
      </c>
      <c r="K394" s="222">
        <f>SUM(K395)</f>
        <v>0</v>
      </c>
    </row>
    <row r="395" spans="2:11" ht="132" hidden="1">
      <c r="B395" s="171">
        <v>2631</v>
      </c>
      <c r="C395" s="134" t="s">
        <v>702</v>
      </c>
      <c r="D395" s="163">
        <v>3</v>
      </c>
      <c r="E395" s="163">
        <v>1</v>
      </c>
      <c r="F395" s="163"/>
      <c r="G395" s="53" t="s">
        <v>56</v>
      </c>
      <c r="H395" s="145" t="s">
        <v>57</v>
      </c>
      <c r="I395" s="222">
        <f t="shared" si="7"/>
        <v>0</v>
      </c>
      <c r="J395" s="222">
        <f>SUM(J397:J398)</f>
        <v>0</v>
      </c>
      <c r="K395" s="222">
        <f>SUM(K397:K398)</f>
        <v>0</v>
      </c>
    </row>
    <row r="396" spans="2:11" ht="36" hidden="1">
      <c r="B396" s="171"/>
      <c r="C396" s="134"/>
      <c r="D396" s="163"/>
      <c r="E396" s="163"/>
      <c r="F396" s="163"/>
      <c r="G396" s="53" t="s">
        <v>603</v>
      </c>
      <c r="H396" s="225"/>
      <c r="I396" s="222">
        <f t="shared" si="7"/>
        <v>0</v>
      </c>
      <c r="J396" s="222"/>
      <c r="K396" s="222"/>
    </row>
    <row r="397" spans="2:11" ht="24" hidden="1">
      <c r="B397" s="171"/>
      <c r="C397" s="134"/>
      <c r="D397" s="163"/>
      <c r="E397" s="163"/>
      <c r="F397" s="171">
        <v>5113</v>
      </c>
      <c r="G397" s="53" t="s">
        <v>156</v>
      </c>
      <c r="H397" s="225"/>
      <c r="I397" s="222">
        <f t="shared" si="7"/>
        <v>0</v>
      </c>
      <c r="J397" s="222"/>
      <c r="K397" s="222"/>
    </row>
    <row r="398" spans="2:11" hidden="1">
      <c r="B398" s="171"/>
      <c r="C398" s="134"/>
      <c r="D398" s="163"/>
      <c r="E398" s="163"/>
      <c r="F398" s="171">
        <v>5134</v>
      </c>
      <c r="G398" s="93" t="s">
        <v>585</v>
      </c>
      <c r="H398" s="225"/>
      <c r="I398" s="222">
        <f t="shared" si="7"/>
        <v>0</v>
      </c>
      <c r="J398" s="222"/>
      <c r="K398" s="222"/>
    </row>
    <row r="399" spans="2:11" ht="168" hidden="1">
      <c r="B399" s="171">
        <v>2640</v>
      </c>
      <c r="C399" s="223" t="s">
        <v>702</v>
      </c>
      <c r="D399" s="170">
        <v>4</v>
      </c>
      <c r="E399" s="170">
        <v>0</v>
      </c>
      <c r="F399" s="170"/>
      <c r="G399" s="54" t="s">
        <v>379</v>
      </c>
      <c r="H399" s="54" t="s">
        <v>58</v>
      </c>
      <c r="I399" s="222">
        <f t="shared" si="7"/>
        <v>0</v>
      </c>
      <c r="J399" s="222">
        <f>SUM(J400)</f>
        <v>0</v>
      </c>
      <c r="K399" s="222">
        <f>SUM(K400)</f>
        <v>0</v>
      </c>
    </row>
    <row r="400" spans="2:11" ht="168" hidden="1">
      <c r="B400" s="171">
        <v>2641</v>
      </c>
      <c r="C400" s="134" t="s">
        <v>702</v>
      </c>
      <c r="D400" s="163">
        <v>4</v>
      </c>
      <c r="E400" s="163">
        <v>1</v>
      </c>
      <c r="F400" s="163"/>
      <c r="G400" s="53" t="s">
        <v>59</v>
      </c>
      <c r="H400" s="94" t="s">
        <v>60</v>
      </c>
      <c r="I400" s="222">
        <f t="shared" si="7"/>
        <v>0</v>
      </c>
      <c r="J400" s="222">
        <f>SUM(J402:J403)</f>
        <v>0</v>
      </c>
      <c r="K400" s="222">
        <f>SUM(K402:K403)</f>
        <v>0</v>
      </c>
    </row>
    <row r="401" spans="2:11" ht="36" hidden="1">
      <c r="B401" s="171"/>
      <c r="C401" s="134"/>
      <c r="D401" s="163"/>
      <c r="E401" s="163"/>
      <c r="F401" s="163"/>
      <c r="G401" s="53" t="s">
        <v>603</v>
      </c>
      <c r="H401" s="225"/>
      <c r="I401" s="222">
        <f t="shared" si="7"/>
        <v>0</v>
      </c>
      <c r="J401" s="222"/>
      <c r="K401" s="222"/>
    </row>
    <row r="402" spans="2:11" hidden="1">
      <c r="B402" s="171">
        <v>5113</v>
      </c>
      <c r="C402" s="134"/>
      <c r="D402" s="163"/>
      <c r="E402" s="163"/>
      <c r="F402" s="163"/>
      <c r="G402" s="53"/>
      <c r="H402" s="225"/>
      <c r="I402" s="222">
        <f t="shared" si="7"/>
        <v>0</v>
      </c>
      <c r="J402" s="222"/>
      <c r="K402" s="222"/>
    </row>
    <row r="403" spans="2:11" hidden="1">
      <c r="B403" s="171">
        <v>5134</v>
      </c>
      <c r="C403" s="134"/>
      <c r="D403" s="163"/>
      <c r="E403" s="163"/>
      <c r="F403" s="163"/>
      <c r="G403" s="93"/>
      <c r="H403" s="225"/>
      <c r="I403" s="222">
        <f t="shared" si="7"/>
        <v>0</v>
      </c>
      <c r="J403" s="222"/>
      <c r="K403" s="222"/>
    </row>
    <row r="404" spans="2:11" ht="372" hidden="1">
      <c r="B404" s="171">
        <v>2650</v>
      </c>
      <c r="C404" s="223" t="s">
        <v>702</v>
      </c>
      <c r="D404" s="170">
        <v>5</v>
      </c>
      <c r="E404" s="170">
        <v>0</v>
      </c>
      <c r="F404" s="170"/>
      <c r="G404" s="54" t="s">
        <v>179</v>
      </c>
      <c r="H404" s="54" t="s">
        <v>67</v>
      </c>
      <c r="I404" s="222">
        <f t="shared" si="7"/>
        <v>0</v>
      </c>
      <c r="J404" s="222">
        <f>SUM(J405)</f>
        <v>0</v>
      </c>
      <c r="K404" s="222">
        <f>SUM(K405)</f>
        <v>0</v>
      </c>
    </row>
    <row r="405" spans="2:11" ht="38.25" hidden="1" customHeight="1">
      <c r="B405" s="171">
        <v>2651</v>
      </c>
      <c r="C405" s="134" t="s">
        <v>702</v>
      </c>
      <c r="D405" s="163">
        <v>5</v>
      </c>
      <c r="E405" s="163">
        <v>1</v>
      </c>
      <c r="F405" s="163"/>
      <c r="G405" s="53" t="s">
        <v>66</v>
      </c>
      <c r="H405" s="94" t="s">
        <v>68</v>
      </c>
      <c r="I405" s="222">
        <f t="shared" si="7"/>
        <v>0</v>
      </c>
      <c r="J405" s="222">
        <f>SUM(J407:J408)</f>
        <v>0</v>
      </c>
      <c r="K405" s="222">
        <f>SUM(K407:K408)</f>
        <v>0</v>
      </c>
    </row>
    <row r="406" spans="2:11" ht="36" hidden="1">
      <c r="B406" s="171"/>
      <c r="C406" s="134"/>
      <c r="D406" s="163"/>
      <c r="E406" s="163"/>
      <c r="F406" s="163"/>
      <c r="G406" s="53" t="s">
        <v>603</v>
      </c>
      <c r="H406" s="225"/>
      <c r="I406" s="222">
        <f t="shared" si="7"/>
        <v>0</v>
      </c>
      <c r="J406" s="222"/>
      <c r="K406" s="222"/>
    </row>
    <row r="407" spans="2:11" hidden="1">
      <c r="B407" s="171"/>
      <c r="C407" s="134"/>
      <c r="D407" s="163"/>
      <c r="E407" s="163"/>
      <c r="F407" s="163"/>
      <c r="G407" s="53" t="s">
        <v>604</v>
      </c>
      <c r="H407" s="225"/>
      <c r="I407" s="222">
        <f t="shared" si="7"/>
        <v>0</v>
      </c>
      <c r="J407" s="222"/>
      <c r="K407" s="222"/>
    </row>
    <row r="408" spans="2:11" hidden="1">
      <c r="B408" s="171"/>
      <c r="C408" s="134"/>
      <c r="D408" s="163"/>
      <c r="E408" s="163"/>
      <c r="F408" s="163"/>
      <c r="G408" s="53" t="s">
        <v>604</v>
      </c>
      <c r="H408" s="225"/>
      <c r="I408" s="222">
        <f t="shared" si="7"/>
        <v>0</v>
      </c>
      <c r="J408" s="222"/>
      <c r="K408" s="222"/>
    </row>
    <row r="409" spans="2:11" ht="409.5" hidden="1">
      <c r="B409" s="171">
        <v>2660</v>
      </c>
      <c r="C409" s="223" t="s">
        <v>702</v>
      </c>
      <c r="D409" s="170">
        <v>6</v>
      </c>
      <c r="E409" s="170">
        <v>0</v>
      </c>
      <c r="F409" s="170"/>
      <c r="G409" s="54" t="s">
        <v>381</v>
      </c>
      <c r="H409" s="230" t="s">
        <v>81</v>
      </c>
      <c r="I409" s="222">
        <f t="shared" si="7"/>
        <v>0</v>
      </c>
      <c r="J409" s="222">
        <f>SUM(J410)</f>
        <v>0</v>
      </c>
      <c r="K409" s="222">
        <f>SUM(K410)</f>
        <v>0</v>
      </c>
    </row>
    <row r="410" spans="2:11" ht="409.5" hidden="1">
      <c r="B410" s="171">
        <v>2661</v>
      </c>
      <c r="C410" s="134" t="s">
        <v>702</v>
      </c>
      <c r="D410" s="163">
        <v>6</v>
      </c>
      <c r="E410" s="163">
        <v>1</v>
      </c>
      <c r="F410" s="163"/>
      <c r="G410" s="53" t="s">
        <v>69</v>
      </c>
      <c r="H410" s="94" t="s">
        <v>82</v>
      </c>
      <c r="I410" s="222">
        <f t="shared" si="7"/>
        <v>0</v>
      </c>
      <c r="J410" s="222">
        <f>SUM(J412:J413)</f>
        <v>0</v>
      </c>
      <c r="K410" s="222">
        <f>SUM(K412:K413)</f>
        <v>0</v>
      </c>
    </row>
    <row r="411" spans="2:11" ht="36" hidden="1">
      <c r="B411" s="171"/>
      <c r="C411" s="134"/>
      <c r="D411" s="163"/>
      <c r="E411" s="163"/>
      <c r="F411" s="163"/>
      <c r="G411" s="53" t="s">
        <v>603</v>
      </c>
      <c r="H411" s="225"/>
      <c r="I411" s="222">
        <f t="shared" si="7"/>
        <v>0</v>
      </c>
      <c r="J411" s="222"/>
      <c r="K411" s="222"/>
    </row>
    <row r="412" spans="2:11" hidden="1">
      <c r="B412" s="171"/>
      <c r="C412" s="134"/>
      <c r="D412" s="163"/>
      <c r="E412" s="163"/>
      <c r="F412" s="163"/>
      <c r="G412" s="53" t="s">
        <v>604</v>
      </c>
      <c r="H412" s="225"/>
      <c r="I412" s="222">
        <f t="shared" si="7"/>
        <v>0</v>
      </c>
      <c r="J412" s="222"/>
      <c r="K412" s="222"/>
    </row>
    <row r="413" spans="2:11" hidden="1">
      <c r="B413" s="171"/>
      <c r="C413" s="134"/>
      <c r="D413" s="163"/>
      <c r="E413" s="163"/>
      <c r="F413" s="163"/>
      <c r="G413" s="53" t="s">
        <v>604</v>
      </c>
      <c r="H413" s="225"/>
      <c r="I413" s="222">
        <f t="shared" si="7"/>
        <v>0</v>
      </c>
      <c r="J413" s="222"/>
      <c r="K413" s="222"/>
    </row>
    <row r="414" spans="2:11" ht="72" hidden="1">
      <c r="B414" s="163">
        <v>2700</v>
      </c>
      <c r="C414" s="223" t="s">
        <v>703</v>
      </c>
      <c r="D414" s="170">
        <v>0</v>
      </c>
      <c r="E414" s="170">
        <v>0</v>
      </c>
      <c r="F414" s="170"/>
      <c r="G414" s="127" t="s">
        <v>1021</v>
      </c>
      <c r="H414" s="67" t="s">
        <v>83</v>
      </c>
      <c r="I414" s="222">
        <f t="shared" si="7"/>
        <v>0</v>
      </c>
      <c r="J414" s="222">
        <f>SUM(J415+J428+J445+J462+J467+J472)</f>
        <v>0</v>
      </c>
      <c r="K414" s="222">
        <f>SUM(K415+K428+K445+K462+K467+K472)</f>
        <v>0</v>
      </c>
    </row>
    <row r="415" spans="2:11" s="34" customFormat="1" ht="15" hidden="1" customHeight="1">
      <c r="B415" s="171">
        <v>2710</v>
      </c>
      <c r="C415" s="223" t="s">
        <v>703</v>
      </c>
      <c r="D415" s="170">
        <v>1</v>
      </c>
      <c r="E415" s="170">
        <v>0</v>
      </c>
      <c r="F415" s="170"/>
      <c r="G415" s="54" t="s">
        <v>382</v>
      </c>
      <c r="H415" s="54" t="s">
        <v>84</v>
      </c>
      <c r="I415" s="222">
        <f t="shared" si="7"/>
        <v>0</v>
      </c>
      <c r="J415" s="222">
        <f>SUM(J416+J420+J424)</f>
        <v>0</v>
      </c>
      <c r="K415" s="222">
        <f>SUM(K416+K420+K424)</f>
        <v>0</v>
      </c>
    </row>
    <row r="416" spans="2:11" ht="264" hidden="1">
      <c r="B416" s="171">
        <v>2711</v>
      </c>
      <c r="C416" s="134" t="s">
        <v>703</v>
      </c>
      <c r="D416" s="163">
        <v>1</v>
      </c>
      <c r="E416" s="163">
        <v>1</v>
      </c>
      <c r="F416" s="163"/>
      <c r="G416" s="53" t="s">
        <v>85</v>
      </c>
      <c r="H416" s="94" t="s">
        <v>86</v>
      </c>
      <c r="I416" s="222">
        <f t="shared" si="7"/>
        <v>0</v>
      </c>
      <c r="J416" s="222">
        <f>SUM(J418:J419)</f>
        <v>0</v>
      </c>
      <c r="K416" s="222">
        <f>SUM(K418:K419)</f>
        <v>0</v>
      </c>
    </row>
    <row r="417" spans="2:11" ht="36" hidden="1">
      <c r="B417" s="171"/>
      <c r="C417" s="134"/>
      <c r="D417" s="163"/>
      <c r="E417" s="163"/>
      <c r="F417" s="163"/>
      <c r="G417" s="53" t="s">
        <v>603</v>
      </c>
      <c r="H417" s="225"/>
      <c r="I417" s="222">
        <f t="shared" si="7"/>
        <v>0</v>
      </c>
      <c r="J417" s="222"/>
      <c r="K417" s="222"/>
    </row>
    <row r="418" spans="2:11" hidden="1">
      <c r="B418" s="171"/>
      <c r="C418" s="134"/>
      <c r="D418" s="163"/>
      <c r="E418" s="163"/>
      <c r="F418" s="163"/>
      <c r="G418" s="53" t="s">
        <v>604</v>
      </c>
      <c r="H418" s="225"/>
      <c r="I418" s="222">
        <f t="shared" si="7"/>
        <v>0</v>
      </c>
      <c r="J418" s="222"/>
      <c r="K418" s="222"/>
    </row>
    <row r="419" spans="2:11" hidden="1">
      <c r="B419" s="171"/>
      <c r="C419" s="134"/>
      <c r="D419" s="163"/>
      <c r="E419" s="163"/>
      <c r="F419" s="163"/>
      <c r="G419" s="53" t="s">
        <v>604</v>
      </c>
      <c r="H419" s="225"/>
      <c r="I419" s="222">
        <f t="shared" si="7"/>
        <v>0</v>
      </c>
      <c r="J419" s="222"/>
      <c r="K419" s="222"/>
    </row>
    <row r="420" spans="2:11" ht="240" hidden="1">
      <c r="B420" s="171">
        <v>2712</v>
      </c>
      <c r="C420" s="134" t="s">
        <v>703</v>
      </c>
      <c r="D420" s="163">
        <v>1</v>
      </c>
      <c r="E420" s="163">
        <v>2</v>
      </c>
      <c r="F420" s="163"/>
      <c r="G420" s="53" t="s">
        <v>87</v>
      </c>
      <c r="H420" s="94" t="s">
        <v>88</v>
      </c>
      <c r="I420" s="222">
        <f t="shared" si="7"/>
        <v>0</v>
      </c>
      <c r="J420" s="222">
        <f>SUM(J422:J423)</f>
        <v>0</v>
      </c>
      <c r="K420" s="222">
        <f>SUM(K422:K423)</f>
        <v>0</v>
      </c>
    </row>
    <row r="421" spans="2:11" ht="36" hidden="1">
      <c r="B421" s="171"/>
      <c r="C421" s="134"/>
      <c r="D421" s="163"/>
      <c r="E421" s="163"/>
      <c r="F421" s="163"/>
      <c r="G421" s="53" t="s">
        <v>603</v>
      </c>
      <c r="H421" s="225"/>
      <c r="I421" s="222">
        <f t="shared" si="7"/>
        <v>0</v>
      </c>
      <c r="J421" s="222"/>
      <c r="K421" s="222"/>
    </row>
    <row r="422" spans="2:11" hidden="1">
      <c r="B422" s="171"/>
      <c r="C422" s="134"/>
      <c r="D422" s="163"/>
      <c r="E422" s="163"/>
      <c r="F422" s="163"/>
      <c r="G422" s="53" t="s">
        <v>604</v>
      </c>
      <c r="H422" s="225"/>
      <c r="I422" s="222">
        <f t="shared" si="7"/>
        <v>0</v>
      </c>
      <c r="J422" s="222"/>
      <c r="K422" s="222"/>
    </row>
    <row r="423" spans="2:11" hidden="1">
      <c r="B423" s="171"/>
      <c r="C423" s="134"/>
      <c r="D423" s="163"/>
      <c r="E423" s="163"/>
      <c r="F423" s="163"/>
      <c r="G423" s="53" t="s">
        <v>604</v>
      </c>
      <c r="H423" s="225"/>
      <c r="I423" s="222">
        <f t="shared" si="7"/>
        <v>0</v>
      </c>
      <c r="J423" s="222"/>
      <c r="K423" s="222"/>
    </row>
    <row r="424" spans="2:11" ht="396" hidden="1">
      <c r="B424" s="171">
        <v>2713</v>
      </c>
      <c r="C424" s="134" t="s">
        <v>703</v>
      </c>
      <c r="D424" s="163">
        <v>1</v>
      </c>
      <c r="E424" s="163">
        <v>3</v>
      </c>
      <c r="F424" s="163"/>
      <c r="G424" s="53" t="s">
        <v>442</v>
      </c>
      <c r="H424" s="94" t="s">
        <v>89</v>
      </c>
      <c r="I424" s="222">
        <f t="shared" si="7"/>
        <v>0</v>
      </c>
      <c r="J424" s="222">
        <f>SUM(J426:J427)</f>
        <v>0</v>
      </c>
      <c r="K424" s="222">
        <f>SUM(K426:K427)</f>
        <v>0</v>
      </c>
    </row>
    <row r="425" spans="2:11" ht="36" hidden="1">
      <c r="B425" s="171"/>
      <c r="C425" s="134"/>
      <c r="D425" s="163"/>
      <c r="E425" s="163"/>
      <c r="F425" s="163"/>
      <c r="G425" s="53" t="s">
        <v>603</v>
      </c>
      <c r="H425" s="225"/>
      <c r="I425" s="222">
        <f t="shared" si="7"/>
        <v>0</v>
      </c>
      <c r="J425" s="222"/>
      <c r="K425" s="222"/>
    </row>
    <row r="426" spans="2:11" hidden="1">
      <c r="B426" s="171"/>
      <c r="C426" s="134"/>
      <c r="D426" s="163"/>
      <c r="E426" s="163"/>
      <c r="F426" s="163"/>
      <c r="G426" s="53" t="s">
        <v>604</v>
      </c>
      <c r="H426" s="225"/>
      <c r="I426" s="222">
        <f t="shared" si="7"/>
        <v>0</v>
      </c>
      <c r="J426" s="222"/>
      <c r="K426" s="222"/>
    </row>
    <row r="427" spans="2:11" hidden="1">
      <c r="B427" s="171"/>
      <c r="C427" s="134"/>
      <c r="D427" s="163"/>
      <c r="E427" s="163"/>
      <c r="F427" s="163"/>
      <c r="G427" s="53" t="s">
        <v>604</v>
      </c>
      <c r="H427" s="225"/>
      <c r="I427" s="222">
        <f t="shared" si="7"/>
        <v>0</v>
      </c>
      <c r="J427" s="222"/>
      <c r="K427" s="222"/>
    </row>
    <row r="428" spans="2:11" ht="216" hidden="1">
      <c r="B428" s="171">
        <v>2720</v>
      </c>
      <c r="C428" s="223" t="s">
        <v>703</v>
      </c>
      <c r="D428" s="170">
        <v>2</v>
      </c>
      <c r="E428" s="170">
        <v>0</v>
      </c>
      <c r="F428" s="170"/>
      <c r="G428" s="54" t="s">
        <v>383</v>
      </c>
      <c r="H428" s="54" t="s">
        <v>90</v>
      </c>
      <c r="I428" s="222">
        <f t="shared" si="7"/>
        <v>0</v>
      </c>
      <c r="J428" s="222">
        <f>SUM(J429,J433,J437,J441)</f>
        <v>0</v>
      </c>
      <c r="K428" s="222">
        <f>SUM(K429,K433,K437,K441)</f>
        <v>0</v>
      </c>
    </row>
    <row r="429" spans="2:11" ht="264" hidden="1">
      <c r="B429" s="171">
        <v>2721</v>
      </c>
      <c r="C429" s="134" t="s">
        <v>703</v>
      </c>
      <c r="D429" s="163">
        <v>2</v>
      </c>
      <c r="E429" s="163">
        <v>1</v>
      </c>
      <c r="F429" s="163"/>
      <c r="G429" s="53" t="s">
        <v>91</v>
      </c>
      <c r="H429" s="94" t="s">
        <v>92</v>
      </c>
      <c r="I429" s="222">
        <f t="shared" si="7"/>
        <v>0</v>
      </c>
      <c r="J429" s="222">
        <f>SUM(J431:J432)</f>
        <v>0</v>
      </c>
      <c r="K429" s="222">
        <f>SUM(K431:K432)</f>
        <v>0</v>
      </c>
    </row>
    <row r="430" spans="2:11" ht="36" hidden="1">
      <c r="B430" s="171"/>
      <c r="C430" s="134"/>
      <c r="D430" s="163"/>
      <c r="E430" s="163"/>
      <c r="F430" s="163"/>
      <c r="G430" s="53" t="s">
        <v>603</v>
      </c>
      <c r="H430" s="225"/>
      <c r="I430" s="222">
        <f t="shared" ref="I430:I541" si="8">SUM(J430:K430)</f>
        <v>0</v>
      </c>
      <c r="J430" s="222"/>
      <c r="K430" s="222"/>
    </row>
    <row r="431" spans="2:11" hidden="1">
      <c r="B431" s="171"/>
      <c r="C431" s="134"/>
      <c r="D431" s="163"/>
      <c r="E431" s="163"/>
      <c r="F431" s="163"/>
      <c r="G431" s="53" t="s">
        <v>604</v>
      </c>
      <c r="H431" s="225"/>
      <c r="I431" s="222">
        <f t="shared" si="8"/>
        <v>0</v>
      </c>
      <c r="J431" s="222"/>
      <c r="K431" s="222"/>
    </row>
    <row r="432" spans="2:11" hidden="1">
      <c r="B432" s="171"/>
      <c r="C432" s="134"/>
      <c r="D432" s="163"/>
      <c r="E432" s="163"/>
      <c r="F432" s="163"/>
      <c r="G432" s="53" t="s">
        <v>604</v>
      </c>
      <c r="H432" s="225"/>
      <c r="I432" s="222">
        <f t="shared" si="8"/>
        <v>0</v>
      </c>
      <c r="J432" s="222"/>
      <c r="K432" s="222"/>
    </row>
    <row r="433" spans="2:11" ht="312" hidden="1">
      <c r="B433" s="171">
        <v>2722</v>
      </c>
      <c r="C433" s="134" t="s">
        <v>703</v>
      </c>
      <c r="D433" s="163">
        <v>2</v>
      </c>
      <c r="E433" s="163">
        <v>2</v>
      </c>
      <c r="F433" s="163"/>
      <c r="G433" s="53" t="s">
        <v>93</v>
      </c>
      <c r="H433" s="94" t="s">
        <v>94</v>
      </c>
      <c r="I433" s="222">
        <f t="shared" si="8"/>
        <v>0</v>
      </c>
      <c r="J433" s="222">
        <f>SUM(J435:J436)</f>
        <v>0</v>
      </c>
      <c r="K433" s="222">
        <f>SUM(K435:K436)</f>
        <v>0</v>
      </c>
    </row>
    <row r="434" spans="2:11" ht="20.25" hidden="1" customHeight="1">
      <c r="B434" s="171"/>
      <c r="C434" s="134"/>
      <c r="D434" s="163"/>
      <c r="E434" s="163"/>
      <c r="F434" s="163"/>
      <c r="G434" s="53" t="s">
        <v>603</v>
      </c>
      <c r="H434" s="225"/>
      <c r="I434" s="222">
        <f t="shared" si="8"/>
        <v>0</v>
      </c>
      <c r="J434" s="222"/>
      <c r="K434" s="222"/>
    </row>
    <row r="435" spans="2:11" hidden="1">
      <c r="B435" s="171"/>
      <c r="C435" s="134"/>
      <c r="D435" s="163"/>
      <c r="E435" s="163"/>
      <c r="F435" s="163"/>
      <c r="G435" s="53" t="s">
        <v>604</v>
      </c>
      <c r="H435" s="225"/>
      <c r="I435" s="222">
        <f t="shared" si="8"/>
        <v>0</v>
      </c>
      <c r="J435" s="222"/>
      <c r="K435" s="222"/>
    </row>
    <row r="436" spans="2:11" hidden="1">
      <c r="B436" s="171"/>
      <c r="C436" s="134"/>
      <c r="D436" s="163"/>
      <c r="E436" s="163"/>
      <c r="F436" s="163"/>
      <c r="G436" s="53" t="s">
        <v>604</v>
      </c>
      <c r="H436" s="225"/>
      <c r="I436" s="222">
        <f t="shared" si="8"/>
        <v>0</v>
      </c>
      <c r="J436" s="222"/>
      <c r="K436" s="222"/>
    </row>
    <row r="437" spans="2:11" ht="168" hidden="1">
      <c r="B437" s="171">
        <v>2723</v>
      </c>
      <c r="C437" s="134" t="s">
        <v>703</v>
      </c>
      <c r="D437" s="163">
        <v>2</v>
      </c>
      <c r="E437" s="163">
        <v>3</v>
      </c>
      <c r="F437" s="163"/>
      <c r="G437" s="53" t="s">
        <v>443</v>
      </c>
      <c r="H437" s="94" t="s">
        <v>95</v>
      </c>
      <c r="I437" s="222">
        <f t="shared" si="8"/>
        <v>0</v>
      </c>
      <c r="J437" s="222">
        <f>SUM(J439:J440)</f>
        <v>0</v>
      </c>
      <c r="K437" s="222">
        <f>SUM(K439:K440)</f>
        <v>0</v>
      </c>
    </row>
    <row r="438" spans="2:11" ht="36" hidden="1">
      <c r="B438" s="171"/>
      <c r="C438" s="134"/>
      <c r="D438" s="163"/>
      <c r="E438" s="163"/>
      <c r="F438" s="163"/>
      <c r="G438" s="53" t="s">
        <v>603</v>
      </c>
      <c r="H438" s="225"/>
      <c r="I438" s="222">
        <f t="shared" si="8"/>
        <v>0</v>
      </c>
      <c r="J438" s="222"/>
      <c r="K438" s="222"/>
    </row>
    <row r="439" spans="2:11" hidden="1">
      <c r="B439" s="171"/>
      <c r="C439" s="134"/>
      <c r="D439" s="163"/>
      <c r="E439" s="163"/>
      <c r="F439" s="163"/>
      <c r="G439" s="53" t="s">
        <v>604</v>
      </c>
      <c r="H439" s="225"/>
      <c r="I439" s="222">
        <f t="shared" si="8"/>
        <v>0</v>
      </c>
      <c r="J439" s="222"/>
      <c r="K439" s="222"/>
    </row>
    <row r="440" spans="2:11" hidden="1">
      <c r="B440" s="171"/>
      <c r="C440" s="134"/>
      <c r="D440" s="163"/>
      <c r="E440" s="163"/>
      <c r="F440" s="163"/>
      <c r="G440" s="53" t="s">
        <v>604</v>
      </c>
      <c r="H440" s="225"/>
      <c r="I440" s="222">
        <f t="shared" si="8"/>
        <v>0</v>
      </c>
      <c r="J440" s="222"/>
      <c r="K440" s="222"/>
    </row>
    <row r="441" spans="2:11" ht="228" hidden="1">
      <c r="B441" s="171">
        <v>2724</v>
      </c>
      <c r="C441" s="134" t="s">
        <v>703</v>
      </c>
      <c r="D441" s="163">
        <v>2</v>
      </c>
      <c r="E441" s="163">
        <v>4</v>
      </c>
      <c r="F441" s="163"/>
      <c r="G441" s="53" t="s">
        <v>96</v>
      </c>
      <c r="H441" s="94" t="s">
        <v>97</v>
      </c>
      <c r="I441" s="222">
        <f t="shared" si="8"/>
        <v>0</v>
      </c>
      <c r="J441" s="222">
        <f>SUM(J443:J444)</f>
        <v>0</v>
      </c>
      <c r="K441" s="222">
        <f>SUM(K443:K444)</f>
        <v>0</v>
      </c>
    </row>
    <row r="442" spans="2:11" ht="36" hidden="1">
      <c r="B442" s="171"/>
      <c r="C442" s="134"/>
      <c r="D442" s="163"/>
      <c r="E442" s="163"/>
      <c r="F442" s="163"/>
      <c r="G442" s="53" t="s">
        <v>603</v>
      </c>
      <c r="H442" s="225"/>
      <c r="I442" s="222">
        <f t="shared" si="8"/>
        <v>0</v>
      </c>
      <c r="J442" s="222"/>
      <c r="K442" s="222"/>
    </row>
    <row r="443" spans="2:11" hidden="1">
      <c r="B443" s="171"/>
      <c r="C443" s="134"/>
      <c r="D443" s="163"/>
      <c r="E443" s="163"/>
      <c r="F443" s="163"/>
      <c r="G443" s="53" t="s">
        <v>604</v>
      </c>
      <c r="H443" s="225"/>
      <c r="I443" s="222">
        <f t="shared" si="8"/>
        <v>0</v>
      </c>
      <c r="J443" s="222"/>
      <c r="K443" s="222"/>
    </row>
    <row r="444" spans="2:11" hidden="1">
      <c r="B444" s="171"/>
      <c r="C444" s="134"/>
      <c r="D444" s="163"/>
      <c r="E444" s="163"/>
      <c r="F444" s="163"/>
      <c r="G444" s="53" t="s">
        <v>604</v>
      </c>
      <c r="H444" s="225"/>
      <c r="I444" s="222">
        <f t="shared" si="8"/>
        <v>0</v>
      </c>
      <c r="J444" s="222"/>
      <c r="K444" s="222"/>
    </row>
    <row r="445" spans="2:11" ht="192" hidden="1">
      <c r="B445" s="171">
        <v>2730</v>
      </c>
      <c r="C445" s="223" t="s">
        <v>703</v>
      </c>
      <c r="D445" s="170">
        <v>3</v>
      </c>
      <c r="E445" s="170">
        <v>0</v>
      </c>
      <c r="F445" s="170"/>
      <c r="G445" s="54" t="s">
        <v>384</v>
      </c>
      <c r="H445" s="54" t="s">
        <v>99</v>
      </c>
      <c r="I445" s="222">
        <f t="shared" si="8"/>
        <v>0</v>
      </c>
      <c r="J445" s="222">
        <f>SUM(J446,J450,J454,J458)</f>
        <v>0</v>
      </c>
      <c r="K445" s="222">
        <f>SUM(K446,K450,K454,K458)</f>
        <v>0</v>
      </c>
    </row>
    <row r="446" spans="2:11" ht="276" hidden="1">
      <c r="B446" s="171">
        <v>2731</v>
      </c>
      <c r="C446" s="134" t="s">
        <v>703</v>
      </c>
      <c r="D446" s="163">
        <v>3</v>
      </c>
      <c r="E446" s="163">
        <v>1</v>
      </c>
      <c r="F446" s="163"/>
      <c r="G446" s="53" t="s">
        <v>100</v>
      </c>
      <c r="H446" s="225" t="s">
        <v>101</v>
      </c>
      <c r="I446" s="222">
        <f t="shared" si="8"/>
        <v>0</v>
      </c>
      <c r="J446" s="222">
        <f>SUM(J448:J449)</f>
        <v>0</v>
      </c>
      <c r="K446" s="222">
        <f>SUM(K448:K449)</f>
        <v>0</v>
      </c>
    </row>
    <row r="447" spans="2:11" ht="15" hidden="1" customHeight="1">
      <c r="B447" s="171"/>
      <c r="C447" s="134"/>
      <c r="D447" s="163"/>
      <c r="E447" s="163"/>
      <c r="F447" s="163"/>
      <c r="G447" s="53" t="s">
        <v>603</v>
      </c>
      <c r="H447" s="225"/>
      <c r="I447" s="222">
        <f t="shared" si="8"/>
        <v>0</v>
      </c>
      <c r="J447" s="222"/>
      <c r="K447" s="222"/>
    </row>
    <row r="448" spans="2:11" hidden="1">
      <c r="B448" s="171"/>
      <c r="C448" s="134"/>
      <c r="D448" s="163"/>
      <c r="E448" s="163"/>
      <c r="F448" s="163"/>
      <c r="G448" s="53" t="s">
        <v>604</v>
      </c>
      <c r="H448" s="225"/>
      <c r="I448" s="222">
        <f t="shared" si="8"/>
        <v>0</v>
      </c>
      <c r="J448" s="222"/>
      <c r="K448" s="222"/>
    </row>
    <row r="449" spans="2:11" hidden="1">
      <c r="B449" s="171"/>
      <c r="C449" s="134"/>
      <c r="D449" s="163"/>
      <c r="E449" s="163"/>
      <c r="F449" s="163"/>
      <c r="G449" s="53" t="s">
        <v>604</v>
      </c>
      <c r="H449" s="225"/>
      <c r="I449" s="222">
        <f t="shared" si="8"/>
        <v>0</v>
      </c>
      <c r="J449" s="222"/>
      <c r="K449" s="222"/>
    </row>
    <row r="450" spans="2:11" ht="324" hidden="1">
      <c r="B450" s="171">
        <v>2732</v>
      </c>
      <c r="C450" s="134" t="s">
        <v>703</v>
      </c>
      <c r="D450" s="163">
        <v>3</v>
      </c>
      <c r="E450" s="163">
        <v>2</v>
      </c>
      <c r="F450" s="163"/>
      <c r="G450" s="53" t="s">
        <v>102</v>
      </c>
      <c r="H450" s="225" t="s">
        <v>103</v>
      </c>
      <c r="I450" s="222">
        <f t="shared" si="8"/>
        <v>0</v>
      </c>
      <c r="J450" s="222">
        <f>SUM(J452:J453)</f>
        <v>0</v>
      </c>
      <c r="K450" s="222">
        <f>SUM(K452:K453)</f>
        <v>0</v>
      </c>
    </row>
    <row r="451" spans="2:11" ht="18" hidden="1" customHeight="1">
      <c r="B451" s="171"/>
      <c r="C451" s="134"/>
      <c r="D451" s="163"/>
      <c r="E451" s="163"/>
      <c r="F451" s="163"/>
      <c r="G451" s="53" t="s">
        <v>603</v>
      </c>
      <c r="H451" s="225"/>
      <c r="I451" s="222">
        <f t="shared" si="8"/>
        <v>0</v>
      </c>
      <c r="J451" s="222"/>
      <c r="K451" s="222"/>
    </row>
    <row r="452" spans="2:11" hidden="1">
      <c r="B452" s="171"/>
      <c r="C452" s="134"/>
      <c r="D452" s="163"/>
      <c r="E452" s="163"/>
      <c r="F452" s="163"/>
      <c r="G452" s="53" t="s">
        <v>604</v>
      </c>
      <c r="H452" s="225"/>
      <c r="I452" s="222">
        <f t="shared" si="8"/>
        <v>0</v>
      </c>
      <c r="J452" s="222"/>
      <c r="K452" s="222"/>
    </row>
    <row r="453" spans="2:11" hidden="1">
      <c r="B453" s="171"/>
      <c r="C453" s="134"/>
      <c r="D453" s="163"/>
      <c r="E453" s="163"/>
      <c r="F453" s="163"/>
      <c r="G453" s="53" t="s">
        <v>604</v>
      </c>
      <c r="H453" s="225"/>
      <c r="I453" s="222">
        <f t="shared" si="8"/>
        <v>0</v>
      </c>
      <c r="J453" s="222"/>
      <c r="K453" s="222"/>
    </row>
    <row r="454" spans="2:11" ht="396" hidden="1">
      <c r="B454" s="171">
        <v>2733</v>
      </c>
      <c r="C454" s="134" t="s">
        <v>703</v>
      </c>
      <c r="D454" s="163">
        <v>3</v>
      </c>
      <c r="E454" s="163">
        <v>3</v>
      </c>
      <c r="F454" s="163"/>
      <c r="G454" s="53" t="s">
        <v>104</v>
      </c>
      <c r="H454" s="225" t="s">
        <v>105</v>
      </c>
      <c r="I454" s="222">
        <f t="shared" si="8"/>
        <v>0</v>
      </c>
      <c r="J454" s="222">
        <f>SUM(J456:J457)</f>
        <v>0</v>
      </c>
      <c r="K454" s="222">
        <f>SUM(K456:K457)</f>
        <v>0</v>
      </c>
    </row>
    <row r="455" spans="2:11" ht="23.25" hidden="1" customHeight="1">
      <c r="B455" s="171"/>
      <c r="C455" s="134"/>
      <c r="D455" s="163"/>
      <c r="E455" s="163"/>
      <c r="F455" s="163"/>
      <c r="G455" s="53" t="s">
        <v>603</v>
      </c>
      <c r="H455" s="225"/>
      <c r="I455" s="222">
        <f t="shared" si="8"/>
        <v>0</v>
      </c>
      <c r="J455" s="222"/>
      <c r="K455" s="222"/>
    </row>
    <row r="456" spans="2:11" hidden="1">
      <c r="B456" s="171"/>
      <c r="C456" s="134"/>
      <c r="D456" s="163"/>
      <c r="E456" s="163"/>
      <c r="F456" s="163"/>
      <c r="G456" s="53" t="s">
        <v>604</v>
      </c>
      <c r="H456" s="225"/>
      <c r="I456" s="222">
        <f t="shared" si="8"/>
        <v>0</v>
      </c>
      <c r="J456" s="222"/>
      <c r="K456" s="222"/>
    </row>
    <row r="457" spans="2:11" hidden="1">
      <c r="B457" s="171"/>
      <c r="C457" s="134"/>
      <c r="D457" s="163"/>
      <c r="E457" s="163"/>
      <c r="F457" s="163"/>
      <c r="G457" s="53" t="s">
        <v>604</v>
      </c>
      <c r="H457" s="225"/>
      <c r="I457" s="222">
        <f t="shared" si="8"/>
        <v>0</v>
      </c>
      <c r="J457" s="222"/>
      <c r="K457" s="222"/>
    </row>
    <row r="458" spans="2:11" ht="408" hidden="1">
      <c r="B458" s="171">
        <v>2734</v>
      </c>
      <c r="C458" s="134" t="s">
        <v>703</v>
      </c>
      <c r="D458" s="163">
        <v>3</v>
      </c>
      <c r="E458" s="163">
        <v>4</v>
      </c>
      <c r="F458" s="163"/>
      <c r="G458" s="53" t="s">
        <v>106</v>
      </c>
      <c r="H458" s="225" t="s">
        <v>107</v>
      </c>
      <c r="I458" s="222">
        <f t="shared" si="8"/>
        <v>0</v>
      </c>
      <c r="J458" s="222">
        <f>SUM(J460:J461)</f>
        <v>0</v>
      </c>
      <c r="K458" s="222">
        <f>SUM(K460:K461)</f>
        <v>0</v>
      </c>
    </row>
    <row r="459" spans="2:11" ht="36" hidden="1">
      <c r="B459" s="171"/>
      <c r="C459" s="134"/>
      <c r="D459" s="163"/>
      <c r="E459" s="163"/>
      <c r="F459" s="163"/>
      <c r="G459" s="53" t="s">
        <v>603</v>
      </c>
      <c r="H459" s="225"/>
      <c r="I459" s="222">
        <f t="shared" si="8"/>
        <v>0</v>
      </c>
      <c r="J459" s="222"/>
      <c r="K459" s="222"/>
    </row>
    <row r="460" spans="2:11" hidden="1">
      <c r="B460" s="171"/>
      <c r="C460" s="134"/>
      <c r="D460" s="163"/>
      <c r="E460" s="163"/>
      <c r="F460" s="163"/>
      <c r="G460" s="53" t="s">
        <v>604</v>
      </c>
      <c r="H460" s="225"/>
      <c r="I460" s="222">
        <f t="shared" si="8"/>
        <v>0</v>
      </c>
      <c r="J460" s="222"/>
      <c r="K460" s="222"/>
    </row>
    <row r="461" spans="2:11" hidden="1">
      <c r="B461" s="171"/>
      <c r="C461" s="134"/>
      <c r="D461" s="163"/>
      <c r="E461" s="163"/>
      <c r="F461" s="163"/>
      <c r="G461" s="53" t="s">
        <v>604</v>
      </c>
      <c r="H461" s="225"/>
      <c r="I461" s="222">
        <f t="shared" si="8"/>
        <v>0</v>
      </c>
      <c r="J461" s="222"/>
      <c r="K461" s="222"/>
    </row>
    <row r="462" spans="2:11" ht="240" hidden="1">
      <c r="B462" s="171">
        <v>2740</v>
      </c>
      <c r="C462" s="223" t="s">
        <v>703</v>
      </c>
      <c r="D462" s="170">
        <v>4</v>
      </c>
      <c r="E462" s="170">
        <v>0</v>
      </c>
      <c r="F462" s="170"/>
      <c r="G462" s="54" t="s">
        <v>385</v>
      </c>
      <c r="H462" s="54" t="s">
        <v>109</v>
      </c>
      <c r="I462" s="222">
        <f t="shared" si="8"/>
        <v>0</v>
      </c>
      <c r="J462" s="222">
        <f>SUM(J463)</f>
        <v>0</v>
      </c>
      <c r="K462" s="222">
        <f>SUM(K463)</f>
        <v>0</v>
      </c>
    </row>
    <row r="463" spans="2:11" ht="240" hidden="1">
      <c r="B463" s="171">
        <v>2741</v>
      </c>
      <c r="C463" s="134" t="s">
        <v>703</v>
      </c>
      <c r="D463" s="163">
        <v>4</v>
      </c>
      <c r="E463" s="163">
        <v>1</v>
      </c>
      <c r="F463" s="163"/>
      <c r="G463" s="53" t="s">
        <v>108</v>
      </c>
      <c r="H463" s="94" t="s">
        <v>110</v>
      </c>
      <c r="I463" s="222">
        <f t="shared" si="8"/>
        <v>0</v>
      </c>
      <c r="J463" s="222">
        <f>SUM(J465:J466)</f>
        <v>0</v>
      </c>
      <c r="K463" s="222">
        <f>SUM(K465:K466)</f>
        <v>0</v>
      </c>
    </row>
    <row r="464" spans="2:11" ht="36" hidden="1">
      <c r="B464" s="171"/>
      <c r="C464" s="134"/>
      <c r="D464" s="163"/>
      <c r="E464" s="163"/>
      <c r="F464" s="163"/>
      <c r="G464" s="53" t="s">
        <v>603</v>
      </c>
      <c r="H464" s="225"/>
      <c r="I464" s="222">
        <f t="shared" si="8"/>
        <v>0</v>
      </c>
      <c r="J464" s="222"/>
      <c r="K464" s="222"/>
    </row>
    <row r="465" spans="2:11" hidden="1">
      <c r="B465" s="171"/>
      <c r="C465" s="134"/>
      <c r="D465" s="163"/>
      <c r="E465" s="163"/>
      <c r="F465" s="163"/>
      <c r="G465" s="53" t="s">
        <v>604</v>
      </c>
      <c r="H465" s="225"/>
      <c r="I465" s="222">
        <f t="shared" si="8"/>
        <v>0</v>
      </c>
      <c r="J465" s="222"/>
      <c r="K465" s="222"/>
    </row>
    <row r="466" spans="2:11" hidden="1">
      <c r="B466" s="171"/>
      <c r="C466" s="134"/>
      <c r="D466" s="163"/>
      <c r="E466" s="163"/>
      <c r="F466" s="163"/>
      <c r="G466" s="53" t="s">
        <v>604</v>
      </c>
      <c r="H466" s="225"/>
      <c r="I466" s="222">
        <f t="shared" si="8"/>
        <v>0</v>
      </c>
      <c r="J466" s="222"/>
      <c r="K466" s="222"/>
    </row>
    <row r="467" spans="2:11" ht="108" hidden="1">
      <c r="B467" s="171">
        <v>2750</v>
      </c>
      <c r="C467" s="223" t="s">
        <v>703</v>
      </c>
      <c r="D467" s="170">
        <v>5</v>
      </c>
      <c r="E467" s="170">
        <v>0</v>
      </c>
      <c r="F467" s="170"/>
      <c r="G467" s="54" t="s">
        <v>180</v>
      </c>
      <c r="H467" s="54" t="s">
        <v>112</v>
      </c>
      <c r="I467" s="222">
        <f t="shared" si="8"/>
        <v>0</v>
      </c>
      <c r="J467" s="222">
        <f>SUM(J468)</f>
        <v>0</v>
      </c>
      <c r="K467" s="222">
        <f>SUM(K468)</f>
        <v>0</v>
      </c>
    </row>
    <row r="468" spans="2:11" ht="108" hidden="1">
      <c r="B468" s="171">
        <v>2751</v>
      </c>
      <c r="C468" s="134" t="s">
        <v>703</v>
      </c>
      <c r="D468" s="163">
        <v>5</v>
      </c>
      <c r="E468" s="163">
        <v>1</v>
      </c>
      <c r="F468" s="163"/>
      <c r="G468" s="53" t="s">
        <v>111</v>
      </c>
      <c r="H468" s="94" t="s">
        <v>112</v>
      </c>
      <c r="I468" s="222">
        <f t="shared" si="8"/>
        <v>0</v>
      </c>
      <c r="J468" s="222">
        <f>SUM(J470:J471)</f>
        <v>0</v>
      </c>
      <c r="K468" s="222">
        <f>SUM(K470:K471)</f>
        <v>0</v>
      </c>
    </row>
    <row r="469" spans="2:11" ht="36" hidden="1">
      <c r="B469" s="171"/>
      <c r="C469" s="134"/>
      <c r="D469" s="163"/>
      <c r="E469" s="163"/>
      <c r="F469" s="163"/>
      <c r="G469" s="53" t="s">
        <v>603</v>
      </c>
      <c r="H469" s="225"/>
      <c r="I469" s="222">
        <f t="shared" si="8"/>
        <v>0</v>
      </c>
      <c r="J469" s="222"/>
      <c r="K469" s="222"/>
    </row>
    <row r="470" spans="2:11" hidden="1">
      <c r="B470" s="171"/>
      <c r="C470" s="134"/>
      <c r="D470" s="163"/>
      <c r="E470" s="163"/>
      <c r="F470" s="163"/>
      <c r="G470" s="53" t="s">
        <v>604</v>
      </c>
      <c r="H470" s="225"/>
      <c r="I470" s="222">
        <f t="shared" si="8"/>
        <v>0</v>
      </c>
      <c r="J470" s="222"/>
      <c r="K470" s="222"/>
    </row>
    <row r="471" spans="2:11" hidden="1">
      <c r="B471" s="171"/>
      <c r="C471" s="134"/>
      <c r="D471" s="163"/>
      <c r="E471" s="163"/>
      <c r="F471" s="163"/>
      <c r="G471" s="53" t="s">
        <v>604</v>
      </c>
      <c r="H471" s="225"/>
      <c r="I471" s="222">
        <f t="shared" si="8"/>
        <v>0</v>
      </c>
      <c r="J471" s="222"/>
      <c r="K471" s="222"/>
    </row>
    <row r="472" spans="2:11" ht="336" hidden="1">
      <c r="B472" s="171">
        <v>2760</v>
      </c>
      <c r="C472" s="223" t="s">
        <v>703</v>
      </c>
      <c r="D472" s="170">
        <v>6</v>
      </c>
      <c r="E472" s="170">
        <v>0</v>
      </c>
      <c r="F472" s="170"/>
      <c r="G472" s="54" t="s">
        <v>387</v>
      </c>
      <c r="H472" s="54" t="s">
        <v>114</v>
      </c>
      <c r="I472" s="222">
        <f t="shared" si="8"/>
        <v>0</v>
      </c>
      <c r="J472" s="222">
        <f>SUM(J473+J477)</f>
        <v>0</v>
      </c>
      <c r="K472" s="222">
        <f>SUM(K473+K477)</f>
        <v>0</v>
      </c>
    </row>
    <row r="473" spans="2:11" ht="24" hidden="1">
      <c r="B473" s="171">
        <v>2761</v>
      </c>
      <c r="C473" s="134" t="s">
        <v>703</v>
      </c>
      <c r="D473" s="163">
        <v>6</v>
      </c>
      <c r="E473" s="163">
        <v>1</v>
      </c>
      <c r="F473" s="163"/>
      <c r="G473" s="53" t="s">
        <v>704</v>
      </c>
      <c r="H473" s="54"/>
      <c r="I473" s="222">
        <f t="shared" si="8"/>
        <v>0</v>
      </c>
      <c r="J473" s="222">
        <f>SUM(J475:J476)</f>
        <v>0</v>
      </c>
      <c r="K473" s="222">
        <f>SUM(K475:K476)</f>
        <v>0</v>
      </c>
    </row>
    <row r="474" spans="2:11" ht="36" hidden="1">
      <c r="B474" s="171"/>
      <c r="C474" s="134"/>
      <c r="D474" s="163"/>
      <c r="E474" s="163"/>
      <c r="F474" s="163"/>
      <c r="G474" s="53" t="s">
        <v>603</v>
      </c>
      <c r="H474" s="225"/>
      <c r="I474" s="222">
        <f t="shared" si="8"/>
        <v>0</v>
      </c>
      <c r="J474" s="222"/>
      <c r="K474" s="222"/>
    </row>
    <row r="475" spans="2:11" hidden="1">
      <c r="B475" s="171"/>
      <c r="C475" s="134"/>
      <c r="D475" s="163"/>
      <c r="E475" s="163"/>
      <c r="F475" s="163"/>
      <c r="G475" s="53" t="s">
        <v>604</v>
      </c>
      <c r="H475" s="225"/>
      <c r="I475" s="222">
        <f t="shared" si="8"/>
        <v>0</v>
      </c>
      <c r="J475" s="222"/>
      <c r="K475" s="222"/>
    </row>
    <row r="476" spans="2:11" hidden="1">
      <c r="B476" s="171"/>
      <c r="C476" s="134"/>
      <c r="D476" s="163"/>
      <c r="E476" s="163"/>
      <c r="F476" s="163"/>
      <c r="G476" s="53" t="s">
        <v>604</v>
      </c>
      <c r="H476" s="225"/>
      <c r="I476" s="222">
        <f t="shared" si="8"/>
        <v>0</v>
      </c>
      <c r="J476" s="222"/>
      <c r="K476" s="222"/>
    </row>
    <row r="477" spans="2:11" ht="336" hidden="1">
      <c r="B477" s="171">
        <v>2762</v>
      </c>
      <c r="C477" s="134" t="s">
        <v>703</v>
      </c>
      <c r="D477" s="163">
        <v>6</v>
      </c>
      <c r="E477" s="163">
        <v>2</v>
      </c>
      <c r="F477" s="163"/>
      <c r="G477" s="53" t="s">
        <v>113</v>
      </c>
      <c r="H477" s="94" t="s">
        <v>115</v>
      </c>
      <c r="I477" s="222">
        <f t="shared" si="8"/>
        <v>0</v>
      </c>
      <c r="J477" s="222">
        <f>SUM(J479:J480)</f>
        <v>0</v>
      </c>
      <c r="K477" s="222">
        <f>SUM(K479:K480)</f>
        <v>0</v>
      </c>
    </row>
    <row r="478" spans="2:11" ht="36" hidden="1">
      <c r="B478" s="171"/>
      <c r="C478" s="134"/>
      <c r="D478" s="163"/>
      <c r="E478" s="163"/>
      <c r="F478" s="163"/>
      <c r="G478" s="53" t="s">
        <v>603</v>
      </c>
      <c r="H478" s="225"/>
      <c r="I478" s="222">
        <f t="shared" si="8"/>
        <v>0</v>
      </c>
      <c r="J478" s="222"/>
      <c r="K478" s="222"/>
    </row>
    <row r="479" spans="2:11" hidden="1">
      <c r="B479" s="171"/>
      <c r="C479" s="134"/>
      <c r="D479" s="163"/>
      <c r="E479" s="163"/>
      <c r="F479" s="163"/>
      <c r="G479" s="53" t="s">
        <v>604</v>
      </c>
      <c r="H479" s="225"/>
      <c r="I479" s="222">
        <f t="shared" si="8"/>
        <v>0</v>
      </c>
      <c r="J479" s="222"/>
      <c r="K479" s="222"/>
    </row>
    <row r="480" spans="2:11" hidden="1">
      <c r="B480" s="171"/>
      <c r="C480" s="134"/>
      <c r="D480" s="163"/>
      <c r="E480" s="163"/>
      <c r="F480" s="163"/>
      <c r="G480" s="53" t="s">
        <v>604</v>
      </c>
      <c r="H480" s="225"/>
      <c r="I480" s="222">
        <f t="shared" si="8"/>
        <v>0</v>
      </c>
      <c r="J480" s="222"/>
      <c r="K480" s="222"/>
    </row>
    <row r="481" spans="2:11" hidden="1">
      <c r="B481" s="171"/>
      <c r="C481" s="134"/>
      <c r="D481" s="163"/>
      <c r="E481" s="163"/>
      <c r="F481" s="163"/>
      <c r="G481" s="53"/>
      <c r="H481" s="225"/>
      <c r="I481" s="222"/>
      <c r="J481" s="222"/>
      <c r="K481" s="222">
        <v>0</v>
      </c>
    </row>
    <row r="482" spans="2:11" ht="0.75" hidden="1" customHeight="1">
      <c r="B482" s="223" t="s">
        <v>702</v>
      </c>
      <c r="C482" s="170">
        <v>0</v>
      </c>
      <c r="D482" s="170">
        <v>0</v>
      </c>
      <c r="E482" s="170"/>
      <c r="F482" s="163"/>
      <c r="G482" s="127" t="s">
        <v>1020</v>
      </c>
      <c r="H482" s="225"/>
      <c r="I482" s="222">
        <f>SUM(J482:K482)</f>
        <v>33620</v>
      </c>
      <c r="J482" s="222">
        <v>3350</v>
      </c>
      <c r="K482" s="222">
        <f>SUM(K496)</f>
        <v>30270</v>
      </c>
    </row>
    <row r="483" spans="2:11">
      <c r="B483" s="223"/>
      <c r="C483" s="170">
        <v>6</v>
      </c>
      <c r="D483" s="170">
        <v>1</v>
      </c>
      <c r="E483" s="170">
        <v>0</v>
      </c>
      <c r="F483" s="163"/>
      <c r="G483" s="147" t="s">
        <v>376</v>
      </c>
      <c r="H483" s="225"/>
      <c r="I483" s="222">
        <f>SUM(J483:K483)</f>
        <v>2000</v>
      </c>
      <c r="J483" s="222">
        <v>2000</v>
      </c>
      <c r="K483" s="222">
        <f>SUM(K484)</f>
        <v>0</v>
      </c>
    </row>
    <row r="484" spans="2:11">
      <c r="B484" s="134"/>
      <c r="C484" s="163">
        <v>6</v>
      </c>
      <c r="D484" s="163">
        <v>1</v>
      </c>
      <c r="E484" s="163">
        <v>1</v>
      </c>
      <c r="F484" s="176"/>
      <c r="G484" s="53" t="s">
        <v>671</v>
      </c>
      <c r="H484" s="225"/>
      <c r="I484" s="222">
        <f>SUM(J484:K484)</f>
        <v>2000</v>
      </c>
      <c r="J484" s="222">
        <v>2000</v>
      </c>
      <c r="K484" s="222">
        <f>SUM(K487:K488)</f>
        <v>0</v>
      </c>
    </row>
    <row r="485" spans="2:11" ht="35.25" customHeight="1">
      <c r="B485" s="134"/>
      <c r="C485" s="163"/>
      <c r="D485" s="163"/>
      <c r="E485" s="163"/>
      <c r="F485" s="176"/>
      <c r="G485" s="53" t="s">
        <v>603</v>
      </c>
      <c r="H485" s="225"/>
      <c r="I485" s="222"/>
      <c r="J485" s="222"/>
      <c r="K485" s="222"/>
    </row>
    <row r="486" spans="2:11" ht="18.75" hidden="1" customHeight="1">
      <c r="B486" s="223"/>
      <c r="C486" s="170"/>
      <c r="D486" s="170"/>
      <c r="E486" s="170"/>
      <c r="F486" s="163">
        <v>4251</v>
      </c>
      <c r="G486" s="85" t="s">
        <v>471</v>
      </c>
      <c r="H486" s="225"/>
      <c r="I486" s="222">
        <f>SUM(J486:K486)</f>
        <v>0</v>
      </c>
      <c r="J486" s="222">
        <v>0</v>
      </c>
      <c r="K486" s="222">
        <v>0</v>
      </c>
    </row>
    <row r="487" spans="2:11" ht="18.75" customHeight="1">
      <c r="B487" s="223"/>
      <c r="C487" s="170"/>
      <c r="D487" s="170"/>
      <c r="E487" s="170"/>
      <c r="F487" s="163">
        <v>4639</v>
      </c>
      <c r="G487" s="90" t="s">
        <v>1029</v>
      </c>
      <c r="H487" s="225"/>
      <c r="I487" s="222">
        <f>SUM(J487:K487)</f>
        <v>2000</v>
      </c>
      <c r="J487" s="221">
        <v>2000</v>
      </c>
      <c r="K487" s="222">
        <v>0</v>
      </c>
    </row>
    <row r="488" spans="2:11" ht="18.75" customHeight="1">
      <c r="B488" s="223"/>
      <c r="C488" s="170"/>
      <c r="D488" s="170"/>
      <c r="E488" s="170"/>
      <c r="F488" s="193">
        <v>5134</v>
      </c>
      <c r="G488" s="91" t="s">
        <v>585</v>
      </c>
      <c r="H488" s="225"/>
      <c r="I488" s="222">
        <f>SUM(J488:K488)</f>
        <v>0</v>
      </c>
      <c r="J488" s="222"/>
      <c r="K488" s="222">
        <v>0</v>
      </c>
    </row>
    <row r="489" spans="2:11" ht="18.75" customHeight="1">
      <c r="B489" s="45">
        <v>2630</v>
      </c>
      <c r="C489" s="186" t="s">
        <v>702</v>
      </c>
      <c r="D489" s="186" t="s">
        <v>449</v>
      </c>
      <c r="E489" s="186" t="s">
        <v>595</v>
      </c>
      <c r="F489" s="163"/>
      <c r="G489" s="54" t="s">
        <v>1032</v>
      </c>
      <c r="H489" s="225"/>
      <c r="I489" s="221">
        <f>SUM(J489:K489)</f>
        <v>3000</v>
      </c>
      <c r="J489" s="221">
        <v>3000</v>
      </c>
      <c r="K489" s="221">
        <v>0</v>
      </c>
    </row>
    <row r="490" spans="2:11" ht="18.75" customHeight="1">
      <c r="B490" s="45">
        <v>2631</v>
      </c>
      <c r="C490" s="175" t="s">
        <v>702</v>
      </c>
      <c r="D490" s="175" t="s">
        <v>449</v>
      </c>
      <c r="E490" s="175">
        <v>1</v>
      </c>
      <c r="F490" s="163"/>
      <c r="G490" s="53" t="s">
        <v>1033</v>
      </c>
      <c r="H490" s="225"/>
      <c r="I490" s="221">
        <f>SUM(J490:K490)</f>
        <v>3000</v>
      </c>
      <c r="J490" s="221">
        <v>3000</v>
      </c>
      <c r="K490" s="221">
        <v>0</v>
      </c>
    </row>
    <row r="491" spans="2:11" ht="38.25" customHeight="1">
      <c r="B491" s="45"/>
      <c r="C491" s="175"/>
      <c r="D491" s="175"/>
      <c r="E491" s="175"/>
      <c r="F491" s="163"/>
      <c r="G491" s="53" t="s">
        <v>603</v>
      </c>
      <c r="H491" s="225"/>
      <c r="I491" s="222"/>
      <c r="J491" s="222"/>
      <c r="K491" s="222"/>
    </row>
    <row r="492" spans="2:11" ht="18.75" customHeight="1">
      <c r="B492" s="45"/>
      <c r="C492" s="175"/>
      <c r="D492" s="175"/>
      <c r="E492" s="175"/>
      <c r="F492" s="218">
        <v>4213</v>
      </c>
      <c r="G492" s="85" t="s">
        <v>454</v>
      </c>
      <c r="H492" s="225"/>
      <c r="I492" s="222">
        <f>SUM(J492:K492)</f>
        <v>3000</v>
      </c>
      <c r="J492" s="222">
        <v>3000</v>
      </c>
      <c r="K492" s="222">
        <v>0</v>
      </c>
    </row>
    <row r="493" spans="2:11" ht="24.75" customHeight="1">
      <c r="B493" s="45"/>
      <c r="C493" s="175"/>
      <c r="D493" s="175"/>
      <c r="E493" s="175"/>
      <c r="F493" s="193">
        <v>5112</v>
      </c>
      <c r="G493" s="91" t="s">
        <v>1036</v>
      </c>
      <c r="H493" s="217" t="s">
        <v>816</v>
      </c>
      <c r="I493" s="221">
        <v>0</v>
      </c>
      <c r="J493" s="222">
        <v>0</v>
      </c>
      <c r="K493" s="221">
        <v>0</v>
      </c>
    </row>
    <row r="494" spans="2:11" ht="18.75" customHeight="1">
      <c r="B494" s="45"/>
      <c r="C494" s="175"/>
      <c r="D494" s="175"/>
      <c r="E494" s="175"/>
      <c r="F494" s="193">
        <v>5134</v>
      </c>
      <c r="G494" s="91" t="s">
        <v>585</v>
      </c>
      <c r="H494" s="225"/>
      <c r="I494" s="222">
        <f>SUM(J494:K494)</f>
        <v>0</v>
      </c>
      <c r="J494" s="222">
        <v>0</v>
      </c>
      <c r="K494" s="222">
        <v>0</v>
      </c>
    </row>
    <row r="495" spans="2:11" hidden="1">
      <c r="B495" s="223"/>
      <c r="C495" s="170"/>
      <c r="D495" s="170"/>
      <c r="E495" s="170"/>
      <c r="F495" s="163"/>
      <c r="G495" s="91"/>
      <c r="H495" s="225"/>
      <c r="I495" s="222"/>
      <c r="J495" s="222"/>
      <c r="K495" s="222"/>
    </row>
    <row r="496" spans="2:11">
      <c r="B496" s="223" t="s">
        <v>1034</v>
      </c>
      <c r="C496" s="170">
        <v>6</v>
      </c>
      <c r="D496" s="170">
        <v>4</v>
      </c>
      <c r="E496" s="170">
        <v>0</v>
      </c>
      <c r="F496" s="163"/>
      <c r="G496" s="54" t="s">
        <v>379</v>
      </c>
      <c r="H496" s="225"/>
      <c r="I496" s="222">
        <f>SUM(J496:K496)</f>
        <v>33270</v>
      </c>
      <c r="J496" s="222">
        <v>3000</v>
      </c>
      <c r="K496" s="222">
        <v>30270</v>
      </c>
    </row>
    <row r="497" spans="2:257">
      <c r="B497" s="134" t="s">
        <v>1035</v>
      </c>
      <c r="C497" s="163">
        <v>6</v>
      </c>
      <c r="D497" s="163">
        <v>4</v>
      </c>
      <c r="E497" s="163">
        <v>1</v>
      </c>
      <c r="F497" s="163"/>
      <c r="G497" s="53" t="s">
        <v>59</v>
      </c>
      <c r="H497" s="225"/>
      <c r="I497" s="222">
        <f>SUM(J497:K497)</f>
        <v>0</v>
      </c>
      <c r="J497" s="222"/>
      <c r="K497" s="222">
        <v>0</v>
      </c>
    </row>
    <row r="498" spans="2:257" ht="36">
      <c r="B498" s="134"/>
      <c r="C498" s="163"/>
      <c r="D498" s="163"/>
      <c r="E498" s="163"/>
      <c r="F498" s="163"/>
      <c r="G498" s="53" t="s">
        <v>603</v>
      </c>
      <c r="H498" s="225"/>
      <c r="I498" s="222"/>
      <c r="J498" s="222"/>
      <c r="K498" s="222"/>
    </row>
    <row r="499" spans="2:257" ht="28.5" customHeight="1">
      <c r="B499" s="171"/>
      <c r="C499" s="163"/>
      <c r="D499" s="163"/>
      <c r="E499" s="163"/>
      <c r="F499" s="163">
        <v>4511</v>
      </c>
      <c r="G499" s="91" t="s">
        <v>492</v>
      </c>
      <c r="H499" s="225"/>
      <c r="I499" s="222">
        <f>SUM(J499:K499)</f>
        <v>3000</v>
      </c>
      <c r="J499" s="222">
        <v>3000</v>
      </c>
      <c r="K499" s="222">
        <v>0</v>
      </c>
    </row>
    <row r="500" spans="2:257" ht="26.25" hidden="1" customHeight="1">
      <c r="B500" s="247"/>
      <c r="C500" s="248"/>
      <c r="D500" s="247"/>
      <c r="E500" s="247"/>
      <c r="F500" s="247"/>
      <c r="G500" s="91"/>
      <c r="H500" s="241"/>
      <c r="I500" s="222"/>
      <c r="J500" s="222"/>
      <c r="K500" s="222"/>
    </row>
    <row r="501" spans="2:257" ht="24.75" customHeight="1">
      <c r="B501" s="247"/>
      <c r="C501" s="248"/>
      <c r="D501" s="247"/>
      <c r="E501" s="247"/>
      <c r="F501" s="299">
        <v>5112</v>
      </c>
      <c r="G501" s="300" t="s">
        <v>1036</v>
      </c>
      <c r="H501" s="241"/>
      <c r="I501" s="222">
        <v>30270</v>
      </c>
      <c r="J501" s="222">
        <v>0</v>
      </c>
      <c r="K501" s="222">
        <v>30270</v>
      </c>
    </row>
    <row r="502" spans="2:257" ht="37.5" customHeight="1">
      <c r="B502" s="247">
        <v>2660</v>
      </c>
      <c r="C502" s="252">
        <v>6</v>
      </c>
      <c r="D502" s="252">
        <v>6</v>
      </c>
      <c r="E502" s="252">
        <v>0</v>
      </c>
      <c r="F502" s="193"/>
      <c r="G502" s="208" t="s">
        <v>1051</v>
      </c>
      <c r="H502" s="241"/>
      <c r="I502" s="222">
        <v>0</v>
      </c>
      <c r="J502" s="222">
        <v>0</v>
      </c>
      <c r="K502" s="222">
        <v>0</v>
      </c>
    </row>
    <row r="503" spans="2:257" ht="31.5" customHeight="1">
      <c r="B503" s="247">
        <v>2661</v>
      </c>
      <c r="C503" s="247">
        <v>6</v>
      </c>
      <c r="D503" s="247">
        <v>6</v>
      </c>
      <c r="E503" s="247">
        <v>1</v>
      </c>
      <c r="F503" s="193"/>
      <c r="G503" s="208" t="s">
        <v>1050</v>
      </c>
      <c r="H503" s="241"/>
      <c r="I503" s="222">
        <v>0</v>
      </c>
      <c r="J503" s="222">
        <v>0</v>
      </c>
      <c r="K503" s="222">
        <v>0</v>
      </c>
    </row>
    <row r="504" spans="2:257" ht="21.75" customHeight="1">
      <c r="B504" s="247"/>
      <c r="C504" s="247"/>
      <c r="D504" s="247"/>
      <c r="E504" s="247"/>
      <c r="F504" s="193">
        <v>5112</v>
      </c>
      <c r="G504" s="91" t="s">
        <v>1036</v>
      </c>
      <c r="H504" s="241"/>
      <c r="I504" s="222">
        <v>0</v>
      </c>
      <c r="J504" s="222">
        <v>0</v>
      </c>
      <c r="K504" s="222">
        <v>0</v>
      </c>
    </row>
    <row r="505" spans="2:257" ht="16.5" customHeight="1">
      <c r="B505" s="171"/>
      <c r="C505" s="171"/>
      <c r="D505" s="171"/>
      <c r="E505" s="171"/>
      <c r="F505" s="193">
        <v>5134</v>
      </c>
      <c r="G505" s="91" t="s">
        <v>585</v>
      </c>
      <c r="H505" s="241"/>
      <c r="I505" s="222">
        <v>6000</v>
      </c>
      <c r="J505" s="222">
        <v>0</v>
      </c>
      <c r="K505" s="222">
        <v>6000</v>
      </c>
    </row>
    <row r="506" spans="2:257" ht="38.25" customHeight="1">
      <c r="B506" s="276"/>
      <c r="C506" s="276">
        <v>7</v>
      </c>
      <c r="D506" s="284">
        <v>0</v>
      </c>
      <c r="E506" s="282">
        <v>0</v>
      </c>
      <c r="F506" s="242"/>
      <c r="G506" s="249" t="s">
        <v>1027</v>
      </c>
      <c r="H506" s="240">
        <v>2700</v>
      </c>
      <c r="I506" s="222">
        <f>SUM(J506:K506)</f>
        <v>0</v>
      </c>
      <c r="J506" s="222">
        <v>0</v>
      </c>
      <c r="K506" s="222">
        <f>SUM(K509)</f>
        <v>0</v>
      </c>
      <c r="FC506" s="237" t="s">
        <v>1027</v>
      </c>
      <c r="FD506" s="240">
        <v>2700</v>
      </c>
      <c r="FE506" s="237" t="s">
        <v>1027</v>
      </c>
      <c r="FF506" s="240">
        <v>2700</v>
      </c>
      <c r="FG506" s="237" t="s">
        <v>1027</v>
      </c>
      <c r="FH506" s="240">
        <v>2700</v>
      </c>
      <c r="FI506" s="237" t="s">
        <v>1027</v>
      </c>
      <c r="FJ506" s="240">
        <v>2700</v>
      </c>
      <c r="FK506" s="237" t="s">
        <v>1027</v>
      </c>
      <c r="FL506" s="240">
        <v>2700</v>
      </c>
      <c r="FM506" s="237" t="s">
        <v>1027</v>
      </c>
      <c r="FN506" s="240">
        <v>2700</v>
      </c>
      <c r="FO506" s="237" t="s">
        <v>1027</v>
      </c>
      <c r="FP506" s="240">
        <v>2700</v>
      </c>
      <c r="FQ506" s="237" t="s">
        <v>1027</v>
      </c>
      <c r="FR506" s="240">
        <v>2700</v>
      </c>
      <c r="FS506" s="237" t="s">
        <v>1027</v>
      </c>
      <c r="FT506" s="240">
        <v>2700</v>
      </c>
      <c r="FU506" s="237" t="s">
        <v>1027</v>
      </c>
      <c r="FV506" s="240">
        <v>2700</v>
      </c>
      <c r="FW506" s="237" t="s">
        <v>1027</v>
      </c>
      <c r="FX506" s="240">
        <v>2700</v>
      </c>
      <c r="FY506" s="237" t="s">
        <v>1027</v>
      </c>
      <c r="FZ506" s="240">
        <v>2700</v>
      </c>
      <c r="GA506" s="237" t="s">
        <v>1027</v>
      </c>
      <c r="GB506" s="240">
        <v>2700</v>
      </c>
      <c r="GC506" s="237" t="s">
        <v>1027</v>
      </c>
      <c r="GD506" s="240">
        <v>2700</v>
      </c>
      <c r="GE506" s="237" t="s">
        <v>1027</v>
      </c>
      <c r="GF506" s="240">
        <v>2700</v>
      </c>
      <c r="GG506" s="237" t="s">
        <v>1027</v>
      </c>
      <c r="GH506" s="240">
        <v>2700</v>
      </c>
      <c r="GI506" s="237" t="s">
        <v>1027</v>
      </c>
      <c r="GJ506" s="240">
        <v>2700</v>
      </c>
      <c r="GK506" s="237" t="s">
        <v>1027</v>
      </c>
      <c r="GL506" s="240">
        <v>2700</v>
      </c>
      <c r="GM506" s="237" t="s">
        <v>1027</v>
      </c>
      <c r="GN506" s="240">
        <v>2700</v>
      </c>
      <c r="GO506" s="237" t="s">
        <v>1027</v>
      </c>
      <c r="GP506" s="240">
        <v>2700</v>
      </c>
      <c r="GQ506" s="237" t="s">
        <v>1027</v>
      </c>
      <c r="GR506" s="240">
        <v>2700</v>
      </c>
      <c r="GS506" s="237" t="s">
        <v>1027</v>
      </c>
      <c r="GT506" s="240">
        <v>2700</v>
      </c>
      <c r="GU506" s="237" t="s">
        <v>1027</v>
      </c>
      <c r="GV506" s="240">
        <v>2700</v>
      </c>
      <c r="GW506" s="237" t="s">
        <v>1027</v>
      </c>
      <c r="GX506" s="240">
        <v>2700</v>
      </c>
      <c r="GY506" s="237" t="s">
        <v>1027</v>
      </c>
      <c r="GZ506" s="240">
        <v>2700</v>
      </c>
      <c r="HA506" s="237" t="s">
        <v>1027</v>
      </c>
      <c r="HB506" s="240">
        <v>2700</v>
      </c>
      <c r="HC506" s="237" t="s">
        <v>1027</v>
      </c>
      <c r="HD506" s="240">
        <v>2700</v>
      </c>
      <c r="HE506" s="237" t="s">
        <v>1027</v>
      </c>
      <c r="HF506" s="240">
        <v>2700</v>
      </c>
      <c r="HG506" s="237" t="s">
        <v>1027</v>
      </c>
      <c r="HH506" s="240">
        <v>2700</v>
      </c>
      <c r="HI506" s="237" t="s">
        <v>1027</v>
      </c>
      <c r="HJ506" s="240">
        <v>2700</v>
      </c>
      <c r="HK506" s="237" t="s">
        <v>1027</v>
      </c>
      <c r="HL506" s="240">
        <v>2700</v>
      </c>
      <c r="HM506" s="237" t="s">
        <v>1027</v>
      </c>
      <c r="HN506" s="240">
        <v>2700</v>
      </c>
      <c r="HO506" s="237" t="s">
        <v>1027</v>
      </c>
      <c r="HP506" s="240">
        <v>2700</v>
      </c>
      <c r="HQ506" s="237" t="s">
        <v>1027</v>
      </c>
      <c r="HR506" s="240">
        <v>2700</v>
      </c>
      <c r="HS506" s="237" t="s">
        <v>1027</v>
      </c>
      <c r="HT506" s="240">
        <v>2700</v>
      </c>
      <c r="HU506" s="237" t="s">
        <v>1027</v>
      </c>
      <c r="HV506" s="240">
        <v>2700</v>
      </c>
      <c r="HW506" s="237" t="s">
        <v>1027</v>
      </c>
      <c r="HX506" s="240">
        <v>2700</v>
      </c>
      <c r="HY506" s="237" t="s">
        <v>1027</v>
      </c>
      <c r="HZ506" s="240">
        <v>2700</v>
      </c>
      <c r="IA506" s="237" t="s">
        <v>1027</v>
      </c>
      <c r="IB506" s="240">
        <v>2700</v>
      </c>
      <c r="IC506" s="237" t="s">
        <v>1027</v>
      </c>
      <c r="ID506" s="240">
        <v>2700</v>
      </c>
      <c r="IE506" s="237" t="s">
        <v>1027</v>
      </c>
      <c r="IF506" s="240">
        <v>2700</v>
      </c>
      <c r="IG506" s="237" t="s">
        <v>1027</v>
      </c>
      <c r="IH506" s="240">
        <v>2700</v>
      </c>
      <c r="II506" s="237" t="s">
        <v>1027</v>
      </c>
      <c r="IJ506" s="240">
        <v>2700</v>
      </c>
      <c r="IK506" s="237" t="s">
        <v>1027</v>
      </c>
      <c r="IL506" s="240">
        <v>2700</v>
      </c>
      <c r="IM506" s="237" t="s">
        <v>1027</v>
      </c>
      <c r="IN506" s="240">
        <v>2700</v>
      </c>
      <c r="IO506" s="237" t="s">
        <v>1027</v>
      </c>
      <c r="IP506" s="240">
        <v>2700</v>
      </c>
      <c r="IQ506" s="237" t="s">
        <v>1027</v>
      </c>
      <c r="IR506" s="240">
        <v>2700</v>
      </c>
      <c r="IS506" s="237" t="s">
        <v>1027</v>
      </c>
      <c r="IT506" s="240">
        <v>2700</v>
      </c>
      <c r="IU506" s="237" t="s">
        <v>1027</v>
      </c>
      <c r="IV506" s="240">
        <v>2700</v>
      </c>
      <c r="IW506" s="237" t="s">
        <v>1027</v>
      </c>
    </row>
    <row r="507" spans="2:257" ht="22.5" customHeight="1">
      <c r="B507" s="114">
        <v>2710</v>
      </c>
      <c r="C507" s="46" t="s">
        <v>703</v>
      </c>
      <c r="D507" s="46">
        <v>1</v>
      </c>
      <c r="E507" s="46">
        <v>0</v>
      </c>
      <c r="F507" s="283"/>
      <c r="G507" s="54" t="s">
        <v>382</v>
      </c>
      <c r="H507" s="280"/>
      <c r="I507" s="222">
        <v>0</v>
      </c>
      <c r="J507" s="222">
        <v>0</v>
      </c>
      <c r="K507" s="222">
        <v>0</v>
      </c>
      <c r="FC507" s="281"/>
      <c r="FD507" s="280"/>
      <c r="FE507" s="281"/>
      <c r="FF507" s="280"/>
      <c r="FG507" s="281"/>
      <c r="FH507" s="280"/>
      <c r="FI507" s="281"/>
      <c r="FJ507" s="280"/>
      <c r="FK507" s="281"/>
      <c r="FL507" s="280"/>
      <c r="FM507" s="281"/>
      <c r="FN507" s="280"/>
      <c r="FO507" s="281"/>
      <c r="FP507" s="280"/>
      <c r="FQ507" s="281"/>
      <c r="FR507" s="280"/>
      <c r="FS507" s="281"/>
      <c r="FT507" s="280"/>
      <c r="FU507" s="281"/>
      <c r="FV507" s="280"/>
      <c r="FW507" s="281"/>
      <c r="FX507" s="280"/>
      <c r="FY507" s="281"/>
      <c r="FZ507" s="280"/>
      <c r="GA507" s="281"/>
      <c r="GB507" s="280"/>
      <c r="GC507" s="281"/>
      <c r="GD507" s="280"/>
      <c r="GE507" s="281"/>
      <c r="GF507" s="280"/>
      <c r="GG507" s="281"/>
      <c r="GH507" s="280"/>
      <c r="GI507" s="281"/>
      <c r="GJ507" s="280"/>
      <c r="GK507" s="281"/>
      <c r="GL507" s="280"/>
      <c r="GM507" s="281"/>
      <c r="GN507" s="280"/>
      <c r="GO507" s="281"/>
      <c r="GP507" s="280"/>
      <c r="GQ507" s="281"/>
      <c r="GR507" s="280"/>
      <c r="GS507" s="281"/>
      <c r="GT507" s="280"/>
      <c r="GU507" s="281"/>
      <c r="GV507" s="280"/>
      <c r="GW507" s="281"/>
      <c r="GX507" s="280"/>
      <c r="GY507" s="281"/>
      <c r="GZ507" s="280"/>
      <c r="HA507" s="281"/>
      <c r="HB507" s="280"/>
      <c r="HC507" s="281"/>
      <c r="HD507" s="280"/>
      <c r="HE507" s="281"/>
      <c r="HF507" s="280"/>
      <c r="HG507" s="281"/>
      <c r="HH507" s="280"/>
      <c r="HI507" s="281"/>
      <c r="HJ507" s="280"/>
      <c r="HK507" s="281"/>
      <c r="HL507" s="280"/>
      <c r="HM507" s="281"/>
      <c r="HN507" s="280"/>
      <c r="HO507" s="281"/>
      <c r="HP507" s="280"/>
      <c r="HQ507" s="281"/>
      <c r="HR507" s="280"/>
      <c r="HS507" s="281"/>
      <c r="HT507" s="280"/>
      <c r="HU507" s="281"/>
      <c r="HV507" s="280"/>
      <c r="HW507" s="281"/>
      <c r="HX507" s="280"/>
      <c r="HY507" s="281"/>
      <c r="HZ507" s="280"/>
      <c r="IA507" s="281"/>
      <c r="IB507" s="280"/>
      <c r="IC507" s="281"/>
      <c r="ID507" s="280"/>
      <c r="IE507" s="281"/>
      <c r="IF507" s="280"/>
      <c r="IG507" s="281"/>
      <c r="IH507" s="280"/>
      <c r="II507" s="281"/>
      <c r="IJ507" s="280"/>
      <c r="IK507" s="281"/>
      <c r="IL507" s="280"/>
      <c r="IM507" s="281"/>
      <c r="IN507" s="280"/>
      <c r="IO507" s="281"/>
      <c r="IP507" s="280"/>
      <c r="IQ507" s="281"/>
      <c r="IR507" s="280"/>
      <c r="IS507" s="281"/>
      <c r="IT507" s="280"/>
      <c r="IU507" s="281"/>
      <c r="IV507" s="280"/>
      <c r="IW507" s="281"/>
    </row>
    <row r="508" spans="2:257" ht="26.25" customHeight="1">
      <c r="B508" s="114">
        <v>2720</v>
      </c>
      <c r="C508" s="46" t="s">
        <v>703</v>
      </c>
      <c r="D508" s="46">
        <v>2</v>
      </c>
      <c r="E508" s="46">
        <v>0</v>
      </c>
      <c r="F508" s="193"/>
      <c r="G508" s="216" t="s">
        <v>1028</v>
      </c>
      <c r="H508" s="225"/>
      <c r="I508" s="222">
        <f>SUM(J508:K508)</f>
        <v>0</v>
      </c>
      <c r="J508" s="222">
        <f>SUM(J510)</f>
        <v>0</v>
      </c>
      <c r="K508" s="222">
        <f>SUM(K510:K512)</f>
        <v>0</v>
      </c>
      <c r="FC508" s="281"/>
      <c r="FD508" s="280"/>
      <c r="FE508" s="281"/>
      <c r="FF508" s="280"/>
      <c r="FG508" s="281"/>
      <c r="FH508" s="280"/>
      <c r="FI508" s="281"/>
      <c r="FJ508" s="280"/>
      <c r="FK508" s="281"/>
      <c r="FL508" s="280"/>
      <c r="FM508" s="281"/>
      <c r="FN508" s="280"/>
      <c r="FO508" s="281"/>
      <c r="FP508" s="280"/>
      <c r="FQ508" s="281"/>
      <c r="FR508" s="280"/>
      <c r="FS508" s="281"/>
      <c r="FT508" s="280"/>
      <c r="FU508" s="281"/>
      <c r="FV508" s="280"/>
      <c r="FW508" s="281"/>
      <c r="FX508" s="280"/>
      <c r="FY508" s="281"/>
      <c r="FZ508" s="280"/>
      <c r="GA508" s="281"/>
      <c r="GB508" s="280"/>
      <c r="GC508" s="281"/>
      <c r="GD508" s="280"/>
      <c r="GE508" s="281"/>
      <c r="GF508" s="280"/>
      <c r="GG508" s="281"/>
      <c r="GH508" s="280"/>
      <c r="GI508" s="281"/>
      <c r="GJ508" s="280"/>
      <c r="GK508" s="281"/>
      <c r="GL508" s="280"/>
      <c r="GM508" s="281"/>
      <c r="GN508" s="280"/>
      <c r="GO508" s="281"/>
      <c r="GP508" s="280"/>
      <c r="GQ508" s="281"/>
      <c r="GR508" s="280"/>
      <c r="GS508" s="281"/>
      <c r="GT508" s="280"/>
      <c r="GU508" s="281"/>
      <c r="GV508" s="280"/>
      <c r="GW508" s="281"/>
      <c r="GX508" s="280"/>
      <c r="GY508" s="281"/>
      <c r="GZ508" s="280"/>
      <c r="HA508" s="281"/>
      <c r="HB508" s="280"/>
      <c r="HC508" s="281"/>
      <c r="HD508" s="280"/>
      <c r="HE508" s="281"/>
      <c r="HF508" s="280"/>
      <c r="HG508" s="281"/>
      <c r="HH508" s="280"/>
      <c r="HI508" s="281"/>
      <c r="HJ508" s="280"/>
      <c r="HK508" s="281"/>
      <c r="HL508" s="280"/>
      <c r="HM508" s="281"/>
      <c r="HN508" s="280"/>
      <c r="HO508" s="281"/>
      <c r="HP508" s="280"/>
      <c r="HQ508" s="281"/>
      <c r="HR508" s="280"/>
      <c r="HS508" s="281"/>
      <c r="HT508" s="280"/>
      <c r="HU508" s="281"/>
      <c r="HV508" s="280"/>
      <c r="HW508" s="281"/>
      <c r="HX508" s="280"/>
      <c r="HY508" s="281"/>
      <c r="HZ508" s="280"/>
      <c r="IA508" s="281"/>
      <c r="IB508" s="280"/>
      <c r="IC508" s="281"/>
      <c r="ID508" s="280"/>
      <c r="IE508" s="281"/>
      <c r="IF508" s="280"/>
      <c r="IG508" s="281"/>
      <c r="IH508" s="280"/>
      <c r="II508" s="281"/>
      <c r="IJ508" s="280"/>
      <c r="IK508" s="281"/>
      <c r="IL508" s="280"/>
      <c r="IM508" s="281"/>
      <c r="IN508" s="280"/>
      <c r="IO508" s="281"/>
      <c r="IP508" s="280"/>
      <c r="IQ508" s="281"/>
      <c r="IR508" s="280"/>
      <c r="IS508" s="281"/>
      <c r="IT508" s="280"/>
      <c r="IU508" s="281"/>
      <c r="IV508" s="280"/>
      <c r="IW508" s="281"/>
    </row>
    <row r="509" spans="2:257" ht="24">
      <c r="B509" s="114">
        <v>2721</v>
      </c>
      <c r="C509" s="120" t="s">
        <v>703</v>
      </c>
      <c r="D509" s="120">
        <v>2</v>
      </c>
      <c r="E509" s="120">
        <v>1</v>
      </c>
      <c r="F509" s="193"/>
      <c r="G509" s="216" t="s">
        <v>1028</v>
      </c>
      <c r="H509" s="225"/>
      <c r="I509" s="222">
        <f>SUM(J509:K509)</f>
        <v>0</v>
      </c>
      <c r="J509" s="222">
        <f>SUM(J511)</f>
        <v>0</v>
      </c>
      <c r="K509" s="222">
        <f>SUM(K511:K513)</f>
        <v>0</v>
      </c>
    </row>
    <row r="510" spans="2:257" ht="36">
      <c r="B510" s="240"/>
      <c r="C510" s="240"/>
      <c r="D510" s="240"/>
      <c r="E510" s="163"/>
      <c r="F510" s="193"/>
      <c r="G510" s="53" t="s">
        <v>603</v>
      </c>
      <c r="H510" s="225"/>
      <c r="I510" s="222"/>
      <c r="J510" s="222"/>
      <c r="K510" s="222"/>
    </row>
    <row r="511" spans="2:257" ht="36">
      <c r="B511" s="171"/>
      <c r="C511" s="163"/>
      <c r="D511" s="163"/>
      <c r="E511" s="163"/>
      <c r="F511" s="193">
        <v>4656</v>
      </c>
      <c r="G511" s="90" t="s">
        <v>756</v>
      </c>
      <c r="H511" s="225"/>
      <c r="I511" s="222">
        <f t="shared" ref="I511:I518" si="9">SUM(J511:K511)</f>
        <v>0</v>
      </c>
      <c r="J511" s="222">
        <v>0</v>
      </c>
      <c r="K511" s="152" t="s">
        <v>871</v>
      </c>
    </row>
    <row r="512" spans="2:257" ht="24">
      <c r="B512" s="171"/>
      <c r="C512" s="163"/>
      <c r="D512" s="163"/>
      <c r="E512" s="163"/>
      <c r="F512" s="247">
        <v>5113</v>
      </c>
      <c r="G512" s="91" t="s">
        <v>591</v>
      </c>
      <c r="H512" s="225"/>
      <c r="I512" s="222">
        <f t="shared" si="9"/>
        <v>0</v>
      </c>
      <c r="J512" s="222">
        <f>SUM(J519)</f>
        <v>0</v>
      </c>
      <c r="K512" s="221">
        <v>0</v>
      </c>
    </row>
    <row r="513" spans="2:11">
      <c r="B513" s="171"/>
      <c r="C513" s="163"/>
      <c r="D513" s="163"/>
      <c r="E513" s="163"/>
      <c r="F513" s="163">
        <v>5129</v>
      </c>
      <c r="G513" s="91" t="s">
        <v>588</v>
      </c>
      <c r="H513" s="225"/>
      <c r="I513" s="222">
        <f t="shared" si="9"/>
        <v>0</v>
      </c>
      <c r="J513" s="222">
        <f>SUM(J520)</f>
        <v>0</v>
      </c>
      <c r="K513" s="221">
        <v>0</v>
      </c>
    </row>
    <row r="514" spans="2:11" ht="24">
      <c r="B514" s="114">
        <v>2730</v>
      </c>
      <c r="C514" s="46" t="s">
        <v>703</v>
      </c>
      <c r="D514" s="46">
        <v>3</v>
      </c>
      <c r="E514" s="46">
        <v>0</v>
      </c>
      <c r="F514" s="163"/>
      <c r="G514" s="54" t="s">
        <v>384</v>
      </c>
      <c r="H514" s="225"/>
      <c r="I514" s="222">
        <f t="shared" si="9"/>
        <v>0</v>
      </c>
      <c r="J514" s="222">
        <f>SUM(J522)</f>
        <v>0</v>
      </c>
      <c r="K514" s="221">
        <v>0</v>
      </c>
    </row>
    <row r="515" spans="2:11" ht="24">
      <c r="B515" s="114">
        <v>2740</v>
      </c>
      <c r="C515" s="46" t="s">
        <v>703</v>
      </c>
      <c r="D515" s="46">
        <v>4</v>
      </c>
      <c r="E515" s="46">
        <v>0</v>
      </c>
      <c r="F515" s="163"/>
      <c r="G515" s="54" t="s">
        <v>385</v>
      </c>
      <c r="H515" s="225"/>
      <c r="I515" s="222">
        <f t="shared" si="9"/>
        <v>0</v>
      </c>
      <c r="J515" s="222">
        <f>SUM(J523)</f>
        <v>0</v>
      </c>
      <c r="K515" s="221">
        <v>0</v>
      </c>
    </row>
    <row r="516" spans="2:11" ht="24">
      <c r="B516" s="114">
        <v>2750</v>
      </c>
      <c r="C516" s="46" t="s">
        <v>703</v>
      </c>
      <c r="D516" s="46">
        <v>5</v>
      </c>
      <c r="E516" s="46">
        <v>0</v>
      </c>
      <c r="F516" s="163"/>
      <c r="G516" s="54" t="s">
        <v>386</v>
      </c>
      <c r="H516" s="225"/>
      <c r="I516" s="222">
        <f t="shared" si="9"/>
        <v>0</v>
      </c>
      <c r="J516" s="222">
        <f>SUM(J524)</f>
        <v>0</v>
      </c>
      <c r="K516" s="221">
        <v>0</v>
      </c>
    </row>
    <row r="517" spans="2:11" ht="24">
      <c r="B517" s="114">
        <v>2760</v>
      </c>
      <c r="C517" s="120" t="s">
        <v>703</v>
      </c>
      <c r="D517" s="120" t="s">
        <v>1006</v>
      </c>
      <c r="E517" s="120" t="s">
        <v>594</v>
      </c>
      <c r="F517" s="163"/>
      <c r="G517" s="279" t="s">
        <v>1076</v>
      </c>
      <c r="H517" s="225"/>
      <c r="I517" s="222">
        <f t="shared" si="9"/>
        <v>0</v>
      </c>
      <c r="J517" s="222">
        <f>SUM(J525)</f>
        <v>0</v>
      </c>
      <c r="K517" s="221">
        <v>0</v>
      </c>
    </row>
    <row r="518" spans="2:11" ht="37.5" customHeight="1">
      <c r="B518" s="171"/>
      <c r="C518" s="223" t="s">
        <v>705</v>
      </c>
      <c r="D518" s="170">
        <v>0</v>
      </c>
      <c r="E518" s="170">
        <v>0</v>
      </c>
      <c r="F518" s="170"/>
      <c r="G518" s="127" t="s">
        <v>1022</v>
      </c>
      <c r="H518" s="225"/>
      <c r="I518" s="222">
        <f t="shared" si="9"/>
        <v>181255.2</v>
      </c>
      <c r="J518" s="222">
        <f>SUM(J536+J584+J594+J596+J530)</f>
        <v>63805.2</v>
      </c>
      <c r="K518" s="222">
        <f>SUM(K536+K579+K594+K596+K530)</f>
        <v>117450</v>
      </c>
    </row>
    <row r="519" spans="2:11" ht="0.75" hidden="1" customHeight="1">
      <c r="B519" s="163">
        <v>2800</v>
      </c>
      <c r="C519" s="134"/>
      <c r="D519" s="163"/>
      <c r="E519" s="163"/>
      <c r="F519" s="163"/>
      <c r="G519" s="53"/>
      <c r="H519" s="225"/>
      <c r="I519" s="222"/>
      <c r="J519" s="222"/>
      <c r="K519" s="222"/>
    </row>
    <row r="520" spans="2:11" hidden="1">
      <c r="B520" s="171"/>
      <c r="C520" s="134"/>
      <c r="D520" s="163"/>
      <c r="E520" s="163"/>
      <c r="F520" s="163"/>
      <c r="G520" s="53"/>
      <c r="H520" s="225"/>
      <c r="I520" s="222"/>
      <c r="J520" s="222"/>
      <c r="K520" s="222"/>
    </row>
    <row r="521" spans="2:11" hidden="1">
      <c r="B521" s="171"/>
      <c r="C521" s="134"/>
      <c r="D521" s="163"/>
      <c r="E521" s="163"/>
      <c r="F521" s="163"/>
      <c r="G521" s="53"/>
      <c r="H521" s="225"/>
      <c r="I521" s="222"/>
      <c r="J521" s="222"/>
      <c r="K521" s="222"/>
    </row>
    <row r="522" spans="2:11" hidden="1">
      <c r="B522" s="171"/>
      <c r="C522" s="134"/>
      <c r="D522" s="163"/>
      <c r="E522" s="163"/>
      <c r="F522" s="163"/>
      <c r="G522" s="53"/>
      <c r="H522" s="225"/>
      <c r="I522" s="222"/>
      <c r="J522" s="222"/>
      <c r="K522" s="222"/>
    </row>
    <row r="523" spans="2:11" hidden="1">
      <c r="B523" s="171"/>
      <c r="C523" s="134"/>
      <c r="D523" s="163"/>
      <c r="E523" s="163"/>
      <c r="F523" s="163"/>
      <c r="G523" s="53"/>
      <c r="H523" s="225"/>
      <c r="I523" s="222"/>
      <c r="J523" s="222"/>
      <c r="K523" s="222"/>
    </row>
    <row r="524" spans="2:11" hidden="1">
      <c r="B524" s="171"/>
      <c r="C524" s="134"/>
      <c r="D524" s="163"/>
      <c r="E524" s="163"/>
      <c r="F524" s="163"/>
      <c r="G524" s="53"/>
      <c r="H524" s="225"/>
      <c r="I524" s="222"/>
      <c r="J524" s="222"/>
      <c r="K524" s="222"/>
    </row>
    <row r="525" spans="2:11" hidden="1">
      <c r="B525" s="171"/>
      <c r="C525" s="134"/>
      <c r="D525" s="163"/>
      <c r="E525" s="163"/>
      <c r="F525" s="163"/>
      <c r="G525" s="53"/>
      <c r="H525" s="225"/>
      <c r="I525" s="222"/>
      <c r="J525" s="222"/>
      <c r="K525" s="222"/>
    </row>
    <row r="526" spans="2:11" hidden="1">
      <c r="B526" s="171"/>
      <c r="C526" s="134"/>
      <c r="D526" s="163"/>
      <c r="E526" s="163"/>
      <c r="F526" s="163"/>
      <c r="G526" s="53"/>
      <c r="H526" s="225"/>
      <c r="I526" s="222"/>
      <c r="J526" s="222"/>
      <c r="K526" s="222"/>
    </row>
    <row r="527" spans="2:11" hidden="1">
      <c r="B527" s="171"/>
      <c r="C527" s="134"/>
      <c r="D527" s="163"/>
      <c r="E527" s="163"/>
      <c r="F527" s="163"/>
      <c r="G527" s="53"/>
      <c r="H527" s="225"/>
      <c r="I527" s="222"/>
      <c r="J527" s="222"/>
      <c r="K527" s="222"/>
    </row>
    <row r="528" spans="2:11" ht="0.75" hidden="1" customHeight="1">
      <c r="B528" s="171"/>
      <c r="C528" s="134"/>
      <c r="D528" s="163"/>
      <c r="E528" s="163"/>
      <c r="F528" s="163"/>
      <c r="G528" s="53"/>
      <c r="H528" s="225"/>
      <c r="I528" s="222"/>
      <c r="J528" s="222"/>
      <c r="K528" s="222"/>
    </row>
    <row r="529" spans="2:158" ht="0.75" customHeight="1">
      <c r="B529" s="163"/>
      <c r="C529" s="223"/>
      <c r="D529" s="170"/>
      <c r="E529" s="170"/>
      <c r="F529" s="170"/>
      <c r="G529" s="127"/>
      <c r="H529" s="67"/>
      <c r="I529" s="222"/>
      <c r="J529" s="222"/>
      <c r="K529" s="222"/>
    </row>
    <row r="530" spans="2:158" ht="15" customHeight="1">
      <c r="B530" s="45">
        <v>2810</v>
      </c>
      <c r="C530" s="175" t="s">
        <v>705</v>
      </c>
      <c r="D530" s="175">
        <v>1</v>
      </c>
      <c r="E530" s="175">
        <v>0</v>
      </c>
      <c r="F530" s="170"/>
      <c r="G530" s="54" t="s">
        <v>388</v>
      </c>
      <c r="H530" s="67"/>
      <c r="I530" s="222">
        <f t="shared" si="8"/>
        <v>115850</v>
      </c>
      <c r="J530" s="222">
        <v>0</v>
      </c>
      <c r="K530" s="222">
        <f>SUM(K531)</f>
        <v>115850</v>
      </c>
    </row>
    <row r="531" spans="2:158" ht="18.75" customHeight="1">
      <c r="B531" s="45">
        <v>2811</v>
      </c>
      <c r="C531" s="175" t="s">
        <v>705</v>
      </c>
      <c r="D531" s="175">
        <v>1</v>
      </c>
      <c r="E531" s="175">
        <v>1</v>
      </c>
      <c r="F531" s="170"/>
      <c r="G531" s="53" t="s">
        <v>117</v>
      </c>
      <c r="H531" s="67"/>
      <c r="I531" s="222">
        <f>SUM(J531:K531)</f>
        <v>115850</v>
      </c>
      <c r="J531" s="222">
        <v>0</v>
      </c>
      <c r="K531" s="222">
        <f>SUM(K534:K535)</f>
        <v>115850</v>
      </c>
    </row>
    <row r="532" spans="2:158" ht="39" customHeight="1">
      <c r="B532" s="45"/>
      <c r="C532" s="175"/>
      <c r="D532" s="175"/>
      <c r="E532" s="175"/>
      <c r="F532" s="170"/>
      <c r="G532" s="53" t="s">
        <v>603</v>
      </c>
      <c r="H532" s="67"/>
      <c r="I532" s="222"/>
      <c r="J532" s="222"/>
      <c r="K532" s="222"/>
    </row>
    <row r="533" spans="2:158" ht="15" customHeight="1">
      <c r="B533" s="45"/>
      <c r="C533" s="175"/>
      <c r="D533" s="175"/>
      <c r="E533" s="175"/>
      <c r="F533" s="218">
        <v>4269</v>
      </c>
      <c r="G533" s="91" t="s">
        <v>663</v>
      </c>
      <c r="H533" s="67"/>
      <c r="I533" s="222">
        <f>SUM(J533:K533)</f>
        <v>0</v>
      </c>
      <c r="J533" s="222">
        <v>0</v>
      </c>
      <c r="K533" s="222">
        <v>0</v>
      </c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M533" s="34"/>
      <c r="AN533" s="34"/>
      <c r="AO533" s="34"/>
      <c r="AP533" s="34"/>
      <c r="AQ533" s="34"/>
      <c r="AR533" s="34"/>
      <c r="AS533" s="34"/>
      <c r="AT533" s="34"/>
      <c r="AU533" s="34"/>
      <c r="AV533" s="34"/>
      <c r="AW533" s="34"/>
      <c r="AX533" s="34"/>
      <c r="AY533" s="34"/>
      <c r="AZ533" s="34"/>
      <c r="BA533" s="34"/>
      <c r="BB533" s="34"/>
      <c r="BC533" s="34"/>
      <c r="BD533" s="34"/>
      <c r="BE533" s="34"/>
      <c r="BF533" s="34"/>
      <c r="BG533" s="34"/>
      <c r="BH533" s="34"/>
      <c r="BI533" s="34"/>
      <c r="BJ533" s="34"/>
      <c r="BK533" s="34"/>
      <c r="BL533" s="34"/>
      <c r="BM533" s="34"/>
      <c r="BN533" s="34"/>
      <c r="BO533" s="34"/>
      <c r="BP533" s="34"/>
      <c r="BQ533" s="34"/>
      <c r="BR533" s="34"/>
      <c r="BS533" s="34"/>
      <c r="BT533" s="34"/>
      <c r="BU533" s="34"/>
      <c r="BV533" s="34"/>
      <c r="BW533" s="34"/>
      <c r="BX533" s="34"/>
      <c r="BY533" s="34"/>
      <c r="BZ533" s="34"/>
      <c r="CA533" s="34"/>
      <c r="CB533" s="34"/>
      <c r="CC533" s="34"/>
      <c r="CD533" s="34"/>
      <c r="CE533" s="34"/>
      <c r="CF533" s="34"/>
      <c r="CG533" s="34"/>
      <c r="CH533" s="34"/>
      <c r="CI533" s="34"/>
      <c r="CJ533" s="34"/>
      <c r="CK533" s="34"/>
      <c r="CL533" s="34"/>
      <c r="CM533" s="34"/>
      <c r="CN533" s="34"/>
      <c r="CO533" s="34"/>
      <c r="CP533" s="34"/>
      <c r="CQ533" s="34"/>
      <c r="CR533" s="34"/>
      <c r="CS533" s="34"/>
      <c r="CT533" s="34"/>
      <c r="CU533" s="34"/>
      <c r="CV533" s="34"/>
      <c r="CW533" s="34"/>
      <c r="CX533" s="34"/>
      <c r="CY533" s="34"/>
      <c r="CZ533" s="34"/>
      <c r="DA533" s="34"/>
      <c r="DB533" s="34"/>
      <c r="DC533" s="34"/>
      <c r="DD533" s="34"/>
      <c r="DE533" s="34"/>
      <c r="DF533" s="34"/>
      <c r="DG533" s="34"/>
      <c r="DH533" s="34"/>
      <c r="DI533" s="34"/>
      <c r="DJ533" s="34"/>
      <c r="DK533" s="34"/>
      <c r="DL533" s="34"/>
      <c r="DM533" s="34"/>
      <c r="DN533" s="34"/>
      <c r="DO533" s="34"/>
      <c r="DP533" s="34"/>
      <c r="DQ533" s="34"/>
      <c r="DR533" s="34"/>
      <c r="DS533" s="34"/>
      <c r="DT533" s="34"/>
      <c r="DU533" s="34"/>
      <c r="DV533" s="34"/>
      <c r="DW533" s="34"/>
      <c r="DX533" s="34"/>
      <c r="DY533" s="34"/>
      <c r="DZ533" s="34"/>
      <c r="EA533" s="34"/>
      <c r="EB533" s="34"/>
      <c r="EC533" s="34"/>
      <c r="ED533" s="34"/>
      <c r="EE533" s="34"/>
      <c r="EF533" s="34"/>
      <c r="EG533" s="34"/>
      <c r="EH533" s="34"/>
      <c r="EI533" s="34"/>
      <c r="EJ533" s="34"/>
      <c r="EK533" s="34"/>
      <c r="EL533" s="34"/>
      <c r="EM533" s="34"/>
      <c r="EN533" s="34"/>
      <c r="EO533" s="34"/>
      <c r="EP533" s="34"/>
      <c r="EQ533" s="34"/>
      <c r="ER533" s="34"/>
      <c r="ES533" s="34"/>
      <c r="ET533" s="34"/>
      <c r="EU533" s="34"/>
      <c r="EV533" s="34"/>
      <c r="EW533" s="34"/>
      <c r="EX533" s="34"/>
      <c r="EY533" s="34"/>
      <c r="EZ533" s="34"/>
      <c r="FA533" s="34"/>
      <c r="FB533" s="34"/>
    </row>
    <row r="534" spans="2:158" ht="15" customHeight="1">
      <c r="B534" s="45"/>
      <c r="C534" s="175"/>
      <c r="D534" s="175"/>
      <c r="E534" s="175"/>
      <c r="F534" s="91" t="s">
        <v>803</v>
      </c>
      <c r="G534" s="91" t="s">
        <v>1036</v>
      </c>
      <c r="H534" s="67"/>
      <c r="I534" s="222">
        <f>SUM(J534:K534)</f>
        <v>115850</v>
      </c>
      <c r="J534" s="222">
        <v>0</v>
      </c>
      <c r="K534" s="222">
        <v>115850</v>
      </c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AL534" s="34"/>
      <c r="AM534" s="34"/>
      <c r="AN534" s="34"/>
      <c r="AO534" s="34"/>
      <c r="AP534" s="34"/>
      <c r="AQ534" s="34"/>
      <c r="AR534" s="34"/>
      <c r="AS534" s="34"/>
      <c r="AT534" s="34"/>
      <c r="AU534" s="34"/>
      <c r="AV534" s="34"/>
      <c r="AW534" s="34"/>
      <c r="AX534" s="34"/>
      <c r="AY534" s="34"/>
      <c r="AZ534" s="34"/>
      <c r="BA534" s="34"/>
      <c r="BB534" s="34"/>
      <c r="BC534" s="34"/>
      <c r="BD534" s="34"/>
      <c r="BE534" s="34"/>
      <c r="BF534" s="34"/>
      <c r="BG534" s="34"/>
      <c r="BH534" s="34"/>
      <c r="BI534" s="34"/>
      <c r="BJ534" s="34"/>
      <c r="BK534" s="34"/>
      <c r="BL534" s="34"/>
      <c r="BM534" s="34"/>
      <c r="BN534" s="34"/>
      <c r="BO534" s="34"/>
      <c r="BP534" s="34"/>
      <c r="BQ534" s="34"/>
      <c r="BR534" s="34"/>
      <c r="BS534" s="34"/>
      <c r="BT534" s="34"/>
      <c r="BU534" s="34"/>
      <c r="BV534" s="34"/>
      <c r="BW534" s="34"/>
      <c r="BX534" s="34"/>
      <c r="BY534" s="34"/>
      <c r="BZ534" s="34"/>
      <c r="CA534" s="34"/>
      <c r="CB534" s="34"/>
      <c r="CC534" s="34"/>
      <c r="CD534" s="34"/>
      <c r="CE534" s="34"/>
      <c r="CF534" s="34"/>
      <c r="CG534" s="34"/>
      <c r="CH534" s="34"/>
      <c r="CI534" s="34"/>
      <c r="CJ534" s="34"/>
      <c r="CK534" s="34"/>
      <c r="CL534" s="34"/>
      <c r="CM534" s="34"/>
      <c r="CN534" s="34"/>
      <c r="CO534" s="34"/>
      <c r="CP534" s="34"/>
      <c r="CQ534" s="34"/>
      <c r="CR534" s="34"/>
      <c r="CS534" s="34"/>
      <c r="CT534" s="34"/>
      <c r="CU534" s="34"/>
      <c r="CV534" s="34"/>
      <c r="CW534" s="34"/>
      <c r="CX534" s="34"/>
      <c r="CY534" s="34"/>
      <c r="CZ534" s="34"/>
      <c r="DA534" s="34"/>
      <c r="DB534" s="34"/>
      <c r="DC534" s="34"/>
      <c r="DD534" s="34"/>
      <c r="DE534" s="34"/>
      <c r="DF534" s="34"/>
      <c r="DG534" s="34"/>
      <c r="DH534" s="34"/>
      <c r="DI534" s="34"/>
      <c r="DJ534" s="34"/>
      <c r="DK534" s="34"/>
      <c r="DL534" s="34"/>
      <c r="DM534" s="34"/>
      <c r="DN534" s="34"/>
      <c r="DO534" s="34"/>
      <c r="DP534" s="34"/>
      <c r="DQ534" s="34"/>
      <c r="DR534" s="34"/>
      <c r="DS534" s="34"/>
      <c r="DT534" s="34"/>
      <c r="DU534" s="34"/>
      <c r="DV534" s="34"/>
      <c r="DW534" s="34"/>
      <c r="DX534" s="34"/>
      <c r="DY534" s="34"/>
      <c r="DZ534" s="34"/>
      <c r="EA534" s="34"/>
      <c r="EB534" s="34"/>
      <c r="EC534" s="34"/>
      <c r="ED534" s="34"/>
      <c r="EE534" s="34"/>
      <c r="EF534" s="34"/>
      <c r="EG534" s="34"/>
      <c r="EH534" s="34"/>
      <c r="EI534" s="34"/>
      <c r="EJ534" s="34"/>
      <c r="EK534" s="34"/>
      <c r="EL534" s="34"/>
      <c r="EM534" s="34"/>
      <c r="EN534" s="34"/>
      <c r="EO534" s="34"/>
      <c r="EP534" s="34"/>
      <c r="EQ534" s="34"/>
      <c r="ER534" s="34"/>
      <c r="ES534" s="34"/>
      <c r="ET534" s="34"/>
      <c r="EU534" s="34"/>
      <c r="EV534" s="34"/>
      <c r="EW534" s="34"/>
      <c r="EX534" s="34"/>
      <c r="EY534" s="34"/>
      <c r="EZ534" s="34"/>
      <c r="FA534" s="34"/>
      <c r="FB534" s="34"/>
    </row>
    <row r="535" spans="2:158" ht="15" customHeight="1">
      <c r="B535" s="45"/>
      <c r="C535" s="175"/>
      <c r="D535" s="175"/>
      <c r="E535" s="175"/>
      <c r="F535" s="193">
        <v>5134</v>
      </c>
      <c r="G535" s="91" t="s">
        <v>585</v>
      </c>
      <c r="H535" s="67"/>
      <c r="I535" s="222">
        <f>SUM(J535:K535)</f>
        <v>0</v>
      </c>
      <c r="J535" s="222">
        <v>0</v>
      </c>
      <c r="K535" s="222">
        <v>0</v>
      </c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AL535" s="34"/>
      <c r="AM535" s="34"/>
      <c r="AN535" s="34"/>
      <c r="AO535" s="34"/>
      <c r="AP535" s="34"/>
      <c r="AQ535" s="34"/>
      <c r="AR535" s="34"/>
      <c r="AS535" s="34"/>
      <c r="AT535" s="34"/>
      <c r="AU535" s="34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34"/>
      <c r="BG535" s="34"/>
      <c r="BH535" s="34"/>
      <c r="BI535" s="34"/>
      <c r="BJ535" s="34"/>
      <c r="BK535" s="34"/>
      <c r="BL535" s="34"/>
      <c r="BM535" s="34"/>
      <c r="BN535" s="34"/>
      <c r="BO535" s="34"/>
      <c r="BP535" s="34"/>
      <c r="BQ535" s="34"/>
      <c r="BR535" s="34"/>
      <c r="BS535" s="34"/>
      <c r="BT535" s="34"/>
      <c r="BU535" s="34"/>
      <c r="BV535" s="34"/>
      <c r="BW535" s="34"/>
      <c r="BX535" s="34"/>
      <c r="BY535" s="34"/>
      <c r="BZ535" s="34"/>
      <c r="CA535" s="34"/>
      <c r="CB535" s="34"/>
      <c r="CC535" s="34"/>
      <c r="CD535" s="34"/>
      <c r="CE535" s="34"/>
      <c r="CF535" s="34"/>
      <c r="CG535" s="34"/>
      <c r="CH535" s="34"/>
      <c r="CI535" s="34"/>
      <c r="CJ535" s="34"/>
      <c r="CK535" s="34"/>
      <c r="CL535" s="34"/>
      <c r="CM535" s="34"/>
      <c r="CN535" s="34"/>
      <c r="CO535" s="34"/>
      <c r="CP535" s="34"/>
      <c r="CQ535" s="34"/>
      <c r="CR535" s="34"/>
      <c r="CS535" s="34"/>
      <c r="CT535" s="34"/>
      <c r="CU535" s="34"/>
      <c r="CV535" s="34"/>
      <c r="CW535" s="34"/>
      <c r="CX535" s="34"/>
      <c r="CY535" s="34"/>
      <c r="CZ535" s="34"/>
      <c r="DA535" s="34"/>
      <c r="DB535" s="34"/>
      <c r="DC535" s="34"/>
      <c r="DD535" s="34"/>
      <c r="DE535" s="34"/>
      <c r="DF535" s="34"/>
      <c r="DG535" s="34"/>
      <c r="DH535" s="34"/>
      <c r="DI535" s="34"/>
      <c r="DJ535" s="34"/>
      <c r="DK535" s="34"/>
      <c r="DL535" s="34"/>
      <c r="DM535" s="34"/>
      <c r="DN535" s="34"/>
      <c r="DO535" s="34"/>
      <c r="DP535" s="34"/>
      <c r="DQ535" s="34"/>
      <c r="DR535" s="34"/>
      <c r="DS535" s="34"/>
      <c r="DT535" s="34"/>
      <c r="DU535" s="34"/>
      <c r="DV535" s="34"/>
      <c r="DW535" s="34"/>
      <c r="DX535" s="34"/>
      <c r="DY535" s="34"/>
      <c r="DZ535" s="34"/>
      <c r="EA535" s="34"/>
      <c r="EB535" s="34"/>
      <c r="EC535" s="34"/>
      <c r="ED535" s="34"/>
      <c r="EE535" s="34"/>
      <c r="EF535" s="34"/>
      <c r="EG535" s="34"/>
      <c r="EH535" s="34"/>
      <c r="EI535" s="34"/>
      <c r="EJ535" s="34"/>
      <c r="EK535" s="34"/>
      <c r="EL535" s="34"/>
      <c r="EM535" s="34"/>
      <c r="EN535" s="34"/>
      <c r="EO535" s="34"/>
      <c r="EP535" s="34"/>
      <c r="EQ535" s="34"/>
      <c r="ER535" s="34"/>
      <c r="ES535" s="34"/>
      <c r="ET535" s="34"/>
      <c r="EU535" s="34"/>
      <c r="EV535" s="34"/>
      <c r="EW535" s="34"/>
      <c r="EX535" s="34"/>
      <c r="EY535" s="34"/>
      <c r="EZ535" s="34"/>
      <c r="FA535" s="34"/>
      <c r="FB535" s="34"/>
    </row>
    <row r="536" spans="2:158" s="34" customFormat="1" ht="15.75" customHeight="1">
      <c r="B536" s="171">
        <v>2820</v>
      </c>
      <c r="C536" s="223" t="s">
        <v>705</v>
      </c>
      <c r="D536" s="170">
        <v>2</v>
      </c>
      <c r="E536" s="170">
        <v>0</v>
      </c>
      <c r="F536" s="170"/>
      <c r="G536" s="54" t="s">
        <v>389</v>
      </c>
      <c r="H536" s="54" t="s">
        <v>118</v>
      </c>
      <c r="I536" s="222">
        <f t="shared" si="8"/>
        <v>63005.2</v>
      </c>
      <c r="J536" s="222">
        <f>SUM(J542+J566)</f>
        <v>61405.2</v>
      </c>
      <c r="K536" s="222">
        <v>1600</v>
      </c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  <c r="DI536" s="8"/>
      <c r="DJ536" s="8"/>
      <c r="DK536" s="8"/>
      <c r="DL536" s="8"/>
      <c r="DM536" s="8"/>
      <c r="DN536" s="8"/>
      <c r="DO536" s="8"/>
      <c r="DP536" s="8"/>
      <c r="DQ536" s="8"/>
      <c r="DR536" s="8"/>
      <c r="DS536" s="8"/>
      <c r="DT536" s="8"/>
      <c r="DU536" s="8"/>
      <c r="DV536" s="8"/>
      <c r="DW536" s="8"/>
      <c r="DX536" s="8"/>
      <c r="DY536" s="8"/>
      <c r="DZ536" s="8"/>
      <c r="EA536" s="8"/>
      <c r="EB536" s="8"/>
      <c r="EC536" s="8"/>
      <c r="ED536" s="8"/>
      <c r="EE536" s="8"/>
      <c r="EF536" s="8"/>
      <c r="EG536" s="8"/>
      <c r="EH536" s="8"/>
      <c r="EI536" s="8"/>
      <c r="EJ536" s="8"/>
      <c r="EK536" s="8"/>
      <c r="EL536" s="8"/>
      <c r="EM536" s="8"/>
      <c r="EN536" s="8"/>
      <c r="EO536" s="8"/>
      <c r="EP536" s="8"/>
      <c r="EQ536" s="8"/>
      <c r="ER536" s="8"/>
      <c r="ES536" s="8"/>
      <c r="ET536" s="8"/>
      <c r="EU536" s="8"/>
      <c r="EV536" s="8"/>
      <c r="EW536" s="8"/>
      <c r="EX536" s="8"/>
      <c r="EY536" s="8"/>
      <c r="EZ536" s="8"/>
      <c r="FA536" s="8"/>
      <c r="FB536" s="8"/>
    </row>
    <row r="537" spans="2:158" ht="13.5" hidden="1" customHeight="1">
      <c r="B537" s="171">
        <v>2810</v>
      </c>
      <c r="C537" s="134" t="s">
        <v>705</v>
      </c>
      <c r="D537" s="163">
        <v>1</v>
      </c>
      <c r="E537" s="163">
        <v>1</v>
      </c>
      <c r="F537" s="163"/>
      <c r="G537" s="53" t="s">
        <v>117</v>
      </c>
      <c r="H537" s="94" t="s">
        <v>119</v>
      </c>
      <c r="I537" s="222">
        <f t="shared" si="8"/>
        <v>0</v>
      </c>
      <c r="J537" s="222">
        <f>SUM(J539:J540)</f>
        <v>0</v>
      </c>
      <c r="K537" s="222">
        <f>SUM(K539:K540)</f>
        <v>0</v>
      </c>
    </row>
    <row r="538" spans="2:158" ht="36" hidden="1">
      <c r="B538" s="171">
        <v>2820</v>
      </c>
      <c r="C538" s="134"/>
      <c r="D538" s="163"/>
      <c r="E538" s="163"/>
      <c r="F538" s="163"/>
      <c r="G538" s="53" t="s">
        <v>603</v>
      </c>
      <c r="H538" s="225"/>
      <c r="I538" s="222">
        <f t="shared" si="8"/>
        <v>0</v>
      </c>
      <c r="J538" s="222"/>
      <c r="K538" s="222"/>
    </row>
    <row r="539" spans="2:158" hidden="1">
      <c r="B539" s="171"/>
      <c r="C539" s="134"/>
      <c r="D539" s="163"/>
      <c r="E539" s="163"/>
      <c r="F539" s="163"/>
      <c r="G539" s="53" t="s">
        <v>604</v>
      </c>
      <c r="H539" s="225"/>
      <c r="I539" s="222">
        <f t="shared" si="8"/>
        <v>0</v>
      </c>
      <c r="J539" s="222"/>
      <c r="K539" s="222"/>
    </row>
    <row r="540" spans="2:158" hidden="1">
      <c r="B540" s="171"/>
      <c r="C540" s="134"/>
      <c r="D540" s="163"/>
      <c r="E540" s="163"/>
      <c r="F540" s="163"/>
      <c r="G540" s="53" t="s">
        <v>604</v>
      </c>
      <c r="H540" s="225"/>
      <c r="I540" s="222">
        <f t="shared" si="8"/>
        <v>0</v>
      </c>
      <c r="J540" s="222"/>
      <c r="K540" s="222"/>
    </row>
    <row r="541" spans="2:158" ht="10.5" hidden="1" customHeight="1">
      <c r="B541" s="171"/>
      <c r="C541" s="223" t="s">
        <v>705</v>
      </c>
      <c r="D541" s="170">
        <v>2</v>
      </c>
      <c r="E541" s="170">
        <v>0</v>
      </c>
      <c r="F541" s="170"/>
      <c r="G541" s="54" t="s">
        <v>389</v>
      </c>
      <c r="H541" s="54" t="s">
        <v>120</v>
      </c>
      <c r="I541" s="222">
        <f t="shared" si="8"/>
        <v>104005.2</v>
      </c>
      <c r="J541" s="222">
        <f>SUM(J542,J546,J550,J566,J571,J575,J579)</f>
        <v>90405.2</v>
      </c>
      <c r="K541" s="222">
        <f>SUM(K542,K546,K550,K566,K571,K575,K579)</f>
        <v>13600</v>
      </c>
    </row>
    <row r="542" spans="2:158" ht="15" customHeight="1">
      <c r="B542" s="171">
        <v>2823</v>
      </c>
      <c r="C542" s="134" t="s">
        <v>705</v>
      </c>
      <c r="D542" s="163">
        <v>2</v>
      </c>
      <c r="E542" s="163">
        <v>3</v>
      </c>
      <c r="F542" s="163"/>
      <c r="G542" s="53" t="s">
        <v>739</v>
      </c>
      <c r="H542" s="53" t="s">
        <v>739</v>
      </c>
      <c r="I542" s="222">
        <f t="shared" ref="I542:I619" si="10">SUM(J542:K542)</f>
        <v>31925</v>
      </c>
      <c r="J542" s="222">
        <v>30325</v>
      </c>
      <c r="K542" s="222">
        <v>1600</v>
      </c>
    </row>
    <row r="543" spans="2:158" ht="36" hidden="1">
      <c r="B543" s="171">
        <v>2821</v>
      </c>
      <c r="C543" s="134"/>
      <c r="D543" s="163"/>
      <c r="E543" s="163"/>
      <c r="F543" s="163"/>
      <c r="G543" s="53" t="s">
        <v>603</v>
      </c>
      <c r="H543" s="225"/>
      <c r="I543" s="222">
        <f t="shared" si="10"/>
        <v>0</v>
      </c>
      <c r="J543" s="222"/>
      <c r="K543" s="222"/>
    </row>
    <row r="544" spans="2:158" hidden="1">
      <c r="B544" s="171">
        <v>2823</v>
      </c>
      <c r="C544" s="134"/>
      <c r="D544" s="163"/>
      <c r="E544" s="163"/>
      <c r="F544" s="163"/>
      <c r="G544" s="53" t="s">
        <v>604</v>
      </c>
      <c r="H544" s="225"/>
      <c r="I544" s="222">
        <f t="shared" si="10"/>
        <v>0</v>
      </c>
      <c r="J544" s="222"/>
      <c r="K544" s="222"/>
    </row>
    <row r="545" spans="2:11" hidden="1">
      <c r="B545" s="171"/>
      <c r="C545" s="134"/>
      <c r="D545" s="163"/>
      <c r="E545" s="163"/>
      <c r="F545" s="163"/>
      <c r="G545" s="53" t="s">
        <v>604</v>
      </c>
      <c r="H545" s="225"/>
      <c r="I545" s="222">
        <f t="shared" si="10"/>
        <v>0</v>
      </c>
      <c r="J545" s="222"/>
      <c r="K545" s="222"/>
    </row>
    <row r="546" spans="2:11" hidden="1">
      <c r="B546" s="171"/>
      <c r="C546" s="134" t="s">
        <v>705</v>
      </c>
      <c r="D546" s="163">
        <v>2</v>
      </c>
      <c r="E546" s="163">
        <v>2</v>
      </c>
      <c r="F546" s="163"/>
      <c r="G546" s="53" t="s">
        <v>707</v>
      </c>
      <c r="H546" s="54"/>
      <c r="I546" s="222">
        <f t="shared" si="10"/>
        <v>0</v>
      </c>
      <c r="J546" s="222">
        <f>SUM(J548:J549)</f>
        <v>0</v>
      </c>
      <c r="K546" s="222">
        <f>SUM(K548:K549)</f>
        <v>0</v>
      </c>
    </row>
    <row r="547" spans="2:11" ht="36" hidden="1">
      <c r="B547" s="171">
        <v>2822</v>
      </c>
      <c r="C547" s="134"/>
      <c r="D547" s="163"/>
      <c r="E547" s="163"/>
      <c r="F547" s="163"/>
      <c r="G547" s="53" t="s">
        <v>603</v>
      </c>
      <c r="H547" s="225"/>
      <c r="I547" s="222">
        <f t="shared" si="10"/>
        <v>0</v>
      </c>
      <c r="J547" s="222"/>
      <c r="K547" s="222"/>
    </row>
    <row r="548" spans="2:11" hidden="1">
      <c r="B548" s="171"/>
      <c r="C548" s="134"/>
      <c r="D548" s="163"/>
      <c r="E548" s="163"/>
      <c r="F548" s="163"/>
      <c r="G548" s="53" t="s">
        <v>604</v>
      </c>
      <c r="H548" s="225"/>
      <c r="I548" s="222">
        <f t="shared" si="10"/>
        <v>0</v>
      </c>
      <c r="J548" s="222"/>
      <c r="K548" s="222"/>
    </row>
    <row r="549" spans="2:11" hidden="1">
      <c r="B549" s="171"/>
      <c r="C549" s="134"/>
      <c r="D549" s="163"/>
      <c r="E549" s="163"/>
      <c r="F549" s="163"/>
      <c r="G549" s="53" t="s">
        <v>604</v>
      </c>
      <c r="H549" s="225"/>
      <c r="I549" s="222">
        <f t="shared" si="10"/>
        <v>0</v>
      </c>
      <c r="J549" s="222"/>
      <c r="K549" s="222"/>
    </row>
    <row r="550" spans="2:11" ht="192" hidden="1">
      <c r="B550" s="171"/>
      <c r="C550" s="134" t="s">
        <v>705</v>
      </c>
      <c r="D550" s="163">
        <v>2</v>
      </c>
      <c r="E550" s="163">
        <v>3</v>
      </c>
      <c r="F550" s="163"/>
      <c r="G550" s="53" t="s">
        <v>739</v>
      </c>
      <c r="H550" s="94" t="s">
        <v>121</v>
      </c>
      <c r="I550" s="222">
        <f t="shared" si="10"/>
        <v>41000</v>
      </c>
      <c r="J550" s="222">
        <f>SUM(J552:J559)</f>
        <v>29000</v>
      </c>
      <c r="K550" s="222">
        <v>12000</v>
      </c>
    </row>
    <row r="551" spans="2:11" ht="36">
      <c r="B551" s="171"/>
      <c r="C551" s="134"/>
      <c r="D551" s="163"/>
      <c r="E551" s="163"/>
      <c r="F551" s="163"/>
      <c r="G551" s="53" t="s">
        <v>603</v>
      </c>
      <c r="H551" s="225"/>
      <c r="I551" s="222">
        <f t="shared" si="10"/>
        <v>0</v>
      </c>
      <c r="J551" s="222"/>
      <c r="K551" s="222">
        <v>0</v>
      </c>
    </row>
    <row r="552" spans="2:11" ht="24">
      <c r="B552" s="171"/>
      <c r="C552" s="134"/>
      <c r="D552" s="163"/>
      <c r="E552" s="163"/>
      <c r="F552" s="226">
        <v>4111</v>
      </c>
      <c r="G552" s="85" t="s">
        <v>450</v>
      </c>
      <c r="H552" s="225"/>
      <c r="I552" s="222">
        <f>SUM(J552:K552)</f>
        <v>26000</v>
      </c>
      <c r="J552" s="222">
        <v>26000</v>
      </c>
      <c r="K552" s="222">
        <v>0</v>
      </c>
    </row>
    <row r="553" spans="2:11">
      <c r="B553" s="171"/>
      <c r="C553" s="134"/>
      <c r="D553" s="163"/>
      <c r="E553" s="163"/>
      <c r="F553" s="226">
        <v>4131</v>
      </c>
      <c r="G553" s="85" t="s">
        <v>728</v>
      </c>
      <c r="H553" s="225"/>
      <c r="I553" s="222">
        <f t="shared" si="10"/>
        <v>0</v>
      </c>
      <c r="J553" s="222">
        <v>0</v>
      </c>
      <c r="K553" s="222">
        <v>0</v>
      </c>
    </row>
    <row r="554" spans="2:11">
      <c r="B554" s="171"/>
      <c r="C554" s="134"/>
      <c r="D554" s="163"/>
      <c r="E554" s="163"/>
      <c r="F554" s="226">
        <v>4212</v>
      </c>
      <c r="G554" s="88" t="s">
        <v>491</v>
      </c>
      <c r="H554" s="225"/>
      <c r="I554" s="222">
        <f t="shared" si="10"/>
        <v>1300</v>
      </c>
      <c r="J554" s="222">
        <v>1300</v>
      </c>
      <c r="K554" s="222">
        <v>0</v>
      </c>
    </row>
    <row r="555" spans="2:11">
      <c r="B555" s="171"/>
      <c r="C555" s="134"/>
      <c r="D555" s="163"/>
      <c r="E555" s="163"/>
      <c r="F555" s="218">
        <v>4213</v>
      </c>
      <c r="G555" s="85" t="s">
        <v>454</v>
      </c>
      <c r="H555" s="225"/>
      <c r="I555" s="222">
        <f t="shared" ref="I555:I563" si="11">SUM(J555:K555)</f>
        <v>100</v>
      </c>
      <c r="J555" s="222">
        <v>100</v>
      </c>
      <c r="K555" s="222">
        <v>0</v>
      </c>
    </row>
    <row r="556" spans="2:11">
      <c r="B556" s="171"/>
      <c r="C556" s="134"/>
      <c r="D556" s="163"/>
      <c r="E556" s="163"/>
      <c r="F556" s="226">
        <v>4214</v>
      </c>
      <c r="G556" s="85" t="s">
        <v>455</v>
      </c>
      <c r="H556" s="225"/>
      <c r="I556" s="222">
        <f t="shared" si="11"/>
        <v>200</v>
      </c>
      <c r="J556" s="222">
        <v>200</v>
      </c>
      <c r="K556" s="222">
        <v>0</v>
      </c>
    </row>
    <row r="557" spans="2:11" ht="17.25" customHeight="1">
      <c r="B557" s="171"/>
      <c r="C557" s="134"/>
      <c r="D557" s="163"/>
      <c r="E557" s="163"/>
      <c r="F557" s="226">
        <v>4239</v>
      </c>
      <c r="G557" s="85" t="s">
        <v>662</v>
      </c>
      <c r="H557" s="225"/>
      <c r="I557" s="222">
        <f t="shared" si="11"/>
        <v>1000</v>
      </c>
      <c r="J557" s="222">
        <v>1000</v>
      </c>
      <c r="K557" s="222">
        <v>0</v>
      </c>
    </row>
    <row r="558" spans="2:11">
      <c r="B558" s="171"/>
      <c r="C558" s="134"/>
      <c r="D558" s="163"/>
      <c r="E558" s="163"/>
      <c r="F558" s="218">
        <v>4241</v>
      </c>
      <c r="G558" s="85" t="s">
        <v>470</v>
      </c>
      <c r="H558" s="225"/>
      <c r="I558" s="222">
        <v>100</v>
      </c>
      <c r="J558" s="222">
        <v>100</v>
      </c>
      <c r="K558" s="222">
        <v>0</v>
      </c>
    </row>
    <row r="559" spans="2:11">
      <c r="B559" s="171"/>
      <c r="C559" s="134"/>
      <c r="D559" s="163"/>
      <c r="E559" s="163"/>
      <c r="F559" s="226">
        <v>4261</v>
      </c>
      <c r="G559" s="85" t="s">
        <v>477</v>
      </c>
      <c r="H559" s="225"/>
      <c r="I559" s="222">
        <f t="shared" si="11"/>
        <v>300</v>
      </c>
      <c r="J559" s="222">
        <v>300</v>
      </c>
      <c r="K559" s="222">
        <v>0</v>
      </c>
    </row>
    <row r="560" spans="2:11">
      <c r="B560" s="171"/>
      <c r="C560" s="134"/>
      <c r="D560" s="163"/>
      <c r="E560" s="163"/>
      <c r="F560" s="218">
        <v>4267</v>
      </c>
      <c r="G560" s="91" t="s">
        <v>482</v>
      </c>
      <c r="H560" s="225"/>
      <c r="I560" s="222">
        <f>SUM(J560:K560)</f>
        <v>500</v>
      </c>
      <c r="J560" s="222">
        <v>500</v>
      </c>
      <c r="K560" s="222">
        <v>0</v>
      </c>
    </row>
    <row r="561" spans="2:11">
      <c r="B561" s="171"/>
      <c r="C561" s="134"/>
      <c r="D561" s="163"/>
      <c r="E561" s="163"/>
      <c r="F561" s="218">
        <v>4269</v>
      </c>
      <c r="G561" s="91" t="s">
        <v>663</v>
      </c>
      <c r="H561" s="225"/>
      <c r="I561" s="222">
        <f>SUM(J561:K561)</f>
        <v>700</v>
      </c>
      <c r="J561" s="222">
        <v>700</v>
      </c>
      <c r="K561" s="222">
        <v>0</v>
      </c>
    </row>
    <row r="562" spans="2:11" ht="24.75" customHeight="1">
      <c r="B562" s="171"/>
      <c r="C562" s="134"/>
      <c r="D562" s="163"/>
      <c r="E562" s="163"/>
      <c r="F562" s="218">
        <v>4823</v>
      </c>
      <c r="G562" s="244" t="s">
        <v>791</v>
      </c>
      <c r="H562" s="225"/>
      <c r="I562" s="222">
        <f t="shared" si="11"/>
        <v>125</v>
      </c>
      <c r="J562" s="222">
        <v>125</v>
      </c>
      <c r="K562" s="222">
        <v>0</v>
      </c>
    </row>
    <row r="563" spans="2:11" ht="24.75" customHeight="1">
      <c r="B563" s="171"/>
      <c r="C563" s="134"/>
      <c r="D563" s="163"/>
      <c r="E563" s="163"/>
      <c r="F563" s="193">
        <v>5113</v>
      </c>
      <c r="G563" s="91" t="s">
        <v>591</v>
      </c>
      <c r="H563" s="225"/>
      <c r="I563" s="222">
        <f t="shared" si="11"/>
        <v>1600</v>
      </c>
      <c r="J563" s="222">
        <v>0</v>
      </c>
      <c r="K563" s="222">
        <v>1600</v>
      </c>
    </row>
    <row r="564" spans="2:11" ht="17.25" customHeight="1">
      <c r="B564" s="171"/>
      <c r="C564" s="134"/>
      <c r="D564" s="163"/>
      <c r="E564" s="163"/>
      <c r="F564" s="218">
        <v>5122</v>
      </c>
      <c r="G564" s="91" t="s">
        <v>587</v>
      </c>
      <c r="H564" s="100" t="s">
        <v>806</v>
      </c>
      <c r="I564" s="222">
        <f t="shared" si="10"/>
        <v>0</v>
      </c>
      <c r="J564" s="222">
        <v>0</v>
      </c>
      <c r="K564" s="222">
        <v>0</v>
      </c>
    </row>
    <row r="565" spans="2:11">
      <c r="B565" s="171"/>
      <c r="C565" s="134"/>
      <c r="D565" s="163"/>
      <c r="E565" s="163"/>
      <c r="F565" s="193">
        <v>5134</v>
      </c>
      <c r="G565" s="91" t="s">
        <v>585</v>
      </c>
      <c r="H565" s="225"/>
      <c r="I565" s="222">
        <f t="shared" si="10"/>
        <v>0</v>
      </c>
      <c r="J565" s="222">
        <v>0</v>
      </c>
      <c r="K565" s="222">
        <v>0</v>
      </c>
    </row>
    <row r="566" spans="2:11" ht="14.25" customHeight="1">
      <c r="B566" s="171">
        <v>2824</v>
      </c>
      <c r="C566" s="134" t="s">
        <v>705</v>
      </c>
      <c r="D566" s="163">
        <v>2</v>
      </c>
      <c r="E566" s="163">
        <v>4</v>
      </c>
      <c r="F566" s="163"/>
      <c r="G566" s="53" t="s">
        <v>708</v>
      </c>
      <c r="H566" s="94"/>
      <c r="I566" s="222">
        <f t="shared" si="10"/>
        <v>31080.2</v>
      </c>
      <c r="J566" s="222">
        <f>SUM(J568:J570)</f>
        <v>31080.2</v>
      </c>
      <c r="K566" s="222">
        <f>SUM(K568:K570)</f>
        <v>0</v>
      </c>
    </row>
    <row r="567" spans="2:11" ht="36">
      <c r="B567" s="171"/>
      <c r="C567" s="134"/>
      <c r="D567" s="163"/>
      <c r="E567" s="163"/>
      <c r="F567" s="163"/>
      <c r="G567" s="53" t="s">
        <v>603</v>
      </c>
      <c r="H567" s="225"/>
      <c r="I567" s="222">
        <f t="shared" si="10"/>
        <v>0</v>
      </c>
      <c r="J567" s="222">
        <v>0</v>
      </c>
      <c r="K567" s="222">
        <v>0</v>
      </c>
    </row>
    <row r="568" spans="2:11" ht="21" customHeight="1">
      <c r="B568" s="171"/>
      <c r="C568" s="134"/>
      <c r="D568" s="163"/>
      <c r="E568" s="163"/>
      <c r="F568" s="176">
        <v>4239</v>
      </c>
      <c r="G568" s="85" t="s">
        <v>662</v>
      </c>
      <c r="H568" s="225"/>
      <c r="I568" s="222">
        <f t="shared" si="10"/>
        <v>28580.2</v>
      </c>
      <c r="J568" s="222">
        <v>28580.2</v>
      </c>
      <c r="K568" s="222">
        <v>0</v>
      </c>
    </row>
    <row r="569" spans="2:11" ht="18.75" customHeight="1">
      <c r="B569" s="171"/>
      <c r="C569" s="134"/>
      <c r="D569" s="163"/>
      <c r="E569" s="163"/>
      <c r="F569" s="218">
        <v>4267</v>
      </c>
      <c r="G569" s="91" t="s">
        <v>482</v>
      </c>
      <c r="H569" s="225"/>
      <c r="I569" s="222">
        <f>SUM(J569:K569)</f>
        <v>1000</v>
      </c>
      <c r="J569" s="222">
        <v>1000</v>
      </c>
      <c r="K569" s="222">
        <v>0</v>
      </c>
    </row>
    <row r="570" spans="2:11" ht="15" customHeight="1">
      <c r="B570" s="171"/>
      <c r="C570" s="134"/>
      <c r="D570" s="163"/>
      <c r="E570" s="163"/>
      <c r="F570" s="176">
        <v>4269</v>
      </c>
      <c r="G570" s="91" t="s">
        <v>663</v>
      </c>
      <c r="H570" s="225"/>
      <c r="I570" s="222">
        <f t="shared" si="10"/>
        <v>1500</v>
      </c>
      <c r="J570" s="222">
        <v>1500</v>
      </c>
      <c r="K570" s="222">
        <v>0</v>
      </c>
    </row>
    <row r="571" spans="2:11" hidden="1">
      <c r="B571" s="171"/>
      <c r="C571" s="134" t="s">
        <v>705</v>
      </c>
      <c r="D571" s="163">
        <v>2</v>
      </c>
      <c r="E571" s="163">
        <v>5</v>
      </c>
      <c r="F571" s="163"/>
      <c r="G571" s="53" t="s">
        <v>709</v>
      </c>
      <c r="H571" s="94"/>
      <c r="I571" s="222">
        <f t="shared" si="10"/>
        <v>0</v>
      </c>
      <c r="J571" s="222">
        <f>SUM(J573:J574)</f>
        <v>0</v>
      </c>
      <c r="K571" s="222">
        <f>SUM(K573:K574)</f>
        <v>0</v>
      </c>
    </row>
    <row r="572" spans="2:11" ht="36" hidden="1">
      <c r="B572" s="171">
        <v>2825</v>
      </c>
      <c r="C572" s="134"/>
      <c r="D572" s="163"/>
      <c r="E572" s="163"/>
      <c r="F572" s="163"/>
      <c r="G572" s="53" t="s">
        <v>603</v>
      </c>
      <c r="H572" s="225"/>
      <c r="I572" s="222">
        <f t="shared" si="10"/>
        <v>0</v>
      </c>
      <c r="J572" s="222"/>
      <c r="K572" s="222"/>
    </row>
    <row r="573" spans="2:11" hidden="1">
      <c r="B573" s="171"/>
      <c r="C573" s="134"/>
      <c r="D573" s="163"/>
      <c r="E573" s="163"/>
      <c r="F573" s="163"/>
      <c r="G573" s="53" t="s">
        <v>604</v>
      </c>
      <c r="H573" s="225"/>
      <c r="I573" s="222">
        <f t="shared" si="10"/>
        <v>0</v>
      </c>
      <c r="J573" s="222"/>
      <c r="K573" s="222"/>
    </row>
    <row r="574" spans="2:11" hidden="1">
      <c r="B574" s="171"/>
      <c r="C574" s="134"/>
      <c r="D574" s="163"/>
      <c r="E574" s="163"/>
      <c r="F574" s="163"/>
      <c r="G574" s="53" t="s">
        <v>604</v>
      </c>
      <c r="H574" s="225"/>
      <c r="I574" s="222">
        <f t="shared" si="10"/>
        <v>0</v>
      </c>
      <c r="J574" s="222"/>
      <c r="K574" s="222"/>
    </row>
    <row r="575" spans="2:11" hidden="1">
      <c r="B575" s="171"/>
      <c r="C575" s="134" t="s">
        <v>705</v>
      </c>
      <c r="D575" s="163">
        <v>2</v>
      </c>
      <c r="E575" s="163">
        <v>6</v>
      </c>
      <c r="F575" s="163"/>
      <c r="G575" s="53" t="s">
        <v>710</v>
      </c>
      <c r="H575" s="94"/>
      <c r="I575" s="222">
        <f t="shared" si="10"/>
        <v>0</v>
      </c>
      <c r="J575" s="222">
        <f>SUM(J577:J578)</f>
        <v>0</v>
      </c>
      <c r="K575" s="222">
        <f>SUM(K577:K578)</f>
        <v>0</v>
      </c>
    </row>
    <row r="576" spans="2:11" ht="36" hidden="1">
      <c r="B576" s="171">
        <v>2826</v>
      </c>
      <c r="C576" s="134"/>
      <c r="D576" s="163"/>
      <c r="E576" s="163"/>
      <c r="F576" s="163"/>
      <c r="G576" s="53" t="s">
        <v>603</v>
      </c>
      <c r="H576" s="225"/>
      <c r="I576" s="222">
        <f t="shared" si="10"/>
        <v>0</v>
      </c>
      <c r="J576" s="222"/>
      <c r="K576" s="222"/>
    </row>
    <row r="577" spans="2:11" hidden="1">
      <c r="B577" s="171"/>
      <c r="C577" s="134"/>
      <c r="D577" s="163"/>
      <c r="E577" s="163"/>
      <c r="F577" s="163"/>
      <c r="G577" s="53" t="s">
        <v>604</v>
      </c>
      <c r="H577" s="225"/>
      <c r="I577" s="222">
        <f t="shared" si="10"/>
        <v>0</v>
      </c>
      <c r="J577" s="222"/>
      <c r="K577" s="222"/>
    </row>
    <row r="578" spans="2:11" hidden="1">
      <c r="B578" s="171"/>
      <c r="C578" s="134"/>
      <c r="D578" s="163"/>
      <c r="E578" s="163"/>
      <c r="F578" s="163"/>
      <c r="G578" s="53" t="s">
        <v>604</v>
      </c>
      <c r="H578" s="225"/>
      <c r="I578" s="222">
        <f t="shared" si="10"/>
        <v>0</v>
      </c>
      <c r="J578" s="222"/>
      <c r="K578" s="222"/>
    </row>
    <row r="579" spans="2:11" ht="24.75" customHeight="1">
      <c r="B579" s="171">
        <v>2827</v>
      </c>
      <c r="C579" s="134" t="s">
        <v>705</v>
      </c>
      <c r="D579" s="163">
        <v>2</v>
      </c>
      <c r="E579" s="163">
        <v>7</v>
      </c>
      <c r="F579" s="163"/>
      <c r="G579" s="53" t="s">
        <v>711</v>
      </c>
      <c r="H579" s="94"/>
      <c r="I579" s="222">
        <f t="shared" si="10"/>
        <v>0</v>
      </c>
      <c r="J579" s="222">
        <f>SUM(J581:J582)</f>
        <v>0</v>
      </c>
      <c r="K579" s="222">
        <f>SUM(K581:K582)</f>
        <v>0</v>
      </c>
    </row>
    <row r="580" spans="2:11" ht="41.25" customHeight="1">
      <c r="B580" s="171"/>
      <c r="C580" s="134"/>
      <c r="D580" s="163"/>
      <c r="E580" s="163"/>
      <c r="F580" s="163"/>
      <c r="G580" s="53" t="s">
        <v>603</v>
      </c>
      <c r="H580" s="225"/>
      <c r="I580" s="222">
        <f t="shared" si="10"/>
        <v>0</v>
      </c>
      <c r="J580" s="222"/>
      <c r="K580" s="222">
        <v>0</v>
      </c>
    </row>
    <row r="581" spans="2:11" ht="15.75" customHeight="1">
      <c r="B581" s="171"/>
      <c r="C581" s="134"/>
      <c r="D581" s="163"/>
      <c r="E581" s="163"/>
      <c r="F581" s="193">
        <v>5112</v>
      </c>
      <c r="G581" s="91" t="s">
        <v>590</v>
      </c>
      <c r="H581" s="100" t="s">
        <v>803</v>
      </c>
      <c r="I581" s="222">
        <f t="shared" si="10"/>
        <v>0</v>
      </c>
      <c r="J581" s="222">
        <v>0</v>
      </c>
      <c r="K581" s="222">
        <v>0</v>
      </c>
    </row>
    <row r="582" spans="2:11" ht="16.5" customHeight="1">
      <c r="B582" s="171"/>
      <c r="C582" s="134"/>
      <c r="D582" s="163"/>
      <c r="E582" s="163"/>
      <c r="F582" s="193">
        <v>5134</v>
      </c>
      <c r="G582" s="91" t="s">
        <v>585</v>
      </c>
      <c r="H582" s="225"/>
      <c r="I582" s="222">
        <f t="shared" si="10"/>
        <v>0</v>
      </c>
      <c r="J582" s="222">
        <v>0</v>
      </c>
      <c r="K582" s="222">
        <v>0</v>
      </c>
    </row>
    <row r="583" spans="2:11" ht="10.5" customHeight="1">
      <c r="B583" s="171">
        <v>2830</v>
      </c>
      <c r="C583" s="223" t="s">
        <v>705</v>
      </c>
      <c r="D583" s="170">
        <v>3</v>
      </c>
      <c r="E583" s="170">
        <v>0</v>
      </c>
      <c r="F583" s="170"/>
      <c r="G583" s="54" t="s">
        <v>392</v>
      </c>
      <c r="H583" s="230" t="s">
        <v>122</v>
      </c>
      <c r="I583" s="222">
        <f t="shared" si="10"/>
        <v>900</v>
      </c>
      <c r="J583" s="222">
        <f>SUM(J584,J588,J592)</f>
        <v>900</v>
      </c>
      <c r="K583" s="222">
        <f>SUM(K584,K588,K592)</f>
        <v>0</v>
      </c>
    </row>
    <row r="584" spans="2:11" ht="15.75" customHeight="1">
      <c r="B584" s="171">
        <v>2831</v>
      </c>
      <c r="C584" s="134" t="s">
        <v>705</v>
      </c>
      <c r="D584" s="163">
        <v>3</v>
      </c>
      <c r="E584" s="163">
        <v>1</v>
      </c>
      <c r="F584" s="163"/>
      <c r="G584" s="53" t="s">
        <v>740</v>
      </c>
      <c r="H584" s="230"/>
      <c r="I584" s="222">
        <f t="shared" si="10"/>
        <v>500</v>
      </c>
      <c r="J584" s="222">
        <f>SUM(J586)</f>
        <v>500</v>
      </c>
      <c r="K584" s="222">
        <f>SUM(K586:K587)</f>
        <v>0</v>
      </c>
    </row>
    <row r="585" spans="2:11" ht="36">
      <c r="B585" s="171"/>
      <c r="C585" s="134"/>
      <c r="D585" s="163"/>
      <c r="E585" s="163"/>
      <c r="F585" s="163"/>
      <c r="G585" s="53" t="s">
        <v>603</v>
      </c>
      <c r="H585" s="225"/>
      <c r="I585" s="222">
        <f t="shared" si="10"/>
        <v>0</v>
      </c>
      <c r="J585" s="222"/>
      <c r="K585" s="222">
        <v>0</v>
      </c>
    </row>
    <row r="586" spans="2:11">
      <c r="B586" s="171"/>
      <c r="C586" s="134"/>
      <c r="D586" s="163"/>
      <c r="E586" s="163"/>
      <c r="F586" s="218">
        <v>4234</v>
      </c>
      <c r="G586" s="85" t="s">
        <v>465</v>
      </c>
      <c r="H586" s="225"/>
      <c r="I586" s="222">
        <f t="shared" si="10"/>
        <v>500</v>
      </c>
      <c r="J586" s="222">
        <v>500</v>
      </c>
      <c r="K586" s="222">
        <v>0</v>
      </c>
    </row>
    <row r="587" spans="2:11">
      <c r="B587" s="171">
        <v>2833</v>
      </c>
      <c r="C587" s="134" t="s">
        <v>705</v>
      </c>
      <c r="D587" s="163">
        <v>3</v>
      </c>
      <c r="E587" s="163">
        <v>3</v>
      </c>
      <c r="F587" s="163"/>
      <c r="G587" s="53" t="s">
        <v>747</v>
      </c>
      <c r="H587" s="225"/>
      <c r="I587" s="222">
        <f t="shared" si="10"/>
        <v>400</v>
      </c>
      <c r="J587" s="222">
        <v>400</v>
      </c>
      <c r="K587" s="222">
        <v>0</v>
      </c>
    </row>
    <row r="588" spans="2:11" hidden="1">
      <c r="B588" s="45">
        <v>2833</v>
      </c>
      <c r="C588" s="134" t="s">
        <v>705</v>
      </c>
      <c r="D588" s="163">
        <v>3</v>
      </c>
      <c r="E588" s="163">
        <v>2</v>
      </c>
      <c r="F588" s="163"/>
      <c r="G588" s="53" t="s">
        <v>746</v>
      </c>
      <c r="H588" s="230"/>
      <c r="I588" s="222">
        <f t="shared" si="10"/>
        <v>0</v>
      </c>
      <c r="J588" s="222">
        <f>SUM(J590:J591)</f>
        <v>0</v>
      </c>
      <c r="K588" s="222">
        <f>SUM(K590:K591)</f>
        <v>0</v>
      </c>
    </row>
    <row r="589" spans="2:11" ht="36" hidden="1">
      <c r="B589" s="171">
        <v>2832</v>
      </c>
      <c r="C589" s="134"/>
      <c r="D589" s="163"/>
      <c r="E589" s="163"/>
      <c r="F589" s="163"/>
      <c r="G589" s="53" t="s">
        <v>603</v>
      </c>
      <c r="H589" s="225"/>
      <c r="I589" s="222">
        <f t="shared" si="10"/>
        <v>0</v>
      </c>
      <c r="J589" s="222"/>
      <c r="K589" s="222"/>
    </row>
    <row r="590" spans="2:11" hidden="1">
      <c r="B590" s="171"/>
      <c r="C590" s="134"/>
      <c r="D590" s="163"/>
      <c r="E590" s="163"/>
      <c r="F590" s="163"/>
      <c r="G590" s="53" t="s">
        <v>604</v>
      </c>
      <c r="H590" s="225"/>
      <c r="I590" s="222">
        <f t="shared" si="10"/>
        <v>0</v>
      </c>
      <c r="J590" s="222"/>
      <c r="K590" s="222"/>
    </row>
    <row r="591" spans="2:11" hidden="1">
      <c r="B591" s="171"/>
      <c r="C591" s="134"/>
      <c r="D591" s="163"/>
      <c r="E591" s="163"/>
      <c r="F591" s="163"/>
      <c r="G591" s="53" t="s">
        <v>604</v>
      </c>
      <c r="H591" s="225"/>
      <c r="I591" s="222">
        <f t="shared" si="10"/>
        <v>0</v>
      </c>
      <c r="J591" s="222"/>
      <c r="K591" s="222"/>
    </row>
    <row r="592" spans="2:11" ht="396" hidden="1">
      <c r="B592" s="171"/>
      <c r="C592" s="134" t="s">
        <v>705</v>
      </c>
      <c r="D592" s="163">
        <v>3</v>
      </c>
      <c r="E592" s="163">
        <v>3</v>
      </c>
      <c r="F592" s="163"/>
      <c r="G592" s="53" t="s">
        <v>747</v>
      </c>
      <c r="H592" s="94" t="s">
        <v>123</v>
      </c>
      <c r="I592" s="222">
        <f t="shared" si="10"/>
        <v>400</v>
      </c>
      <c r="J592" s="222">
        <v>400</v>
      </c>
      <c r="K592" s="222">
        <f>SUM(K594:K595)</f>
        <v>0</v>
      </c>
    </row>
    <row r="593" spans="2:11" ht="36">
      <c r="B593" s="171"/>
      <c r="C593" s="134"/>
      <c r="D593" s="163"/>
      <c r="E593" s="163"/>
      <c r="F593" s="163"/>
      <c r="G593" s="53" t="s">
        <v>603</v>
      </c>
      <c r="H593" s="225"/>
      <c r="I593" s="222">
        <f t="shared" si="10"/>
        <v>0</v>
      </c>
      <c r="J593" s="222"/>
      <c r="K593" s="222">
        <v>0</v>
      </c>
    </row>
    <row r="594" spans="2:11">
      <c r="B594" s="171"/>
      <c r="C594" s="134"/>
      <c r="D594" s="163"/>
      <c r="E594" s="163"/>
      <c r="F594" s="218">
        <v>4234</v>
      </c>
      <c r="G594" s="85" t="s">
        <v>465</v>
      </c>
      <c r="H594" s="225"/>
      <c r="I594" s="222">
        <f t="shared" si="10"/>
        <v>400</v>
      </c>
      <c r="J594" s="222">
        <v>400</v>
      </c>
      <c r="K594" s="222">
        <v>0</v>
      </c>
    </row>
    <row r="595" spans="2:11">
      <c r="B595" s="171"/>
      <c r="C595" s="134"/>
      <c r="D595" s="163"/>
      <c r="E595" s="163"/>
      <c r="F595" s="163"/>
      <c r="G595" s="53" t="s">
        <v>604</v>
      </c>
      <c r="H595" s="225"/>
      <c r="I595" s="222">
        <f t="shared" si="10"/>
        <v>0</v>
      </c>
      <c r="J595" s="222"/>
      <c r="K595" s="222">
        <v>0</v>
      </c>
    </row>
    <row r="596" spans="2:11" ht="25.5" customHeight="1">
      <c r="B596" s="171">
        <v>2840</v>
      </c>
      <c r="C596" s="223" t="s">
        <v>705</v>
      </c>
      <c r="D596" s="170">
        <v>4</v>
      </c>
      <c r="E596" s="170">
        <v>0</v>
      </c>
      <c r="F596" s="170"/>
      <c r="G596" s="54" t="s">
        <v>393</v>
      </c>
      <c r="H596" s="230" t="s">
        <v>124</v>
      </c>
      <c r="I596" s="222">
        <f t="shared" si="10"/>
        <v>1500</v>
      </c>
      <c r="J596" s="222">
        <f>SUM(J606+J597)</f>
        <v>1500</v>
      </c>
      <c r="K596" s="222">
        <f>SUM(K606)</f>
        <v>0</v>
      </c>
    </row>
    <row r="597" spans="2:11">
      <c r="B597" s="171">
        <v>2841</v>
      </c>
      <c r="C597" s="223" t="s">
        <v>705</v>
      </c>
      <c r="D597" s="170">
        <v>4</v>
      </c>
      <c r="E597" s="170">
        <v>1</v>
      </c>
      <c r="F597" s="170"/>
      <c r="G597" s="53" t="s">
        <v>749</v>
      </c>
      <c r="H597" s="230"/>
      <c r="I597" s="222">
        <f>SUM(J597:K597)</f>
        <v>0</v>
      </c>
      <c r="J597" s="222">
        <f>SUM(J599)</f>
        <v>0</v>
      </c>
      <c r="K597" s="222"/>
    </row>
    <row r="598" spans="2:11" ht="36">
      <c r="B598" s="171"/>
      <c r="C598" s="223"/>
      <c r="D598" s="170"/>
      <c r="E598" s="170"/>
      <c r="F598" s="170"/>
      <c r="G598" s="53" t="s">
        <v>603</v>
      </c>
      <c r="H598" s="230"/>
      <c r="I598" s="222"/>
      <c r="J598" s="222"/>
      <c r="K598" s="222"/>
    </row>
    <row r="599" spans="2:11" ht="24">
      <c r="B599" s="171"/>
      <c r="C599" s="223"/>
      <c r="D599" s="170"/>
      <c r="E599" s="170"/>
      <c r="F599" s="218">
        <v>4239</v>
      </c>
      <c r="G599" s="85" t="s">
        <v>662</v>
      </c>
      <c r="H599" s="230"/>
      <c r="I599" s="222">
        <f>SUM(J599:K599)</f>
        <v>0</v>
      </c>
      <c r="J599" s="222">
        <v>0</v>
      </c>
      <c r="K599" s="222">
        <v>0</v>
      </c>
    </row>
    <row r="600" spans="2:11" ht="24.75" customHeight="1">
      <c r="B600" s="171">
        <v>2842</v>
      </c>
      <c r="C600" s="134" t="s">
        <v>705</v>
      </c>
      <c r="D600" s="163">
        <v>4</v>
      </c>
      <c r="E600" s="163">
        <v>2</v>
      </c>
      <c r="F600" s="163"/>
      <c r="G600" s="53" t="s">
        <v>750</v>
      </c>
      <c r="H600" s="230"/>
      <c r="I600" s="222">
        <f t="shared" si="10"/>
        <v>1500</v>
      </c>
      <c r="J600" s="222">
        <f>SUM(J606)</f>
        <v>1500</v>
      </c>
      <c r="K600" s="222">
        <f>SUM(K602:K603)</f>
        <v>0</v>
      </c>
    </row>
    <row r="601" spans="2:11" ht="14.25" hidden="1" customHeight="1">
      <c r="B601" s="171">
        <v>2841</v>
      </c>
      <c r="C601" s="134"/>
      <c r="D601" s="163"/>
      <c r="E601" s="163"/>
      <c r="F601" s="163"/>
      <c r="G601" s="53" t="s">
        <v>603</v>
      </c>
      <c r="H601" s="225"/>
      <c r="I601" s="222">
        <f t="shared" si="10"/>
        <v>0</v>
      </c>
      <c r="J601" s="222"/>
      <c r="K601" s="222"/>
    </row>
    <row r="602" spans="2:11" hidden="1">
      <c r="B602" s="171"/>
      <c r="C602" s="134"/>
      <c r="D602" s="163"/>
      <c r="E602" s="163"/>
      <c r="F602" s="163"/>
      <c r="G602" s="53" t="s">
        <v>604</v>
      </c>
      <c r="H602" s="225"/>
      <c r="I602" s="222">
        <f t="shared" si="10"/>
        <v>0</v>
      </c>
      <c r="J602" s="222"/>
      <c r="K602" s="222"/>
    </row>
    <row r="603" spans="2:11" hidden="1">
      <c r="B603" s="171"/>
      <c r="C603" s="134"/>
      <c r="D603" s="163"/>
      <c r="E603" s="163"/>
      <c r="F603" s="163"/>
      <c r="G603" s="53" t="s">
        <v>604</v>
      </c>
      <c r="H603" s="225"/>
      <c r="I603" s="222">
        <f t="shared" si="10"/>
        <v>0</v>
      </c>
      <c r="J603" s="222"/>
      <c r="K603" s="222"/>
    </row>
    <row r="604" spans="2:11" ht="36" hidden="1">
      <c r="B604" s="171"/>
      <c r="C604" s="134" t="s">
        <v>705</v>
      </c>
      <c r="D604" s="163">
        <v>4</v>
      </c>
      <c r="E604" s="163">
        <v>2</v>
      </c>
      <c r="F604" s="163"/>
      <c r="G604" s="53" t="s">
        <v>750</v>
      </c>
      <c r="H604" s="230"/>
      <c r="I604" s="222">
        <f t="shared" si="10"/>
        <v>374616.3</v>
      </c>
      <c r="J604" s="222">
        <f>SUM(J606:J609)</f>
        <v>145070</v>
      </c>
      <c r="K604" s="222">
        <f>SUM(K606:K609)</f>
        <v>229546.3</v>
      </c>
    </row>
    <row r="605" spans="2:11" ht="34.5" customHeight="1">
      <c r="B605" s="171"/>
      <c r="C605" s="134"/>
      <c r="D605" s="163"/>
      <c r="E605" s="163"/>
      <c r="F605" s="163"/>
      <c r="G605" s="53" t="s">
        <v>603</v>
      </c>
      <c r="H605" s="225"/>
      <c r="I605" s="222"/>
      <c r="J605" s="222"/>
      <c r="K605" s="222"/>
    </row>
    <row r="606" spans="2:11" ht="24">
      <c r="B606" s="171"/>
      <c r="C606" s="134"/>
      <c r="D606" s="163"/>
      <c r="E606" s="163"/>
      <c r="F606" s="163">
        <v>4819</v>
      </c>
      <c r="G606" s="91" t="s">
        <v>787</v>
      </c>
      <c r="H606" s="225"/>
      <c r="I606" s="222">
        <f t="shared" si="10"/>
        <v>1500</v>
      </c>
      <c r="J606" s="222">
        <v>1500</v>
      </c>
      <c r="K606" s="222">
        <v>0</v>
      </c>
    </row>
    <row r="607" spans="2:11" ht="24">
      <c r="B607" s="171">
        <v>2850</v>
      </c>
      <c r="C607" s="223" t="s">
        <v>705</v>
      </c>
      <c r="D607" s="170">
        <v>5</v>
      </c>
      <c r="E607" s="170">
        <v>0</v>
      </c>
      <c r="F607" s="163"/>
      <c r="G607" s="216" t="s">
        <v>1066</v>
      </c>
      <c r="H607" s="225"/>
      <c r="I607" s="222">
        <v>0</v>
      </c>
      <c r="J607" s="222">
        <v>0</v>
      </c>
      <c r="K607" s="222">
        <v>0</v>
      </c>
    </row>
    <row r="608" spans="2:11" ht="24">
      <c r="B608" s="171">
        <v>2860</v>
      </c>
      <c r="C608" s="223" t="s">
        <v>705</v>
      </c>
      <c r="D608" s="170">
        <v>6</v>
      </c>
      <c r="E608" s="170">
        <v>0</v>
      </c>
      <c r="F608" s="163"/>
      <c r="G608" s="216" t="s">
        <v>1067</v>
      </c>
      <c r="H608" s="225"/>
      <c r="I608" s="222">
        <v>0</v>
      </c>
      <c r="J608" s="222">
        <v>0</v>
      </c>
      <c r="K608" s="222">
        <v>0</v>
      </c>
    </row>
    <row r="609" spans="2:158" ht="43.5" customHeight="1">
      <c r="B609" s="171">
        <v>2900</v>
      </c>
      <c r="C609" s="223" t="s">
        <v>712</v>
      </c>
      <c r="D609" s="170">
        <v>0</v>
      </c>
      <c r="E609" s="170">
        <v>0</v>
      </c>
      <c r="F609" s="170"/>
      <c r="G609" s="127" t="s">
        <v>1023</v>
      </c>
      <c r="H609" s="67" t="s">
        <v>258</v>
      </c>
      <c r="I609" s="222">
        <f>SUM(J609:K609)</f>
        <v>373116.3</v>
      </c>
      <c r="J609" s="222">
        <f>SUM(J625+J666+J636)</f>
        <v>143570</v>
      </c>
      <c r="K609" s="222">
        <f>SUM(K625+K666)</f>
        <v>229546.3</v>
      </c>
    </row>
    <row r="610" spans="2:158" ht="408" hidden="1">
      <c r="B610" s="171"/>
      <c r="C610" s="134" t="s">
        <v>705</v>
      </c>
      <c r="D610" s="163">
        <v>4</v>
      </c>
      <c r="E610" s="163">
        <v>3</v>
      </c>
      <c r="F610" s="163"/>
      <c r="G610" s="53" t="s">
        <v>748</v>
      </c>
      <c r="H610" s="94" t="s">
        <v>125</v>
      </c>
      <c r="I610" s="222">
        <f t="shared" si="10"/>
        <v>0</v>
      </c>
      <c r="J610" s="222">
        <f>SUM(J612:J613)</f>
        <v>0</v>
      </c>
      <c r="K610" s="222">
        <f>SUM(K612:K613)</f>
        <v>0</v>
      </c>
    </row>
    <row r="611" spans="2:158" ht="17.25" hidden="1" customHeight="1">
      <c r="B611" s="163">
        <v>2900</v>
      </c>
      <c r="C611" s="134"/>
      <c r="D611" s="163"/>
      <c r="E611" s="163"/>
      <c r="F611" s="163"/>
      <c r="G611" s="53" t="s">
        <v>603</v>
      </c>
      <c r="H611" s="225"/>
      <c r="I611" s="222">
        <f t="shared" si="10"/>
        <v>0</v>
      </c>
      <c r="J611" s="222"/>
      <c r="K611" s="222"/>
    </row>
    <row r="612" spans="2:158" hidden="1">
      <c r="B612" s="171"/>
      <c r="C612" s="134"/>
      <c r="D612" s="163"/>
      <c r="E612" s="163"/>
      <c r="F612" s="163"/>
      <c r="G612" s="53" t="s">
        <v>604</v>
      </c>
      <c r="H612" s="225"/>
      <c r="I612" s="222">
        <f t="shared" si="10"/>
        <v>0</v>
      </c>
      <c r="J612" s="222"/>
      <c r="K612" s="222"/>
    </row>
    <row r="613" spans="2:158" hidden="1">
      <c r="B613" s="171"/>
      <c r="C613" s="134"/>
      <c r="D613" s="163"/>
      <c r="E613" s="163"/>
      <c r="F613" s="163"/>
      <c r="G613" s="53" t="s">
        <v>604</v>
      </c>
      <c r="H613" s="225"/>
      <c r="I613" s="222">
        <f t="shared" si="10"/>
        <v>0</v>
      </c>
      <c r="J613" s="222"/>
      <c r="K613" s="222"/>
    </row>
    <row r="614" spans="2:158" ht="384" hidden="1">
      <c r="B614" s="171"/>
      <c r="C614" s="223" t="s">
        <v>705</v>
      </c>
      <c r="D614" s="170">
        <v>5</v>
      </c>
      <c r="E614" s="170">
        <v>0</v>
      </c>
      <c r="F614" s="170"/>
      <c r="G614" s="65" t="s">
        <v>394</v>
      </c>
      <c r="H614" s="230" t="s">
        <v>127</v>
      </c>
      <c r="I614" s="222">
        <f t="shared" si="10"/>
        <v>0</v>
      </c>
      <c r="J614" s="222">
        <f>SUM(J615)</f>
        <v>0</v>
      </c>
      <c r="K614" s="222">
        <f>SUM(K615)</f>
        <v>0</v>
      </c>
    </row>
    <row r="615" spans="2:158" ht="36" hidden="1" customHeight="1">
      <c r="B615" s="171">
        <v>2850</v>
      </c>
      <c r="C615" s="223" t="s">
        <v>705</v>
      </c>
      <c r="D615" s="170">
        <v>5</v>
      </c>
      <c r="E615" s="170">
        <v>1</v>
      </c>
      <c r="F615" s="170"/>
      <c r="G615" s="66" t="s">
        <v>126</v>
      </c>
      <c r="H615" s="94" t="s">
        <v>128</v>
      </c>
      <c r="I615" s="222">
        <f t="shared" si="10"/>
        <v>0</v>
      </c>
      <c r="J615" s="222">
        <f>SUM(J617:J618)</f>
        <v>0</v>
      </c>
      <c r="K615" s="222">
        <f>SUM(K617:K618)</f>
        <v>0</v>
      </c>
    </row>
    <row r="616" spans="2:158" ht="24" hidden="1" customHeight="1">
      <c r="B616" s="171">
        <v>2851</v>
      </c>
      <c r="C616" s="134"/>
      <c r="D616" s="163"/>
      <c r="E616" s="163"/>
      <c r="F616" s="163"/>
      <c r="G616" s="53" t="s">
        <v>603</v>
      </c>
      <c r="H616" s="225"/>
      <c r="I616" s="222">
        <f t="shared" si="10"/>
        <v>0</v>
      </c>
      <c r="J616" s="222"/>
      <c r="K616" s="222"/>
    </row>
    <row r="617" spans="2:158" hidden="1">
      <c r="B617" s="171"/>
      <c r="C617" s="134"/>
      <c r="D617" s="163"/>
      <c r="E617" s="163"/>
      <c r="F617" s="163"/>
      <c r="G617" s="53" t="s">
        <v>604</v>
      </c>
      <c r="H617" s="225"/>
      <c r="I617" s="222">
        <f t="shared" si="10"/>
        <v>0</v>
      </c>
      <c r="J617" s="222"/>
      <c r="K617" s="222"/>
    </row>
    <row r="618" spans="2:158" hidden="1">
      <c r="B618" s="171"/>
      <c r="C618" s="134"/>
      <c r="D618" s="163"/>
      <c r="E618" s="163"/>
      <c r="F618" s="163"/>
      <c r="G618" s="53" t="s">
        <v>604</v>
      </c>
      <c r="H618" s="225"/>
      <c r="I618" s="222">
        <f t="shared" si="10"/>
        <v>0</v>
      </c>
      <c r="J618" s="222"/>
      <c r="K618" s="222"/>
    </row>
    <row r="619" spans="2:158" ht="409.5" hidden="1">
      <c r="B619" s="171"/>
      <c r="C619" s="223" t="s">
        <v>705</v>
      </c>
      <c r="D619" s="170">
        <v>6</v>
      </c>
      <c r="E619" s="170">
        <v>0</v>
      </c>
      <c r="F619" s="170"/>
      <c r="G619" s="65" t="s">
        <v>395</v>
      </c>
      <c r="H619" s="230" t="s">
        <v>256</v>
      </c>
      <c r="I619" s="222">
        <f t="shared" si="10"/>
        <v>0</v>
      </c>
      <c r="J619" s="222">
        <f>SUM(J620)</f>
        <v>0</v>
      </c>
      <c r="K619" s="222">
        <f>SUM(K620)</f>
        <v>0</v>
      </c>
    </row>
    <row r="620" spans="2:158" ht="27" hidden="1" customHeight="1">
      <c r="B620" s="171">
        <v>2860</v>
      </c>
      <c r="C620" s="134" t="s">
        <v>705</v>
      </c>
      <c r="D620" s="163">
        <v>6</v>
      </c>
      <c r="E620" s="163">
        <v>1</v>
      </c>
      <c r="F620" s="163"/>
      <c r="G620" s="66" t="s">
        <v>129</v>
      </c>
      <c r="H620" s="94" t="s">
        <v>257</v>
      </c>
      <c r="I620" s="222">
        <f t="shared" ref="I620:I625" si="12">SUM(J620:K620)</f>
        <v>0</v>
      </c>
      <c r="J620" s="222">
        <f>SUM(J622:J623)</f>
        <v>0</v>
      </c>
      <c r="K620" s="222">
        <f>SUM(K622:K623)</f>
        <v>0</v>
      </c>
    </row>
    <row r="621" spans="2:158" ht="12" hidden="1" customHeight="1">
      <c r="B621" s="171">
        <v>2861</v>
      </c>
      <c r="C621" s="134"/>
      <c r="D621" s="163"/>
      <c r="E621" s="163"/>
      <c r="F621" s="163"/>
      <c r="G621" s="53" t="s">
        <v>603</v>
      </c>
      <c r="H621" s="225"/>
      <c r="I621" s="222">
        <f t="shared" si="12"/>
        <v>0</v>
      </c>
      <c r="J621" s="222"/>
      <c r="K621" s="222"/>
    </row>
    <row r="622" spans="2:158" ht="9.75" hidden="1" customHeight="1">
      <c r="B622" s="171"/>
      <c r="C622" s="134"/>
      <c r="D622" s="163"/>
      <c r="E622" s="163"/>
      <c r="F622" s="163"/>
      <c r="G622" s="53" t="s">
        <v>604</v>
      </c>
      <c r="H622" s="225"/>
      <c r="I622" s="222">
        <f t="shared" si="12"/>
        <v>0</v>
      </c>
      <c r="J622" s="222"/>
      <c r="K622" s="222"/>
    </row>
    <row r="623" spans="2:158" ht="13.5" hidden="1" customHeight="1">
      <c r="B623" s="171"/>
      <c r="C623" s="134"/>
      <c r="D623" s="163"/>
      <c r="E623" s="163"/>
      <c r="F623" s="163"/>
      <c r="G623" s="53" t="s">
        <v>604</v>
      </c>
      <c r="H623" s="225"/>
      <c r="I623" s="222">
        <f t="shared" si="12"/>
        <v>0</v>
      </c>
      <c r="J623" s="222"/>
      <c r="K623" s="222"/>
    </row>
    <row r="624" spans="2:158" ht="0.75" hidden="1" customHeight="1">
      <c r="B624" s="171"/>
      <c r="C624" s="223" t="s">
        <v>712</v>
      </c>
      <c r="D624" s="170">
        <v>0</v>
      </c>
      <c r="E624" s="170">
        <v>0</v>
      </c>
      <c r="F624" s="170"/>
      <c r="G624" s="127" t="s">
        <v>1023</v>
      </c>
      <c r="H624" s="67" t="s">
        <v>258</v>
      </c>
      <c r="I624" s="222">
        <f t="shared" si="12"/>
        <v>371816.3</v>
      </c>
      <c r="J624" s="222">
        <f>SUM(J625,J638,J647,J656,J666,J676,J681,J686)</f>
        <v>142270</v>
      </c>
      <c r="K624" s="222">
        <f>SUM(K625,K638,K647,K656,K666,K676,K681,K686)</f>
        <v>229546.3</v>
      </c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M624" s="34"/>
      <c r="AN624" s="34"/>
      <c r="AO624" s="34"/>
      <c r="AP624" s="34"/>
      <c r="AQ624" s="34"/>
      <c r="AR624" s="34"/>
      <c r="AS624" s="34"/>
      <c r="AT624" s="34"/>
      <c r="AU624" s="34"/>
      <c r="AV624" s="34"/>
      <c r="AW624" s="34"/>
      <c r="AX624" s="34"/>
      <c r="AY624" s="34"/>
      <c r="AZ624" s="34"/>
      <c r="BA624" s="34"/>
      <c r="BB624" s="34"/>
      <c r="BC624" s="34"/>
      <c r="BD624" s="34"/>
      <c r="BE624" s="34"/>
      <c r="BF624" s="34"/>
      <c r="BG624" s="34"/>
      <c r="BH624" s="34"/>
      <c r="BI624" s="34"/>
      <c r="BJ624" s="34"/>
      <c r="BK624" s="34"/>
      <c r="BL624" s="34"/>
      <c r="BM624" s="34"/>
      <c r="BN624" s="34"/>
      <c r="BO624" s="34"/>
      <c r="BP624" s="34"/>
      <c r="BQ624" s="34"/>
      <c r="BR624" s="34"/>
      <c r="BS624" s="34"/>
      <c r="BT624" s="34"/>
      <c r="BU624" s="34"/>
      <c r="BV624" s="34"/>
      <c r="BW624" s="34"/>
      <c r="BX624" s="34"/>
      <c r="BY624" s="34"/>
      <c r="BZ624" s="34"/>
      <c r="CA624" s="34"/>
      <c r="CB624" s="34"/>
      <c r="CC624" s="34"/>
      <c r="CD624" s="34"/>
      <c r="CE624" s="34"/>
      <c r="CF624" s="34"/>
      <c r="CG624" s="34"/>
      <c r="CH624" s="34"/>
      <c r="CI624" s="34"/>
      <c r="CJ624" s="34"/>
      <c r="CK624" s="34"/>
      <c r="CL624" s="34"/>
      <c r="CM624" s="34"/>
      <c r="CN624" s="34"/>
      <c r="CO624" s="34"/>
      <c r="CP624" s="34"/>
      <c r="CQ624" s="34"/>
      <c r="CR624" s="34"/>
      <c r="CS624" s="34"/>
      <c r="CT624" s="34"/>
      <c r="CU624" s="34"/>
      <c r="CV624" s="34"/>
      <c r="CW624" s="34"/>
      <c r="CX624" s="34"/>
      <c r="CY624" s="34"/>
      <c r="CZ624" s="34"/>
      <c r="DA624" s="34"/>
      <c r="DB624" s="34"/>
      <c r="DC624" s="34"/>
      <c r="DD624" s="34"/>
      <c r="DE624" s="34"/>
      <c r="DF624" s="34"/>
      <c r="DG624" s="34"/>
      <c r="DH624" s="34"/>
      <c r="DI624" s="34"/>
      <c r="DJ624" s="34"/>
      <c r="DK624" s="34"/>
      <c r="DL624" s="34"/>
      <c r="DM624" s="34"/>
      <c r="DN624" s="34"/>
      <c r="DO624" s="34"/>
      <c r="DP624" s="34"/>
      <c r="DQ624" s="34"/>
      <c r="DR624" s="34"/>
      <c r="DS624" s="34"/>
      <c r="DT624" s="34"/>
      <c r="DU624" s="34"/>
      <c r="DV624" s="34"/>
      <c r="DW624" s="34"/>
      <c r="DX624" s="34"/>
      <c r="DY624" s="34"/>
      <c r="DZ624" s="34"/>
      <c r="EA624" s="34"/>
      <c r="EB624" s="34"/>
      <c r="EC624" s="34"/>
      <c r="ED624" s="34"/>
      <c r="EE624" s="34"/>
      <c r="EF624" s="34"/>
      <c r="EG624" s="34"/>
      <c r="EH624" s="34"/>
      <c r="EI624" s="34"/>
      <c r="EJ624" s="34"/>
      <c r="EK624" s="34"/>
      <c r="EL624" s="34"/>
      <c r="EM624" s="34"/>
      <c r="EN624" s="34"/>
      <c r="EO624" s="34"/>
      <c r="EP624" s="34"/>
      <c r="EQ624" s="34"/>
      <c r="ER624" s="34"/>
      <c r="ES624" s="34"/>
      <c r="ET624" s="34"/>
      <c r="EU624" s="34"/>
      <c r="EV624" s="34"/>
      <c r="EW624" s="34"/>
      <c r="EX624" s="34"/>
      <c r="EY624" s="34"/>
      <c r="EZ624" s="34"/>
      <c r="FA624" s="34"/>
      <c r="FB624" s="34"/>
    </row>
    <row r="625" spans="2:158" s="34" customFormat="1" ht="27" customHeight="1">
      <c r="B625" s="163">
        <v>2910</v>
      </c>
      <c r="C625" s="223" t="s">
        <v>712</v>
      </c>
      <c r="D625" s="170">
        <v>1</v>
      </c>
      <c r="E625" s="170">
        <v>0</v>
      </c>
      <c r="F625" s="170"/>
      <c r="G625" s="54" t="s">
        <v>396</v>
      </c>
      <c r="H625" s="54" t="s">
        <v>259</v>
      </c>
      <c r="I625" s="222">
        <f t="shared" si="12"/>
        <v>100350</v>
      </c>
      <c r="J625" s="222">
        <f>SUM(J626+J631)</f>
        <v>63950</v>
      </c>
      <c r="K625" s="222">
        <f>SUM(K626)</f>
        <v>36400</v>
      </c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8"/>
      <c r="CM625" s="8"/>
      <c r="CN625" s="8"/>
      <c r="CO625" s="8"/>
      <c r="CP625" s="8"/>
      <c r="CQ625" s="8"/>
      <c r="CR625" s="8"/>
      <c r="CS625" s="8"/>
      <c r="CT625" s="8"/>
      <c r="CU625" s="8"/>
      <c r="CV625" s="8"/>
      <c r="CW625" s="8"/>
      <c r="CX625" s="8"/>
      <c r="CY625" s="8"/>
      <c r="CZ625" s="8"/>
      <c r="DA625" s="8"/>
      <c r="DB625" s="8"/>
      <c r="DC625" s="8"/>
      <c r="DD625" s="8"/>
      <c r="DE625" s="8"/>
      <c r="DF625" s="8"/>
      <c r="DG625" s="8"/>
      <c r="DH625" s="8"/>
      <c r="DI625" s="8"/>
      <c r="DJ625" s="8"/>
      <c r="DK625" s="8"/>
      <c r="DL625" s="8"/>
      <c r="DM625" s="8"/>
      <c r="DN625" s="8"/>
      <c r="DO625" s="8"/>
      <c r="DP625" s="8"/>
      <c r="DQ625" s="8"/>
      <c r="DR625" s="8"/>
      <c r="DS625" s="8"/>
      <c r="DT625" s="8"/>
      <c r="DU625" s="8"/>
      <c r="DV625" s="8"/>
      <c r="DW625" s="8"/>
      <c r="DX625" s="8"/>
      <c r="DY625" s="8"/>
      <c r="DZ625" s="8"/>
      <c r="EA625" s="8"/>
      <c r="EB625" s="8"/>
      <c r="EC625" s="8"/>
      <c r="ED625" s="8"/>
      <c r="EE625" s="8"/>
      <c r="EF625" s="8"/>
      <c r="EG625" s="8"/>
      <c r="EH625" s="8"/>
      <c r="EI625" s="8"/>
      <c r="EJ625" s="8"/>
      <c r="EK625" s="8"/>
      <c r="EL625" s="8"/>
      <c r="EM625" s="8"/>
      <c r="EN625" s="8"/>
      <c r="EO625" s="8"/>
      <c r="EP625" s="8"/>
      <c r="EQ625" s="8"/>
      <c r="ER625" s="8"/>
      <c r="ES625" s="8"/>
      <c r="ET625" s="8"/>
      <c r="EU625" s="8"/>
      <c r="EV625" s="8"/>
      <c r="EW625" s="8"/>
      <c r="EX625" s="8"/>
      <c r="EY625" s="8"/>
      <c r="EZ625" s="8"/>
      <c r="FA625" s="8"/>
      <c r="FB625" s="8"/>
    </row>
    <row r="626" spans="2:158" ht="17.25" customHeight="1">
      <c r="B626" s="171">
        <v>2911</v>
      </c>
      <c r="C626" s="134" t="s">
        <v>712</v>
      </c>
      <c r="D626" s="163">
        <v>1</v>
      </c>
      <c r="E626" s="163">
        <v>1</v>
      </c>
      <c r="F626" s="163"/>
      <c r="G626" s="53" t="s">
        <v>260</v>
      </c>
      <c r="H626" s="94" t="s">
        <v>261</v>
      </c>
      <c r="I626" s="222">
        <f>SUM(J626:K626)</f>
        <v>99650</v>
      </c>
      <c r="J626" s="222">
        <f>SUM(J628:J629)</f>
        <v>63250</v>
      </c>
      <c r="K626" s="222">
        <v>36400</v>
      </c>
    </row>
    <row r="627" spans="2:158" ht="36">
      <c r="B627" s="171"/>
      <c r="C627" s="134"/>
      <c r="D627" s="163"/>
      <c r="E627" s="163"/>
      <c r="F627" s="163"/>
      <c r="G627" s="53" t="s">
        <v>603</v>
      </c>
      <c r="H627" s="94"/>
      <c r="I627" s="222"/>
      <c r="J627" s="222"/>
      <c r="K627" s="222"/>
    </row>
    <row r="628" spans="2:158" ht="26.25" customHeight="1">
      <c r="B628" s="171"/>
      <c r="C628" s="134"/>
      <c r="D628" s="163"/>
      <c r="E628" s="163"/>
      <c r="F628" s="163">
        <v>4511</v>
      </c>
      <c r="G628" s="91" t="s">
        <v>492</v>
      </c>
      <c r="H628" s="94"/>
      <c r="I628" s="222">
        <f>SUM(J628:K628)</f>
        <v>63250</v>
      </c>
      <c r="J628" s="222">
        <v>63250</v>
      </c>
      <c r="K628" s="222">
        <v>0</v>
      </c>
    </row>
    <row r="629" spans="2:158" ht="24">
      <c r="B629" s="171"/>
      <c r="C629" s="134"/>
      <c r="D629" s="163"/>
      <c r="E629" s="163"/>
      <c r="F629" s="193">
        <v>5113</v>
      </c>
      <c r="G629" s="91" t="s">
        <v>591</v>
      </c>
      <c r="H629" s="225"/>
      <c r="I629" s="222">
        <v>36400</v>
      </c>
      <c r="J629" s="222">
        <v>0</v>
      </c>
      <c r="K629" s="222">
        <v>36400</v>
      </c>
    </row>
    <row r="630" spans="2:158">
      <c r="B630" s="171"/>
      <c r="C630" s="134"/>
      <c r="D630" s="163"/>
      <c r="E630" s="163"/>
      <c r="F630" s="193">
        <v>5134</v>
      </c>
      <c r="G630" s="91" t="s">
        <v>585</v>
      </c>
      <c r="H630" s="225"/>
      <c r="I630" s="222">
        <v>0</v>
      </c>
      <c r="J630" s="222">
        <v>0</v>
      </c>
      <c r="K630" s="222"/>
    </row>
    <row r="631" spans="2:158">
      <c r="B631" s="171">
        <v>2912</v>
      </c>
      <c r="C631" s="134" t="s">
        <v>712</v>
      </c>
      <c r="D631" s="163">
        <v>1</v>
      </c>
      <c r="E631" s="163">
        <v>2</v>
      </c>
      <c r="F631" s="163"/>
      <c r="G631" s="53" t="s">
        <v>1001</v>
      </c>
      <c r="H631" s="225"/>
      <c r="I631" s="222">
        <f>SUM(J631:K631)</f>
        <v>700</v>
      </c>
      <c r="J631" s="222">
        <v>700</v>
      </c>
      <c r="K631" s="222"/>
    </row>
    <row r="632" spans="2:158" ht="35.25" customHeight="1">
      <c r="B632" s="171"/>
      <c r="C632" s="134"/>
      <c r="D632" s="163"/>
      <c r="E632" s="163"/>
      <c r="F632" s="163"/>
      <c r="G632" s="53" t="s">
        <v>603</v>
      </c>
      <c r="H632" s="94" t="s">
        <v>262</v>
      </c>
      <c r="I632" s="222">
        <f t="shared" ref="I632:I662" si="13">SUM(J632:K632)</f>
        <v>0</v>
      </c>
      <c r="J632" s="222">
        <f>SUM(J634:J635)</f>
        <v>0</v>
      </c>
      <c r="K632" s="222">
        <f>SUM(K634:K635)</f>
        <v>0</v>
      </c>
    </row>
    <row r="633" spans="2:158" ht="17.25" customHeight="1">
      <c r="B633" s="171"/>
      <c r="C633" s="134"/>
      <c r="D633" s="163"/>
      <c r="E633" s="163"/>
      <c r="F633" s="218">
        <v>4269</v>
      </c>
      <c r="G633" s="91" t="s">
        <v>663</v>
      </c>
      <c r="H633" s="225"/>
      <c r="I633" s="222">
        <f t="shared" si="13"/>
        <v>700</v>
      </c>
      <c r="J633" s="222">
        <v>700</v>
      </c>
      <c r="K633" s="222">
        <v>0</v>
      </c>
    </row>
    <row r="634" spans="2:158" hidden="1">
      <c r="B634" s="171"/>
      <c r="C634" s="134"/>
      <c r="D634" s="163"/>
      <c r="E634" s="163"/>
      <c r="F634" s="163"/>
      <c r="G634" s="53" t="s">
        <v>604</v>
      </c>
      <c r="H634" s="225"/>
      <c r="I634" s="222">
        <f t="shared" si="13"/>
        <v>0</v>
      </c>
      <c r="J634" s="222"/>
      <c r="K634" s="222"/>
    </row>
    <row r="635" spans="2:158" hidden="1">
      <c r="B635" s="171"/>
      <c r="C635" s="134"/>
      <c r="D635" s="163"/>
      <c r="E635" s="163"/>
      <c r="F635" s="163"/>
      <c r="G635" s="53" t="s">
        <v>604</v>
      </c>
      <c r="H635" s="225"/>
      <c r="I635" s="222">
        <f t="shared" si="13"/>
        <v>0</v>
      </c>
      <c r="J635" s="222"/>
      <c r="K635" s="222"/>
    </row>
    <row r="636" spans="2:158" ht="16.5" customHeight="1">
      <c r="B636" s="171">
        <v>2920</v>
      </c>
      <c r="C636" s="223" t="s">
        <v>712</v>
      </c>
      <c r="D636" s="170">
        <v>2</v>
      </c>
      <c r="E636" s="170">
        <v>0</v>
      </c>
      <c r="F636" s="170"/>
      <c r="G636" s="54" t="s">
        <v>1070</v>
      </c>
      <c r="H636" s="54" t="s">
        <v>263</v>
      </c>
      <c r="I636" s="222">
        <f t="shared" si="13"/>
        <v>1300</v>
      </c>
      <c r="J636" s="222">
        <f>SUM(J637,J641)</f>
        <v>1300</v>
      </c>
      <c r="K636" s="222">
        <f>SUM(K637,K641)</f>
        <v>0</v>
      </c>
    </row>
    <row r="637" spans="2:158" ht="11.25" hidden="1" customHeight="1">
      <c r="B637" s="171">
        <v>2920</v>
      </c>
      <c r="C637" s="134" t="s">
        <v>712</v>
      </c>
      <c r="D637" s="163">
        <v>2</v>
      </c>
      <c r="E637" s="163">
        <v>1</v>
      </c>
      <c r="F637" s="163"/>
      <c r="G637" s="53" t="s">
        <v>714</v>
      </c>
      <c r="H637" s="94" t="s">
        <v>264</v>
      </c>
      <c r="I637" s="222">
        <f t="shared" si="13"/>
        <v>0</v>
      </c>
      <c r="J637" s="222">
        <f>SUM(J639:J640)</f>
        <v>0</v>
      </c>
      <c r="K637" s="222">
        <f>SUM(K639:K640)</f>
        <v>0</v>
      </c>
    </row>
    <row r="638" spans="2:158" ht="9.75" hidden="1" customHeight="1">
      <c r="B638" s="171">
        <v>2921</v>
      </c>
      <c r="C638" s="134"/>
      <c r="D638" s="163"/>
      <c r="E638" s="163"/>
      <c r="F638" s="163"/>
      <c r="G638" s="53" t="s">
        <v>603</v>
      </c>
      <c r="H638" s="225"/>
      <c r="I638" s="222">
        <f t="shared" si="13"/>
        <v>0</v>
      </c>
      <c r="J638" s="222"/>
      <c r="K638" s="222"/>
    </row>
    <row r="639" spans="2:158" ht="8.25" hidden="1" customHeight="1">
      <c r="B639" s="171"/>
      <c r="C639" s="134"/>
      <c r="D639" s="163"/>
      <c r="E639" s="163"/>
      <c r="F639" s="163"/>
      <c r="G639" s="53" t="s">
        <v>604</v>
      </c>
      <c r="H639" s="225"/>
      <c r="I639" s="222">
        <f t="shared" si="13"/>
        <v>0</v>
      </c>
      <c r="J639" s="222"/>
      <c r="K639" s="222"/>
    </row>
    <row r="640" spans="2:158" ht="12" hidden="1" customHeight="1">
      <c r="B640" s="171"/>
      <c r="C640" s="134"/>
      <c r="D640" s="163"/>
      <c r="E640" s="163"/>
      <c r="F640" s="163"/>
      <c r="G640" s="53" t="s">
        <v>604</v>
      </c>
      <c r="H640" s="225"/>
      <c r="I640" s="222">
        <f t="shared" si="13"/>
        <v>0</v>
      </c>
      <c r="J640" s="222"/>
      <c r="K640" s="222"/>
    </row>
    <row r="641" spans="2:11" ht="22.5" customHeight="1">
      <c r="B641" s="171">
        <v>2922</v>
      </c>
      <c r="C641" s="134" t="s">
        <v>712</v>
      </c>
      <c r="D641" s="163">
        <v>2</v>
      </c>
      <c r="E641" s="163">
        <v>2</v>
      </c>
      <c r="F641" s="163"/>
      <c r="G641" s="53" t="s">
        <v>715</v>
      </c>
      <c r="H641" s="94" t="s">
        <v>265</v>
      </c>
      <c r="I641" s="222">
        <f t="shared" si="13"/>
        <v>1300</v>
      </c>
      <c r="J641" s="222">
        <f>SUM(J643:J644)</f>
        <v>1300</v>
      </c>
      <c r="K641" s="222">
        <f>SUM(K643:K644)</f>
        <v>0</v>
      </c>
    </row>
    <row r="642" spans="2:11" ht="39.75" customHeight="1">
      <c r="B642" s="171"/>
      <c r="C642" s="290"/>
      <c r="D642" s="290"/>
      <c r="E642" s="290"/>
      <c r="F642" s="290"/>
      <c r="G642" s="53" t="s">
        <v>603</v>
      </c>
      <c r="H642" s="225"/>
      <c r="I642" s="222">
        <f t="shared" si="13"/>
        <v>0</v>
      </c>
      <c r="J642" s="222"/>
      <c r="K642" s="222"/>
    </row>
    <row r="643" spans="2:11" ht="21.75" customHeight="1">
      <c r="B643" s="290"/>
      <c r="C643" s="290"/>
      <c r="D643" s="290"/>
      <c r="E643" s="290"/>
      <c r="F643" s="163">
        <v>4639</v>
      </c>
      <c r="G643" s="291" t="s">
        <v>1029</v>
      </c>
      <c r="H643" s="225"/>
      <c r="I643" s="222">
        <f t="shared" si="13"/>
        <v>1300</v>
      </c>
      <c r="J643" s="222">
        <v>1300</v>
      </c>
      <c r="K643" s="222">
        <v>0</v>
      </c>
    </row>
    <row r="644" spans="2:11" ht="1.5" hidden="1" customHeight="1">
      <c r="B644" s="171"/>
      <c r="C644" s="134"/>
      <c r="D644" s="163"/>
      <c r="E644" s="163"/>
      <c r="F644" s="163"/>
      <c r="G644" s="53" t="s">
        <v>604</v>
      </c>
      <c r="H644" s="225"/>
      <c r="I644" s="222">
        <f t="shared" si="13"/>
        <v>0</v>
      </c>
      <c r="J644" s="222"/>
      <c r="K644" s="222"/>
    </row>
    <row r="645" spans="2:11" ht="36" customHeight="1">
      <c r="B645" s="171">
        <v>2930</v>
      </c>
      <c r="C645" s="223" t="s">
        <v>712</v>
      </c>
      <c r="D645" s="170">
        <v>3</v>
      </c>
      <c r="E645" s="170">
        <v>0</v>
      </c>
      <c r="F645" s="170"/>
      <c r="G645" s="54" t="s">
        <v>1068</v>
      </c>
      <c r="H645" s="54" t="s">
        <v>266</v>
      </c>
      <c r="I645" s="222">
        <f t="shared" si="13"/>
        <v>0</v>
      </c>
      <c r="J645" s="222">
        <f>SUM(J646,J650)</f>
        <v>0</v>
      </c>
      <c r="K645" s="222">
        <f>SUM(K646,K650)</f>
        <v>0</v>
      </c>
    </row>
    <row r="646" spans="2:11" ht="15" hidden="1" customHeight="1">
      <c r="B646" s="171">
        <v>2930</v>
      </c>
      <c r="C646" s="134" t="s">
        <v>712</v>
      </c>
      <c r="D646" s="163">
        <v>3</v>
      </c>
      <c r="E646" s="163">
        <v>1</v>
      </c>
      <c r="F646" s="163"/>
      <c r="G646" s="53" t="s">
        <v>716</v>
      </c>
      <c r="H646" s="94" t="s">
        <v>267</v>
      </c>
      <c r="I646" s="222">
        <f t="shared" si="13"/>
        <v>0</v>
      </c>
      <c r="J646" s="222">
        <f>SUM(J648:J649)</f>
        <v>0</v>
      </c>
      <c r="K646" s="222">
        <f>SUM(K648:K649)</f>
        <v>0</v>
      </c>
    </row>
    <row r="647" spans="2:11" ht="9.75" hidden="1" customHeight="1">
      <c r="B647" s="171">
        <v>2931</v>
      </c>
      <c r="C647" s="134"/>
      <c r="D647" s="163"/>
      <c r="E647" s="163"/>
      <c r="F647" s="163"/>
      <c r="G647" s="53" t="s">
        <v>603</v>
      </c>
      <c r="H647" s="225"/>
      <c r="I647" s="222">
        <f t="shared" si="13"/>
        <v>0</v>
      </c>
      <c r="J647" s="222"/>
      <c r="K647" s="222"/>
    </row>
    <row r="648" spans="2:11" ht="12" hidden="1" customHeight="1">
      <c r="B648" s="171"/>
      <c r="C648" s="134"/>
      <c r="D648" s="163"/>
      <c r="E648" s="163"/>
      <c r="F648" s="163"/>
      <c r="G648" s="53" t="s">
        <v>604</v>
      </c>
      <c r="H648" s="225"/>
      <c r="I648" s="222">
        <f t="shared" si="13"/>
        <v>0</v>
      </c>
      <c r="J648" s="222"/>
      <c r="K648" s="222"/>
    </row>
    <row r="649" spans="2:11" ht="17.25" hidden="1" customHeight="1">
      <c r="B649" s="171"/>
      <c r="C649" s="134"/>
      <c r="D649" s="163"/>
      <c r="E649" s="163"/>
      <c r="F649" s="163"/>
      <c r="G649" s="53" t="s">
        <v>604</v>
      </c>
      <c r="H649" s="225"/>
      <c r="I649" s="222">
        <f t="shared" si="13"/>
        <v>0</v>
      </c>
      <c r="J649" s="222"/>
      <c r="K649" s="222"/>
    </row>
    <row r="650" spans="2:11" ht="12" hidden="1" customHeight="1">
      <c r="B650" s="171"/>
      <c r="C650" s="134" t="s">
        <v>712</v>
      </c>
      <c r="D650" s="163">
        <v>3</v>
      </c>
      <c r="E650" s="163">
        <v>2</v>
      </c>
      <c r="F650" s="163"/>
      <c r="G650" s="53" t="s">
        <v>717</v>
      </c>
      <c r="H650" s="94"/>
      <c r="I650" s="222">
        <f t="shared" si="13"/>
        <v>0</v>
      </c>
      <c r="J650" s="222">
        <f>SUM(J652:J653)</f>
        <v>0</v>
      </c>
      <c r="K650" s="222">
        <f>SUM(K652:K653)</f>
        <v>0</v>
      </c>
    </row>
    <row r="651" spans="2:11" ht="10.5" hidden="1" customHeight="1">
      <c r="B651" s="171">
        <v>2932</v>
      </c>
      <c r="C651" s="134"/>
      <c r="D651" s="163"/>
      <c r="E651" s="163"/>
      <c r="F651" s="163"/>
      <c r="G651" s="53" t="s">
        <v>603</v>
      </c>
      <c r="H651" s="225"/>
      <c r="I651" s="222">
        <f t="shared" si="13"/>
        <v>0</v>
      </c>
      <c r="J651" s="222"/>
      <c r="K651" s="222"/>
    </row>
    <row r="652" spans="2:11" ht="14.25" hidden="1" customHeight="1">
      <c r="B652" s="171"/>
      <c r="C652" s="134"/>
      <c r="D652" s="163"/>
      <c r="E652" s="163"/>
      <c r="F652" s="163"/>
      <c r="G652" s="53" t="s">
        <v>604</v>
      </c>
      <c r="H652" s="225"/>
      <c r="I652" s="222">
        <f t="shared" si="13"/>
        <v>0</v>
      </c>
      <c r="J652" s="222"/>
      <c r="K652" s="222"/>
    </row>
    <row r="653" spans="2:11" ht="13.5" hidden="1" customHeight="1">
      <c r="B653" s="171"/>
      <c r="C653" s="134"/>
      <c r="D653" s="163"/>
      <c r="E653" s="163"/>
      <c r="F653" s="163"/>
      <c r="G653" s="53" t="s">
        <v>604</v>
      </c>
      <c r="H653" s="225"/>
      <c r="I653" s="222">
        <f t="shared" si="13"/>
        <v>0</v>
      </c>
      <c r="J653" s="222"/>
      <c r="K653" s="222"/>
    </row>
    <row r="654" spans="2:11" ht="24" hidden="1" customHeight="1">
      <c r="B654" s="171"/>
      <c r="C654" s="223" t="s">
        <v>712</v>
      </c>
      <c r="D654" s="170">
        <v>4</v>
      </c>
      <c r="E654" s="170">
        <v>0</v>
      </c>
      <c r="F654" s="170"/>
      <c r="G654" s="54" t="s">
        <v>397</v>
      </c>
      <c r="H654" s="54" t="s">
        <v>268</v>
      </c>
      <c r="I654" s="222">
        <f t="shared" si="13"/>
        <v>0</v>
      </c>
      <c r="J654" s="222">
        <f>SUM(J655,J659)</f>
        <v>0</v>
      </c>
      <c r="K654" s="222">
        <f>SUM(K655,K659)</f>
        <v>0</v>
      </c>
    </row>
    <row r="655" spans="2:11" ht="16.5" customHeight="1">
      <c r="B655" s="171">
        <v>2940</v>
      </c>
      <c r="C655" s="134" t="s">
        <v>712</v>
      </c>
      <c r="D655" s="163">
        <v>4</v>
      </c>
      <c r="E655" s="163">
        <v>1</v>
      </c>
      <c r="F655" s="163"/>
      <c r="G655" s="53" t="s">
        <v>718</v>
      </c>
      <c r="H655" s="94" t="s">
        <v>269</v>
      </c>
      <c r="I655" s="222">
        <f t="shared" si="13"/>
        <v>0</v>
      </c>
      <c r="J655" s="222">
        <f>SUM(J657:J658)</f>
        <v>0</v>
      </c>
      <c r="K655" s="222">
        <f>SUM(K657:K658)</f>
        <v>0</v>
      </c>
    </row>
    <row r="656" spans="2:11" ht="12" hidden="1" customHeight="1">
      <c r="B656" s="171">
        <v>2941</v>
      </c>
      <c r="C656" s="134"/>
      <c r="D656" s="163"/>
      <c r="E656" s="163"/>
      <c r="F656" s="163"/>
      <c r="G656" s="53" t="s">
        <v>603</v>
      </c>
      <c r="H656" s="225"/>
      <c r="I656" s="222">
        <f t="shared" si="13"/>
        <v>0</v>
      </c>
      <c r="J656" s="222"/>
      <c r="K656" s="222"/>
    </row>
    <row r="657" spans="2:13" ht="17.25" hidden="1" customHeight="1">
      <c r="B657" s="171"/>
      <c r="C657" s="134"/>
      <c r="D657" s="163"/>
      <c r="E657" s="163"/>
      <c r="F657" s="163"/>
      <c r="G657" s="53" t="s">
        <v>604</v>
      </c>
      <c r="H657" s="225"/>
      <c r="I657" s="222">
        <f t="shared" si="13"/>
        <v>0</v>
      </c>
      <c r="J657" s="222"/>
      <c r="K657" s="222"/>
    </row>
    <row r="658" spans="2:13" ht="13.5" hidden="1" customHeight="1">
      <c r="B658" s="171"/>
      <c r="C658" s="134"/>
      <c r="D658" s="163"/>
      <c r="E658" s="163"/>
      <c r="F658" s="163"/>
      <c r="G658" s="53" t="s">
        <v>604</v>
      </c>
      <c r="H658" s="225"/>
      <c r="I658" s="222">
        <f t="shared" si="13"/>
        <v>0</v>
      </c>
      <c r="J658" s="222"/>
      <c r="K658" s="222"/>
    </row>
    <row r="659" spans="2:13" ht="13.5" hidden="1" customHeight="1">
      <c r="B659" s="171"/>
      <c r="C659" s="134" t="s">
        <v>712</v>
      </c>
      <c r="D659" s="163">
        <v>4</v>
      </c>
      <c r="E659" s="163">
        <v>2</v>
      </c>
      <c r="F659" s="163"/>
      <c r="G659" s="53" t="s">
        <v>719</v>
      </c>
      <c r="H659" s="94" t="s">
        <v>270</v>
      </c>
      <c r="I659" s="222">
        <f t="shared" si="13"/>
        <v>0</v>
      </c>
      <c r="J659" s="222">
        <f>SUM(J661:J662)</f>
        <v>0</v>
      </c>
      <c r="K659" s="222">
        <f>SUM(K661:K662)</f>
        <v>0</v>
      </c>
    </row>
    <row r="660" spans="2:13" ht="13.5" hidden="1" customHeight="1">
      <c r="B660" s="171">
        <v>2942</v>
      </c>
      <c r="C660" s="134"/>
      <c r="D660" s="163"/>
      <c r="E660" s="163"/>
      <c r="F660" s="163"/>
      <c r="G660" s="53" t="s">
        <v>603</v>
      </c>
      <c r="H660" s="225"/>
      <c r="I660" s="222">
        <f t="shared" si="13"/>
        <v>0</v>
      </c>
      <c r="J660" s="222"/>
      <c r="K660" s="222"/>
    </row>
    <row r="661" spans="2:13" ht="11.25" hidden="1" customHeight="1">
      <c r="B661" s="171"/>
      <c r="C661" s="134"/>
      <c r="D661" s="163"/>
      <c r="E661" s="163"/>
      <c r="F661" s="163"/>
      <c r="G661" s="53" t="s">
        <v>604</v>
      </c>
      <c r="H661" s="225"/>
      <c r="I661" s="222">
        <f t="shared" si="13"/>
        <v>0</v>
      </c>
      <c r="J661" s="222"/>
      <c r="K661" s="222"/>
    </row>
    <row r="662" spans="2:13" ht="9.75" hidden="1" customHeight="1">
      <c r="B662" s="171"/>
      <c r="C662" s="134"/>
      <c r="D662" s="163"/>
      <c r="E662" s="163"/>
      <c r="F662" s="163"/>
      <c r="G662" s="53" t="s">
        <v>604</v>
      </c>
      <c r="H662" s="225"/>
      <c r="I662" s="222">
        <f t="shared" si="13"/>
        <v>0</v>
      </c>
      <c r="J662" s="222"/>
      <c r="K662" s="222"/>
    </row>
    <row r="663" spans="2:13" ht="11.25" hidden="1" customHeight="1">
      <c r="B663" s="171"/>
      <c r="C663" s="134" t="s">
        <v>712</v>
      </c>
      <c r="D663" s="163">
        <v>1</v>
      </c>
      <c r="E663" s="163">
        <v>2</v>
      </c>
      <c r="F663" s="163"/>
      <c r="G663" s="53" t="s">
        <v>713</v>
      </c>
      <c r="H663" s="225"/>
      <c r="I663" s="222"/>
      <c r="J663" s="222"/>
      <c r="K663" s="222">
        <v>0</v>
      </c>
    </row>
    <row r="664" spans="2:13" ht="12" hidden="1" customHeight="1">
      <c r="B664" s="171">
        <v>2912</v>
      </c>
      <c r="C664" s="134"/>
      <c r="D664" s="163"/>
      <c r="E664" s="163"/>
      <c r="F664" s="163"/>
      <c r="G664" s="53" t="s">
        <v>604</v>
      </c>
      <c r="H664" s="225"/>
      <c r="I664" s="222">
        <f>SUM(J664:K664)</f>
        <v>0</v>
      </c>
      <c r="J664" s="222"/>
      <c r="K664" s="222"/>
    </row>
    <row r="665" spans="2:13" ht="13.5" hidden="1" customHeight="1">
      <c r="B665" s="171"/>
      <c r="C665" s="134"/>
      <c r="D665" s="163"/>
      <c r="E665" s="163"/>
      <c r="F665" s="176">
        <v>4269</v>
      </c>
      <c r="G665" s="91" t="s">
        <v>663</v>
      </c>
      <c r="H665" s="225"/>
      <c r="I665" s="222">
        <v>0</v>
      </c>
      <c r="J665" s="222">
        <v>0</v>
      </c>
      <c r="K665" s="222">
        <v>0</v>
      </c>
    </row>
    <row r="666" spans="2:13" ht="25.5" customHeight="1">
      <c r="B666" s="171">
        <v>2950</v>
      </c>
      <c r="C666" s="223" t="s">
        <v>712</v>
      </c>
      <c r="D666" s="170">
        <v>5</v>
      </c>
      <c r="E666" s="170">
        <v>0</v>
      </c>
      <c r="F666" s="170"/>
      <c r="G666" s="54" t="s">
        <v>181</v>
      </c>
      <c r="H666" s="54" t="s">
        <v>271</v>
      </c>
      <c r="I666" s="222">
        <f>SUM(J666:K666)</f>
        <v>271466.3</v>
      </c>
      <c r="J666" s="222">
        <f>SUM(J668:J670)</f>
        <v>78320</v>
      </c>
      <c r="K666" s="222">
        <f>SUM(K667)</f>
        <v>193146.3</v>
      </c>
    </row>
    <row r="667" spans="2:13">
      <c r="B667" s="171"/>
      <c r="C667" s="134" t="s">
        <v>712</v>
      </c>
      <c r="D667" s="163">
        <v>5</v>
      </c>
      <c r="E667" s="163">
        <v>1</v>
      </c>
      <c r="F667" s="163"/>
      <c r="G667" s="53" t="s">
        <v>720</v>
      </c>
      <c r="H667" s="54"/>
      <c r="I667" s="222">
        <f t="shared" ref="I667:I681" si="14">SUM(J667:K667)</f>
        <v>271466.3</v>
      </c>
      <c r="J667" s="222">
        <f>SUM(J669:J671)</f>
        <v>78320</v>
      </c>
      <c r="K667" s="222">
        <f>SUM(K674)</f>
        <v>193146.3</v>
      </c>
    </row>
    <row r="668" spans="2:13" ht="36">
      <c r="B668" s="171">
        <v>2951</v>
      </c>
      <c r="C668" s="134"/>
      <c r="D668" s="163"/>
      <c r="E668" s="163"/>
      <c r="F668" s="163"/>
      <c r="G668" s="53" t="s">
        <v>603</v>
      </c>
      <c r="H668" s="225"/>
      <c r="I668" s="222">
        <f t="shared" si="14"/>
        <v>0</v>
      </c>
      <c r="J668" s="222" t="s">
        <v>989</v>
      </c>
      <c r="K668" s="222">
        <v>0</v>
      </c>
      <c r="M668" s="160"/>
    </row>
    <row r="669" spans="2:13" ht="32.25" customHeight="1">
      <c r="B669" s="171"/>
      <c r="C669" s="134"/>
      <c r="D669" s="163"/>
      <c r="E669" s="163"/>
      <c r="F669" s="163">
        <v>4511</v>
      </c>
      <c r="G669" s="91" t="s">
        <v>492</v>
      </c>
      <c r="H669" s="225"/>
      <c r="I669" s="222">
        <f t="shared" si="14"/>
        <v>78320</v>
      </c>
      <c r="J669" s="222">
        <v>78320</v>
      </c>
      <c r="K669" s="222">
        <v>0</v>
      </c>
    </row>
    <row r="670" spans="2:13" ht="33.75" customHeight="1">
      <c r="B670" s="171"/>
      <c r="C670" s="134"/>
      <c r="D670" s="163"/>
      <c r="E670" s="163"/>
      <c r="F670" s="163">
        <v>4637</v>
      </c>
      <c r="G670" s="90" t="s">
        <v>572</v>
      </c>
      <c r="H670" s="225"/>
      <c r="I670" s="222">
        <f t="shared" si="14"/>
        <v>0</v>
      </c>
      <c r="J670" s="222">
        <v>0</v>
      </c>
      <c r="K670" s="222">
        <v>0</v>
      </c>
    </row>
    <row r="671" spans="2:13" ht="336" hidden="1">
      <c r="B671" s="171"/>
      <c r="C671" s="134" t="s">
        <v>712</v>
      </c>
      <c r="D671" s="163">
        <v>5</v>
      </c>
      <c r="E671" s="163">
        <v>2</v>
      </c>
      <c r="F671" s="163"/>
      <c r="G671" s="53" t="s">
        <v>721</v>
      </c>
      <c r="H671" s="94" t="s">
        <v>272</v>
      </c>
      <c r="I671" s="222">
        <f t="shared" si="14"/>
        <v>193146.3</v>
      </c>
      <c r="J671" s="222">
        <f>SUM(J673:J675)</f>
        <v>0</v>
      </c>
      <c r="K671" s="222">
        <f>SUM(K673:K675)</f>
        <v>193146.3</v>
      </c>
    </row>
    <row r="672" spans="2:13" ht="36" hidden="1">
      <c r="B672" s="171">
        <v>2952</v>
      </c>
      <c r="C672" s="134"/>
      <c r="D672" s="163"/>
      <c r="E672" s="163"/>
      <c r="F672" s="163"/>
      <c r="G672" s="53" t="s">
        <v>603</v>
      </c>
      <c r="H672" s="225"/>
      <c r="I672" s="222">
        <f t="shared" si="14"/>
        <v>0</v>
      </c>
      <c r="J672" s="222"/>
      <c r="K672" s="222"/>
    </row>
    <row r="673" spans="2:11" ht="9.75" hidden="1" customHeight="1">
      <c r="B673" s="171"/>
      <c r="C673" s="134"/>
      <c r="D673" s="163"/>
      <c r="E673" s="163"/>
      <c r="F673" s="163"/>
      <c r="G673" s="53" t="s">
        <v>604</v>
      </c>
      <c r="H673" s="225"/>
      <c r="I673" s="222">
        <f t="shared" si="14"/>
        <v>0</v>
      </c>
      <c r="J673" s="222"/>
      <c r="K673" s="222"/>
    </row>
    <row r="674" spans="2:11">
      <c r="B674" s="171"/>
      <c r="C674" s="134"/>
      <c r="D674" s="163"/>
      <c r="E674" s="163"/>
      <c r="F674" s="193">
        <v>5112</v>
      </c>
      <c r="G674" s="91" t="s">
        <v>590</v>
      </c>
      <c r="H674" s="225"/>
      <c r="I674" s="222">
        <f t="shared" si="14"/>
        <v>193146.3</v>
      </c>
      <c r="J674" s="222">
        <v>0</v>
      </c>
      <c r="K674" s="222">
        <v>193146.3</v>
      </c>
    </row>
    <row r="675" spans="2:11" hidden="1">
      <c r="B675" s="171"/>
      <c r="C675" s="134"/>
      <c r="D675" s="163"/>
      <c r="E675" s="163"/>
      <c r="F675" s="163"/>
      <c r="G675" s="53" t="s">
        <v>604</v>
      </c>
      <c r="H675" s="225"/>
      <c r="I675" s="222">
        <f t="shared" si="14"/>
        <v>0</v>
      </c>
      <c r="J675" s="222"/>
      <c r="K675" s="222"/>
    </row>
    <row r="676" spans="2:11" ht="24" customHeight="1">
      <c r="B676" s="171">
        <v>2960</v>
      </c>
      <c r="C676" s="223" t="s">
        <v>712</v>
      </c>
      <c r="D676" s="170">
        <v>6</v>
      </c>
      <c r="E676" s="170">
        <v>0</v>
      </c>
      <c r="F676" s="170"/>
      <c r="G676" s="54" t="s">
        <v>1069</v>
      </c>
      <c r="H676" s="54" t="s">
        <v>274</v>
      </c>
      <c r="I676" s="222">
        <f t="shared" si="14"/>
        <v>0</v>
      </c>
      <c r="J676" s="222">
        <f>SUM(J677)</f>
        <v>0</v>
      </c>
      <c r="K676" s="222">
        <f>SUM(K677)</f>
        <v>0</v>
      </c>
    </row>
    <row r="677" spans="2:11" ht="27.75" hidden="1" customHeight="1">
      <c r="B677" s="171">
        <v>2960</v>
      </c>
      <c r="C677" s="134" t="s">
        <v>712</v>
      </c>
      <c r="D677" s="163">
        <v>6</v>
      </c>
      <c r="E677" s="163">
        <v>1</v>
      </c>
      <c r="F677" s="163"/>
      <c r="G677" s="53" t="s">
        <v>273</v>
      </c>
      <c r="H677" s="94" t="s">
        <v>275</v>
      </c>
      <c r="I677" s="222">
        <f t="shared" si="14"/>
        <v>0</v>
      </c>
      <c r="J677" s="222">
        <f>SUM(J679:J680)</f>
        <v>0</v>
      </c>
      <c r="K677" s="222">
        <f>SUM(K679:K680)</f>
        <v>0</v>
      </c>
    </row>
    <row r="678" spans="2:11" ht="12.75" hidden="1" customHeight="1">
      <c r="B678" s="171">
        <v>2961</v>
      </c>
      <c r="C678" s="134"/>
      <c r="D678" s="163"/>
      <c r="E678" s="163"/>
      <c r="F678" s="163"/>
      <c r="G678" s="53" t="s">
        <v>603</v>
      </c>
      <c r="H678" s="225"/>
      <c r="I678" s="222">
        <f t="shared" si="14"/>
        <v>0</v>
      </c>
      <c r="J678" s="222"/>
      <c r="K678" s="222"/>
    </row>
    <row r="679" spans="2:11" ht="15.75" hidden="1" customHeight="1">
      <c r="B679" s="171"/>
      <c r="C679" s="134"/>
      <c r="D679" s="163"/>
      <c r="E679" s="163"/>
      <c r="F679" s="163"/>
      <c r="G679" s="53" t="s">
        <v>604</v>
      </c>
      <c r="H679" s="225"/>
      <c r="I679" s="222">
        <f t="shared" si="14"/>
        <v>0</v>
      </c>
      <c r="J679" s="222"/>
      <c r="K679" s="222"/>
    </row>
    <row r="680" spans="2:11" ht="9.75" hidden="1" customHeight="1">
      <c r="B680" s="171"/>
      <c r="C680" s="134"/>
      <c r="D680" s="163"/>
      <c r="E680" s="163"/>
      <c r="F680" s="163"/>
      <c r="G680" s="53" t="s">
        <v>604</v>
      </c>
      <c r="H680" s="225"/>
      <c r="I680" s="222">
        <f t="shared" si="14"/>
        <v>0</v>
      </c>
      <c r="J680" s="222"/>
      <c r="K680" s="222"/>
    </row>
    <row r="681" spans="2:11" ht="26.25" customHeight="1">
      <c r="B681" s="171">
        <v>2970</v>
      </c>
      <c r="C681" s="223" t="s">
        <v>712</v>
      </c>
      <c r="D681" s="170">
        <v>7</v>
      </c>
      <c r="E681" s="170">
        <v>0</v>
      </c>
      <c r="F681" s="170"/>
      <c r="G681" s="54" t="s">
        <v>276</v>
      </c>
      <c r="H681" s="54" t="s">
        <v>277</v>
      </c>
      <c r="I681" s="222">
        <f t="shared" si="14"/>
        <v>0</v>
      </c>
      <c r="J681" s="222">
        <f>SUM(J682)</f>
        <v>0</v>
      </c>
      <c r="K681" s="222">
        <f>SUM(K682)</f>
        <v>0</v>
      </c>
    </row>
    <row r="682" spans="2:11" ht="1.5" hidden="1" customHeight="1">
      <c r="B682" s="171">
        <v>2970</v>
      </c>
      <c r="C682" s="134" t="s">
        <v>712</v>
      </c>
      <c r="D682" s="163">
        <v>7</v>
      </c>
      <c r="E682" s="163">
        <v>1</v>
      </c>
      <c r="F682" s="163"/>
      <c r="G682" s="53" t="s">
        <v>276</v>
      </c>
      <c r="H682" s="94" t="s">
        <v>277</v>
      </c>
      <c r="I682" s="222">
        <f t="shared" ref="I682:I733" si="15">SUM(J682:K682)</f>
        <v>0</v>
      </c>
      <c r="J682" s="222">
        <f>SUM(J684:J685)</f>
        <v>0</v>
      </c>
      <c r="K682" s="222">
        <f>SUM(K684:K685)</f>
        <v>0</v>
      </c>
    </row>
    <row r="683" spans="2:11" ht="12.75" hidden="1" customHeight="1">
      <c r="B683" s="171">
        <v>2971</v>
      </c>
      <c r="C683" s="134"/>
      <c r="D683" s="163"/>
      <c r="E683" s="163"/>
      <c r="F683" s="163"/>
      <c r="G683" s="53" t="s">
        <v>603</v>
      </c>
      <c r="H683" s="225"/>
      <c r="I683" s="222">
        <f t="shared" si="15"/>
        <v>0</v>
      </c>
      <c r="J683" s="222"/>
      <c r="K683" s="222"/>
    </row>
    <row r="684" spans="2:11" ht="9.75" hidden="1" customHeight="1">
      <c r="B684" s="171"/>
      <c r="C684" s="134"/>
      <c r="D684" s="163"/>
      <c r="E684" s="163"/>
      <c r="F684" s="163"/>
      <c r="G684" s="53" t="s">
        <v>604</v>
      </c>
      <c r="H684" s="225"/>
      <c r="I684" s="222">
        <f t="shared" si="15"/>
        <v>0</v>
      </c>
      <c r="J684" s="222"/>
      <c r="K684" s="222"/>
    </row>
    <row r="685" spans="2:11" ht="12" hidden="1" customHeight="1">
      <c r="B685" s="171"/>
      <c r="C685" s="134"/>
      <c r="D685" s="163"/>
      <c r="E685" s="163"/>
      <c r="F685" s="163"/>
      <c r="G685" s="53" t="s">
        <v>604</v>
      </c>
      <c r="H685" s="225"/>
      <c r="I685" s="222">
        <f t="shared" si="15"/>
        <v>0</v>
      </c>
      <c r="J685" s="222"/>
      <c r="K685" s="222"/>
    </row>
    <row r="686" spans="2:11" ht="17.25" customHeight="1">
      <c r="B686" s="171">
        <v>2980</v>
      </c>
      <c r="C686" s="223" t="s">
        <v>712</v>
      </c>
      <c r="D686" s="170">
        <v>8</v>
      </c>
      <c r="E686" s="170">
        <v>0</v>
      </c>
      <c r="F686" s="170"/>
      <c r="G686" s="54" t="s">
        <v>278</v>
      </c>
      <c r="H686" s="54" t="s">
        <v>279</v>
      </c>
      <c r="I686" s="222">
        <f t="shared" si="15"/>
        <v>0</v>
      </c>
      <c r="J686" s="222">
        <f>SUM(J687)</f>
        <v>0</v>
      </c>
      <c r="K686" s="222">
        <f>SUM(K687)</f>
        <v>0</v>
      </c>
    </row>
    <row r="687" spans="2:11" ht="11.25" hidden="1" customHeight="1">
      <c r="B687" s="171">
        <v>2980</v>
      </c>
      <c r="C687" s="134" t="s">
        <v>712</v>
      </c>
      <c r="D687" s="163">
        <v>8</v>
      </c>
      <c r="E687" s="163">
        <v>1</v>
      </c>
      <c r="F687" s="163"/>
      <c r="G687" s="53" t="s">
        <v>278</v>
      </c>
      <c r="H687" s="94" t="s">
        <v>280</v>
      </c>
      <c r="I687" s="222">
        <f t="shared" si="15"/>
        <v>0</v>
      </c>
      <c r="J687" s="222">
        <f>SUM(J689:J690)</f>
        <v>0</v>
      </c>
      <c r="K687" s="222">
        <f>SUM(K689:K690)</f>
        <v>0</v>
      </c>
    </row>
    <row r="688" spans="2:11" ht="9.75" hidden="1" customHeight="1">
      <c r="B688" s="171">
        <v>2981</v>
      </c>
      <c r="C688" s="134"/>
      <c r="D688" s="163"/>
      <c r="E688" s="163"/>
      <c r="F688" s="163"/>
      <c r="G688" s="53" t="s">
        <v>603</v>
      </c>
      <c r="H688" s="225"/>
      <c r="I688" s="222">
        <f t="shared" si="15"/>
        <v>0</v>
      </c>
      <c r="J688" s="222"/>
      <c r="K688" s="222"/>
    </row>
    <row r="689" spans="2:158" ht="11.25" hidden="1" customHeight="1">
      <c r="B689" s="171"/>
      <c r="C689" s="134"/>
      <c r="D689" s="163"/>
      <c r="E689" s="163"/>
      <c r="F689" s="163"/>
      <c r="G689" s="53" t="s">
        <v>604</v>
      </c>
      <c r="H689" s="225"/>
      <c r="I689" s="222">
        <f t="shared" si="15"/>
        <v>0</v>
      </c>
      <c r="J689" s="222"/>
      <c r="K689" s="222"/>
    </row>
    <row r="690" spans="2:158" ht="13.5" hidden="1" customHeight="1">
      <c r="B690" s="171"/>
      <c r="C690" s="134"/>
      <c r="D690" s="163"/>
      <c r="E690" s="163"/>
      <c r="F690" s="163"/>
      <c r="G690" s="53" t="s">
        <v>604</v>
      </c>
      <c r="H690" s="225"/>
      <c r="I690" s="222">
        <f t="shared" si="15"/>
        <v>0</v>
      </c>
      <c r="J690" s="222"/>
      <c r="K690" s="222"/>
    </row>
    <row r="691" spans="2:158" hidden="1">
      <c r="B691" s="171"/>
      <c r="C691" s="134"/>
      <c r="D691" s="163"/>
      <c r="E691" s="163"/>
      <c r="F691" s="193">
        <v>5112</v>
      </c>
      <c r="G691" s="91" t="s">
        <v>590</v>
      </c>
      <c r="H691" s="225"/>
      <c r="I691" s="222">
        <f t="shared" si="15"/>
        <v>90122.8</v>
      </c>
      <c r="J691" s="222">
        <v>0</v>
      </c>
      <c r="K691" s="222">
        <v>90122.8</v>
      </c>
    </row>
    <row r="692" spans="2:158" ht="15" customHeight="1">
      <c r="B692" s="171"/>
      <c r="C692" s="223" t="s">
        <v>722</v>
      </c>
      <c r="D692" s="170">
        <v>0</v>
      </c>
      <c r="E692" s="170">
        <v>0</v>
      </c>
      <c r="F692" s="170"/>
      <c r="G692" s="127" t="s">
        <v>1024</v>
      </c>
      <c r="H692" s="67" t="s">
        <v>281</v>
      </c>
      <c r="I692" s="222">
        <f t="shared" si="15"/>
        <v>6600</v>
      </c>
      <c r="J692" s="222">
        <f>SUM(J727,J728,J734,J735,J736,J737,P739)</f>
        <v>6600</v>
      </c>
      <c r="K692" s="222">
        <f>SUM(K693,K702,K707,K709,K714,K719,K724,K729,K731)</f>
        <v>0</v>
      </c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  <c r="AL692" s="34"/>
      <c r="AM692" s="34"/>
      <c r="AN692" s="34"/>
      <c r="AO692" s="34"/>
      <c r="AP692" s="34"/>
      <c r="AQ692" s="34"/>
      <c r="AR692" s="34"/>
      <c r="AS692" s="34"/>
      <c r="AT692" s="34"/>
      <c r="AU692" s="34"/>
      <c r="AV692" s="34"/>
      <c r="AW692" s="34"/>
      <c r="AX692" s="34"/>
      <c r="AY692" s="34"/>
      <c r="AZ692" s="34"/>
      <c r="BA692" s="34"/>
      <c r="BB692" s="34"/>
      <c r="BC692" s="34"/>
      <c r="BD692" s="34"/>
      <c r="BE692" s="34"/>
      <c r="BF692" s="34"/>
      <c r="BG692" s="34"/>
      <c r="BH692" s="34"/>
      <c r="BI692" s="34"/>
      <c r="BJ692" s="34"/>
      <c r="BK692" s="34"/>
      <c r="BL692" s="34"/>
      <c r="BM692" s="34"/>
      <c r="BN692" s="34"/>
      <c r="BO692" s="34"/>
      <c r="BP692" s="34"/>
      <c r="BQ692" s="34"/>
      <c r="BR692" s="34"/>
      <c r="BS692" s="34"/>
      <c r="BT692" s="34"/>
      <c r="BU692" s="34"/>
      <c r="BV692" s="34"/>
      <c r="BW692" s="34"/>
      <c r="BX692" s="34"/>
      <c r="BY692" s="34"/>
      <c r="BZ692" s="34"/>
      <c r="CA692" s="34"/>
      <c r="CB692" s="34"/>
      <c r="CC692" s="34"/>
      <c r="CD692" s="34"/>
      <c r="CE692" s="34"/>
      <c r="CF692" s="34"/>
      <c r="CG692" s="34"/>
      <c r="CH692" s="34"/>
      <c r="CI692" s="34"/>
      <c r="CJ692" s="34"/>
      <c r="CK692" s="34"/>
      <c r="CL692" s="34"/>
      <c r="CM692" s="34"/>
      <c r="CN692" s="34"/>
      <c r="CO692" s="34"/>
      <c r="CP692" s="34"/>
      <c r="CQ692" s="34"/>
      <c r="CR692" s="34"/>
      <c r="CS692" s="34"/>
      <c r="CT692" s="34"/>
      <c r="CU692" s="34"/>
      <c r="CV692" s="34"/>
      <c r="CW692" s="34"/>
      <c r="CX692" s="34"/>
      <c r="CY692" s="34"/>
      <c r="CZ692" s="34"/>
      <c r="DA692" s="34"/>
      <c r="DB692" s="34"/>
      <c r="DC692" s="34"/>
      <c r="DD692" s="34"/>
      <c r="DE692" s="34"/>
      <c r="DF692" s="34"/>
      <c r="DG692" s="34"/>
      <c r="DH692" s="34"/>
      <c r="DI692" s="34"/>
      <c r="DJ692" s="34"/>
      <c r="DK692" s="34"/>
      <c r="DL692" s="34"/>
      <c r="DM692" s="34"/>
      <c r="DN692" s="34"/>
      <c r="DO692" s="34"/>
      <c r="DP692" s="34"/>
      <c r="DQ692" s="34"/>
      <c r="DR692" s="34"/>
      <c r="DS692" s="34"/>
      <c r="DT692" s="34"/>
      <c r="DU692" s="34"/>
      <c r="DV692" s="34"/>
      <c r="DW692" s="34"/>
      <c r="DX692" s="34"/>
      <c r="DY692" s="34"/>
      <c r="DZ692" s="34"/>
      <c r="EA692" s="34"/>
      <c r="EB692" s="34"/>
      <c r="EC692" s="34"/>
      <c r="ED692" s="34"/>
      <c r="EE692" s="34"/>
      <c r="EF692" s="34"/>
      <c r="EG692" s="34"/>
      <c r="EH692" s="34"/>
      <c r="EI692" s="34"/>
      <c r="EJ692" s="34"/>
      <c r="EK692" s="34"/>
      <c r="EL692" s="34"/>
      <c r="EM692" s="34"/>
      <c r="EN692" s="34"/>
      <c r="EO692" s="34"/>
      <c r="EP692" s="34"/>
      <c r="EQ692" s="34"/>
      <c r="ER692" s="34"/>
      <c r="ES692" s="34"/>
      <c r="ET692" s="34"/>
      <c r="EU692" s="34"/>
      <c r="EV692" s="34"/>
      <c r="EW692" s="34"/>
      <c r="EX692" s="34"/>
      <c r="EY692" s="34"/>
      <c r="EZ692" s="34"/>
      <c r="FA692" s="34"/>
      <c r="FB692" s="34"/>
    </row>
    <row r="693" spans="2:158" s="34" customFormat="1" ht="24" customHeight="1">
      <c r="B693" s="163">
        <v>3000</v>
      </c>
      <c r="C693" s="223" t="s">
        <v>722</v>
      </c>
      <c r="D693" s="170">
        <v>1</v>
      </c>
      <c r="E693" s="170">
        <v>0</v>
      </c>
      <c r="F693" s="170"/>
      <c r="G693" s="54" t="s">
        <v>403</v>
      </c>
      <c r="H693" s="54" t="s">
        <v>282</v>
      </c>
      <c r="I693" s="222">
        <f t="shared" si="15"/>
        <v>0</v>
      </c>
      <c r="J693" s="222">
        <f>SUM(J694,J698)</f>
        <v>0</v>
      </c>
      <c r="K693" s="222">
        <f>SUM(K694,K698)</f>
        <v>0</v>
      </c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/>
      <c r="CC693" s="8"/>
      <c r="CD693" s="8"/>
      <c r="CE693" s="8"/>
      <c r="CF693" s="8"/>
      <c r="CG693" s="8"/>
      <c r="CH693" s="8"/>
      <c r="CI693" s="8"/>
      <c r="CJ693" s="8"/>
      <c r="CK693" s="8"/>
      <c r="CL693" s="8"/>
      <c r="CM693" s="8"/>
      <c r="CN693" s="8"/>
      <c r="CO693" s="8"/>
      <c r="CP693" s="8"/>
      <c r="CQ693" s="8"/>
      <c r="CR693" s="8"/>
      <c r="CS693" s="8"/>
      <c r="CT693" s="8"/>
      <c r="CU693" s="8"/>
      <c r="CV693" s="8"/>
      <c r="CW693" s="8"/>
      <c r="CX693" s="8"/>
      <c r="CY693" s="8"/>
      <c r="CZ693" s="8"/>
      <c r="DA693" s="8"/>
      <c r="DB693" s="8"/>
      <c r="DC693" s="8"/>
      <c r="DD693" s="8"/>
      <c r="DE693" s="8"/>
      <c r="DF693" s="8"/>
      <c r="DG693" s="8"/>
      <c r="DH693" s="8"/>
      <c r="DI693" s="8"/>
      <c r="DJ693" s="8"/>
      <c r="DK693" s="8"/>
      <c r="DL693" s="8"/>
      <c r="DM693" s="8"/>
      <c r="DN693" s="8"/>
      <c r="DO693" s="8"/>
      <c r="DP693" s="8"/>
      <c r="DQ693" s="8"/>
      <c r="DR693" s="8"/>
      <c r="DS693" s="8"/>
      <c r="DT693" s="8"/>
      <c r="DU693" s="8"/>
      <c r="DV693" s="8"/>
      <c r="DW693" s="8"/>
      <c r="DX693" s="8"/>
      <c r="DY693" s="8"/>
      <c r="DZ693" s="8"/>
      <c r="EA693" s="8"/>
      <c r="EB693" s="8"/>
      <c r="EC693" s="8"/>
      <c r="ED693" s="8"/>
      <c r="EE693" s="8"/>
      <c r="EF693" s="8"/>
      <c r="EG693" s="8"/>
      <c r="EH693" s="8"/>
      <c r="EI693" s="8"/>
      <c r="EJ693" s="8"/>
      <c r="EK693" s="8"/>
      <c r="EL693" s="8"/>
      <c r="EM693" s="8"/>
      <c r="EN693" s="8"/>
      <c r="EO693" s="8"/>
      <c r="EP693" s="8"/>
      <c r="EQ693" s="8"/>
      <c r="ER693" s="8"/>
      <c r="ES693" s="8"/>
      <c r="ET693" s="8"/>
      <c r="EU693" s="8"/>
      <c r="EV693" s="8"/>
      <c r="EW693" s="8"/>
      <c r="EX693" s="8"/>
      <c r="EY693" s="8"/>
      <c r="EZ693" s="8"/>
      <c r="FA693" s="8"/>
      <c r="FB693" s="8"/>
    </row>
    <row r="694" spans="2:158" ht="96" hidden="1">
      <c r="B694" s="171">
        <v>3010</v>
      </c>
      <c r="C694" s="134" t="s">
        <v>722</v>
      </c>
      <c r="D694" s="163">
        <v>1</v>
      </c>
      <c r="E694" s="163">
        <v>1</v>
      </c>
      <c r="F694" s="163"/>
      <c r="G694" s="53" t="s">
        <v>284</v>
      </c>
      <c r="H694" s="94" t="s">
        <v>285</v>
      </c>
      <c r="I694" s="222">
        <f t="shared" si="15"/>
        <v>0</v>
      </c>
      <c r="J694" s="222">
        <f>SUM(J696:J697)</f>
        <v>0</v>
      </c>
      <c r="K694" s="222">
        <f>SUM(K696:K697)</f>
        <v>0</v>
      </c>
    </row>
    <row r="695" spans="2:158" ht="36" hidden="1">
      <c r="B695" s="171">
        <v>3011</v>
      </c>
      <c r="C695" s="134"/>
      <c r="D695" s="163"/>
      <c r="E695" s="163"/>
      <c r="F695" s="163"/>
      <c r="G695" s="53" t="s">
        <v>603</v>
      </c>
      <c r="H695" s="225"/>
      <c r="I695" s="222">
        <f t="shared" si="15"/>
        <v>0</v>
      </c>
      <c r="J695" s="222"/>
      <c r="K695" s="222"/>
    </row>
    <row r="696" spans="2:158" hidden="1">
      <c r="B696" s="171"/>
      <c r="C696" s="134"/>
      <c r="D696" s="163"/>
      <c r="E696" s="163"/>
      <c r="F696" s="163"/>
      <c r="G696" s="53" t="s">
        <v>604</v>
      </c>
      <c r="H696" s="225"/>
      <c r="I696" s="222">
        <f t="shared" si="15"/>
        <v>0</v>
      </c>
      <c r="J696" s="222"/>
      <c r="K696" s="222"/>
    </row>
    <row r="697" spans="2:158" hidden="1">
      <c r="B697" s="171"/>
      <c r="C697" s="134"/>
      <c r="D697" s="163"/>
      <c r="E697" s="163"/>
      <c r="F697" s="163"/>
      <c r="G697" s="53" t="s">
        <v>604</v>
      </c>
      <c r="H697" s="225"/>
      <c r="I697" s="222">
        <f t="shared" si="15"/>
        <v>0</v>
      </c>
      <c r="J697" s="222"/>
      <c r="K697" s="222"/>
    </row>
    <row r="698" spans="2:158" ht="120" hidden="1">
      <c r="B698" s="171"/>
      <c r="C698" s="134" t="s">
        <v>722</v>
      </c>
      <c r="D698" s="163">
        <v>1</v>
      </c>
      <c r="E698" s="163">
        <v>2</v>
      </c>
      <c r="F698" s="163"/>
      <c r="G698" s="53" t="s">
        <v>286</v>
      </c>
      <c r="H698" s="94" t="s">
        <v>287</v>
      </c>
      <c r="I698" s="222">
        <f t="shared" si="15"/>
        <v>0</v>
      </c>
      <c r="J698" s="222">
        <f>SUM(J700:J701)</f>
        <v>0</v>
      </c>
      <c r="K698" s="222">
        <f>SUM(K700:K701)</f>
        <v>0</v>
      </c>
    </row>
    <row r="699" spans="2:158" ht="36" hidden="1">
      <c r="B699" s="171">
        <v>3012</v>
      </c>
      <c r="C699" s="134"/>
      <c r="D699" s="163"/>
      <c r="E699" s="163"/>
      <c r="F699" s="163"/>
      <c r="G699" s="53" t="s">
        <v>603</v>
      </c>
      <c r="H699" s="225"/>
      <c r="I699" s="222">
        <f t="shared" si="15"/>
        <v>0</v>
      </c>
      <c r="J699" s="222"/>
      <c r="K699" s="222"/>
    </row>
    <row r="700" spans="2:158" hidden="1">
      <c r="B700" s="171"/>
      <c r="C700" s="134"/>
      <c r="D700" s="163"/>
      <c r="E700" s="163"/>
      <c r="F700" s="163"/>
      <c r="G700" s="53" t="s">
        <v>604</v>
      </c>
      <c r="H700" s="225"/>
      <c r="I700" s="222">
        <f t="shared" si="15"/>
        <v>0</v>
      </c>
      <c r="J700" s="222"/>
      <c r="K700" s="222"/>
    </row>
    <row r="701" spans="2:158" hidden="1">
      <c r="B701" s="171"/>
      <c r="C701" s="134"/>
      <c r="D701" s="163"/>
      <c r="E701" s="163"/>
      <c r="F701" s="163"/>
      <c r="G701" s="53" t="s">
        <v>604</v>
      </c>
      <c r="H701" s="225"/>
      <c r="I701" s="222">
        <f t="shared" si="15"/>
        <v>0</v>
      </c>
      <c r="J701" s="222"/>
      <c r="K701" s="222"/>
    </row>
    <row r="702" spans="2:158" ht="72" hidden="1">
      <c r="B702" s="171"/>
      <c r="C702" s="223" t="s">
        <v>722</v>
      </c>
      <c r="D702" s="170">
        <v>2</v>
      </c>
      <c r="E702" s="170">
        <v>0</v>
      </c>
      <c r="F702" s="170"/>
      <c r="G702" s="54" t="s">
        <v>404</v>
      </c>
      <c r="H702" s="54" t="s">
        <v>289</v>
      </c>
      <c r="I702" s="222">
        <f t="shared" si="15"/>
        <v>0</v>
      </c>
      <c r="J702" s="222">
        <f>SUM(J703)</f>
        <v>0</v>
      </c>
      <c r="K702" s="222">
        <f>SUM(K703)</f>
        <v>0</v>
      </c>
    </row>
    <row r="703" spans="2:158" ht="72" hidden="1">
      <c r="B703" s="171">
        <v>3020</v>
      </c>
      <c r="C703" s="134" t="s">
        <v>722</v>
      </c>
      <c r="D703" s="163">
        <v>2</v>
      </c>
      <c r="E703" s="163">
        <v>1</v>
      </c>
      <c r="F703" s="163"/>
      <c r="G703" s="53" t="s">
        <v>288</v>
      </c>
      <c r="H703" s="94" t="s">
        <v>290</v>
      </c>
      <c r="I703" s="222">
        <f t="shared" si="15"/>
        <v>0</v>
      </c>
      <c r="J703" s="222">
        <f>SUM(J705:J706)</f>
        <v>0</v>
      </c>
      <c r="K703" s="222">
        <f>SUM(K705:K706)</f>
        <v>0</v>
      </c>
    </row>
    <row r="704" spans="2:158" ht="36" hidden="1">
      <c r="B704" s="171">
        <v>3021</v>
      </c>
      <c r="C704" s="134"/>
      <c r="D704" s="163"/>
      <c r="E704" s="163"/>
      <c r="F704" s="163"/>
      <c r="G704" s="53" t="s">
        <v>603</v>
      </c>
      <c r="H704" s="225"/>
      <c r="I704" s="222">
        <f t="shared" si="15"/>
        <v>0</v>
      </c>
      <c r="J704" s="222"/>
      <c r="K704" s="222"/>
    </row>
    <row r="705" spans="2:158" hidden="1">
      <c r="B705" s="171"/>
      <c r="C705" s="134"/>
      <c r="D705" s="163"/>
      <c r="E705" s="163"/>
      <c r="F705" s="163"/>
      <c r="G705" s="53" t="s">
        <v>604</v>
      </c>
      <c r="H705" s="225"/>
      <c r="I705" s="222">
        <f t="shared" si="15"/>
        <v>0</v>
      </c>
      <c r="J705" s="222"/>
      <c r="K705" s="222"/>
    </row>
    <row r="706" spans="2:158" hidden="1">
      <c r="B706" s="171"/>
      <c r="C706" s="134"/>
      <c r="D706" s="163"/>
      <c r="E706" s="163"/>
      <c r="F706" s="163"/>
      <c r="G706" s="53" t="s">
        <v>604</v>
      </c>
      <c r="H706" s="225"/>
      <c r="I706" s="222">
        <f t="shared" si="15"/>
        <v>0</v>
      </c>
      <c r="J706" s="222"/>
      <c r="K706" s="222"/>
    </row>
    <row r="707" spans="2:158" ht="108" hidden="1">
      <c r="B707" s="171"/>
      <c r="C707" s="223" t="s">
        <v>722</v>
      </c>
      <c r="D707" s="170">
        <v>3</v>
      </c>
      <c r="E707" s="170">
        <v>0</v>
      </c>
      <c r="F707" s="170"/>
      <c r="G707" s="54" t="s">
        <v>405</v>
      </c>
      <c r="H707" s="54" t="s">
        <v>292</v>
      </c>
      <c r="I707" s="222">
        <f t="shared" si="15"/>
        <v>0</v>
      </c>
      <c r="J707" s="222">
        <f>SUM(J708)</f>
        <v>0</v>
      </c>
      <c r="K707" s="222">
        <f>SUM(K708)</f>
        <v>0</v>
      </c>
    </row>
    <row r="708" spans="2:158" hidden="1">
      <c r="B708" s="171">
        <v>3030</v>
      </c>
      <c r="C708" s="134" t="s">
        <v>722</v>
      </c>
      <c r="D708" s="163">
        <v>3</v>
      </c>
      <c r="E708" s="163">
        <v>1</v>
      </c>
      <c r="F708" s="163"/>
      <c r="G708" s="53" t="s">
        <v>291</v>
      </c>
      <c r="H708" s="54"/>
      <c r="I708" s="222">
        <f t="shared" si="15"/>
        <v>0</v>
      </c>
      <c r="J708" s="233"/>
      <c r="K708" s="233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5"/>
      <c r="CQ708" s="15"/>
      <c r="CR708" s="15"/>
      <c r="CS708" s="15"/>
      <c r="CT708" s="15"/>
      <c r="CU708" s="15"/>
      <c r="CV708" s="15"/>
      <c r="CW708" s="15"/>
      <c r="CX708" s="15"/>
      <c r="CY708" s="15"/>
      <c r="CZ708" s="15"/>
      <c r="DA708" s="15"/>
      <c r="DB708" s="15"/>
      <c r="DC708" s="15"/>
      <c r="DD708" s="15"/>
      <c r="DE708" s="15"/>
      <c r="DF708" s="15"/>
      <c r="DG708" s="15"/>
      <c r="DH708" s="15"/>
      <c r="DI708" s="15"/>
      <c r="DJ708" s="15"/>
      <c r="DK708" s="15"/>
      <c r="DL708" s="15"/>
      <c r="DM708" s="15"/>
      <c r="DN708" s="15"/>
      <c r="DO708" s="15"/>
      <c r="DP708" s="15"/>
      <c r="DQ708" s="15"/>
      <c r="DR708" s="15"/>
      <c r="DS708" s="15"/>
      <c r="DT708" s="15"/>
      <c r="DU708" s="15"/>
      <c r="DV708" s="15"/>
      <c r="DW708" s="15"/>
      <c r="DX708" s="15"/>
      <c r="DY708" s="15"/>
      <c r="DZ708" s="15"/>
      <c r="EA708" s="15"/>
      <c r="EB708" s="15"/>
      <c r="EC708" s="15"/>
      <c r="ED708" s="15"/>
      <c r="EE708" s="15"/>
      <c r="EF708" s="15"/>
      <c r="EG708" s="15"/>
      <c r="EH708" s="15"/>
      <c r="EI708" s="15"/>
      <c r="EJ708" s="15"/>
      <c r="EK708" s="15"/>
      <c r="EL708" s="15"/>
      <c r="EM708" s="15"/>
      <c r="EN708" s="15"/>
      <c r="EO708" s="15"/>
      <c r="EP708" s="15"/>
      <c r="EQ708" s="15"/>
      <c r="ER708" s="15"/>
      <c r="ES708" s="15"/>
      <c r="ET708" s="15"/>
      <c r="EU708" s="15"/>
      <c r="EV708" s="15"/>
      <c r="EW708" s="15"/>
      <c r="EX708" s="15"/>
      <c r="EY708" s="15"/>
      <c r="EZ708" s="15"/>
      <c r="FA708" s="15"/>
      <c r="FB708" s="15"/>
    </row>
    <row r="709" spans="2:158" s="15" customFormat="1" ht="12.75" hidden="1" customHeight="1">
      <c r="B709" s="171">
        <v>3031</v>
      </c>
      <c r="C709" s="223" t="s">
        <v>722</v>
      </c>
      <c r="D709" s="170">
        <v>4</v>
      </c>
      <c r="E709" s="170">
        <v>0</v>
      </c>
      <c r="F709" s="170"/>
      <c r="G709" s="54" t="s">
        <v>406</v>
      </c>
      <c r="H709" s="54" t="s">
        <v>294</v>
      </c>
      <c r="I709" s="222">
        <f t="shared" si="15"/>
        <v>0</v>
      </c>
      <c r="J709" s="222">
        <f>SUM(J710)</f>
        <v>0</v>
      </c>
      <c r="K709" s="222">
        <f>SUM(K710)</f>
        <v>0</v>
      </c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  <c r="CF709" s="8"/>
      <c r="CG709" s="8"/>
      <c r="CH709" s="8"/>
      <c r="CI709" s="8"/>
      <c r="CJ709" s="8"/>
      <c r="CK709" s="8"/>
      <c r="CL709" s="8"/>
      <c r="CM709" s="8"/>
      <c r="CN709" s="8"/>
      <c r="CO709" s="8"/>
      <c r="CP709" s="8"/>
      <c r="CQ709" s="8"/>
      <c r="CR709" s="8"/>
      <c r="CS709" s="8"/>
      <c r="CT709" s="8"/>
      <c r="CU709" s="8"/>
      <c r="CV709" s="8"/>
      <c r="CW709" s="8"/>
      <c r="CX709" s="8"/>
      <c r="CY709" s="8"/>
      <c r="CZ709" s="8"/>
      <c r="DA709" s="8"/>
      <c r="DB709" s="8"/>
      <c r="DC709" s="8"/>
      <c r="DD709" s="8"/>
      <c r="DE709" s="8"/>
      <c r="DF709" s="8"/>
      <c r="DG709" s="8"/>
      <c r="DH709" s="8"/>
      <c r="DI709" s="8"/>
      <c r="DJ709" s="8"/>
      <c r="DK709" s="8"/>
      <c r="DL709" s="8"/>
      <c r="DM709" s="8"/>
      <c r="DN709" s="8"/>
      <c r="DO709" s="8"/>
      <c r="DP709" s="8"/>
      <c r="DQ709" s="8"/>
      <c r="DR709" s="8"/>
      <c r="DS709" s="8"/>
      <c r="DT709" s="8"/>
      <c r="DU709" s="8"/>
      <c r="DV709" s="8"/>
      <c r="DW709" s="8"/>
      <c r="DX709" s="8"/>
      <c r="DY709" s="8"/>
      <c r="DZ709" s="8"/>
      <c r="EA709" s="8"/>
      <c r="EB709" s="8"/>
      <c r="EC709" s="8"/>
      <c r="ED709" s="8"/>
      <c r="EE709" s="8"/>
      <c r="EF709" s="8"/>
      <c r="EG709" s="8"/>
      <c r="EH709" s="8"/>
      <c r="EI709" s="8"/>
      <c r="EJ709" s="8"/>
      <c r="EK709" s="8"/>
      <c r="EL709" s="8"/>
      <c r="EM709" s="8"/>
      <c r="EN709" s="8"/>
      <c r="EO709" s="8"/>
      <c r="EP709" s="8"/>
      <c r="EQ709" s="8"/>
      <c r="ER709" s="8"/>
      <c r="ES709" s="8"/>
      <c r="ET709" s="8"/>
      <c r="EU709" s="8"/>
      <c r="EV709" s="8"/>
      <c r="EW709" s="8"/>
      <c r="EX709" s="8"/>
      <c r="EY709" s="8"/>
      <c r="EZ709" s="8"/>
      <c r="FA709" s="8"/>
      <c r="FB709" s="8"/>
    </row>
    <row r="710" spans="2:158" ht="204" hidden="1">
      <c r="B710" s="171">
        <v>3040</v>
      </c>
      <c r="C710" s="134" t="s">
        <v>722</v>
      </c>
      <c r="D710" s="163">
        <v>4</v>
      </c>
      <c r="E710" s="163">
        <v>1</v>
      </c>
      <c r="F710" s="163"/>
      <c r="G710" s="53" t="s">
        <v>293</v>
      </c>
      <c r="H710" s="94" t="s">
        <v>295</v>
      </c>
      <c r="I710" s="222">
        <f t="shared" si="15"/>
        <v>0</v>
      </c>
      <c r="J710" s="222">
        <f>SUM(J712:J713)</f>
        <v>0</v>
      </c>
      <c r="K710" s="222">
        <f>SUM(K712:K713)</f>
        <v>0</v>
      </c>
    </row>
    <row r="711" spans="2:158" ht="36" hidden="1">
      <c r="B711" s="171">
        <v>3041</v>
      </c>
      <c r="C711" s="134"/>
      <c r="D711" s="163"/>
      <c r="E711" s="163"/>
      <c r="F711" s="163"/>
      <c r="G711" s="53" t="s">
        <v>603</v>
      </c>
      <c r="H711" s="225"/>
      <c r="I711" s="222">
        <f t="shared" si="15"/>
        <v>0</v>
      </c>
      <c r="J711" s="222"/>
      <c r="K711" s="222"/>
    </row>
    <row r="712" spans="2:158" hidden="1">
      <c r="B712" s="171"/>
      <c r="C712" s="134"/>
      <c r="D712" s="163"/>
      <c r="E712" s="163"/>
      <c r="F712" s="163"/>
      <c r="G712" s="53" t="s">
        <v>604</v>
      </c>
      <c r="H712" s="225"/>
      <c r="I712" s="222">
        <f t="shared" si="15"/>
        <v>0</v>
      </c>
      <c r="J712" s="222"/>
      <c r="K712" s="222"/>
    </row>
    <row r="713" spans="2:158" hidden="1">
      <c r="B713" s="171"/>
      <c r="C713" s="134"/>
      <c r="D713" s="163"/>
      <c r="E713" s="163"/>
      <c r="F713" s="163"/>
      <c r="G713" s="53" t="s">
        <v>604</v>
      </c>
      <c r="H713" s="225"/>
      <c r="I713" s="222">
        <f t="shared" si="15"/>
        <v>0</v>
      </c>
      <c r="J713" s="222"/>
      <c r="K713" s="222"/>
    </row>
    <row r="714" spans="2:158" ht="144" hidden="1">
      <c r="B714" s="171"/>
      <c r="C714" s="223" t="s">
        <v>722</v>
      </c>
      <c r="D714" s="170">
        <v>5</v>
      </c>
      <c r="E714" s="170">
        <v>0</v>
      </c>
      <c r="F714" s="170"/>
      <c r="G714" s="54" t="s">
        <v>407</v>
      </c>
      <c r="H714" s="54" t="s">
        <v>297</v>
      </c>
      <c r="I714" s="222">
        <f t="shared" si="15"/>
        <v>0</v>
      </c>
      <c r="J714" s="222">
        <f>SUM(J715)</f>
        <v>0</v>
      </c>
      <c r="K714" s="222">
        <f>SUM(K715)</f>
        <v>0</v>
      </c>
    </row>
    <row r="715" spans="2:158" ht="144" hidden="1">
      <c r="B715" s="171">
        <v>3050</v>
      </c>
      <c r="C715" s="134" t="s">
        <v>722</v>
      </c>
      <c r="D715" s="163">
        <v>5</v>
      </c>
      <c r="E715" s="163">
        <v>1</v>
      </c>
      <c r="F715" s="163"/>
      <c r="G715" s="53" t="s">
        <v>296</v>
      </c>
      <c r="H715" s="94" t="s">
        <v>297</v>
      </c>
      <c r="I715" s="222">
        <f t="shared" si="15"/>
        <v>0</v>
      </c>
      <c r="J715" s="222">
        <f>SUM(J717:J718)</f>
        <v>0</v>
      </c>
      <c r="K715" s="222">
        <f>SUM(K717:K718)</f>
        <v>0</v>
      </c>
    </row>
    <row r="716" spans="2:158" ht="36" hidden="1">
      <c r="B716" s="171">
        <v>3051</v>
      </c>
      <c r="C716" s="134"/>
      <c r="D716" s="163"/>
      <c r="E716" s="163"/>
      <c r="F716" s="163"/>
      <c r="G716" s="53" t="s">
        <v>603</v>
      </c>
      <c r="H716" s="225"/>
      <c r="I716" s="222">
        <f t="shared" si="15"/>
        <v>0</v>
      </c>
      <c r="J716" s="222"/>
      <c r="K716" s="222"/>
    </row>
    <row r="717" spans="2:158" hidden="1">
      <c r="B717" s="171"/>
      <c r="C717" s="134"/>
      <c r="D717" s="163"/>
      <c r="E717" s="163"/>
      <c r="F717" s="163"/>
      <c r="G717" s="53" t="s">
        <v>604</v>
      </c>
      <c r="H717" s="225"/>
      <c r="I717" s="222">
        <f t="shared" si="15"/>
        <v>0</v>
      </c>
      <c r="J717" s="222"/>
      <c r="K717" s="222"/>
    </row>
    <row r="718" spans="2:158" hidden="1">
      <c r="B718" s="171"/>
      <c r="C718" s="134"/>
      <c r="D718" s="163"/>
      <c r="E718" s="163"/>
      <c r="F718" s="163"/>
      <c r="G718" s="53" t="s">
        <v>604</v>
      </c>
      <c r="H718" s="225"/>
      <c r="I718" s="222">
        <f t="shared" si="15"/>
        <v>0</v>
      </c>
      <c r="J718" s="222"/>
      <c r="K718" s="222"/>
    </row>
    <row r="719" spans="2:158" ht="84" hidden="1">
      <c r="B719" s="171"/>
      <c r="C719" s="223" t="s">
        <v>722</v>
      </c>
      <c r="D719" s="170">
        <v>6</v>
      </c>
      <c r="E719" s="170">
        <v>0</v>
      </c>
      <c r="F719" s="170"/>
      <c r="G719" s="54" t="s">
        <v>408</v>
      </c>
      <c r="H719" s="54" t="s">
        <v>299</v>
      </c>
      <c r="I719" s="222">
        <f t="shared" si="15"/>
        <v>0</v>
      </c>
      <c r="J719" s="222">
        <f>SUM(J720)</f>
        <v>0</v>
      </c>
      <c r="K719" s="222">
        <f>SUM(K720)</f>
        <v>0</v>
      </c>
    </row>
    <row r="720" spans="2:158" ht="84" hidden="1">
      <c r="B720" s="171">
        <v>3060</v>
      </c>
      <c r="C720" s="134" t="s">
        <v>722</v>
      </c>
      <c r="D720" s="163">
        <v>6</v>
      </c>
      <c r="E720" s="163">
        <v>1</v>
      </c>
      <c r="F720" s="163"/>
      <c r="G720" s="53" t="s">
        <v>298</v>
      </c>
      <c r="H720" s="94" t="s">
        <v>299</v>
      </c>
      <c r="I720" s="222">
        <f t="shared" si="15"/>
        <v>0</v>
      </c>
      <c r="J720" s="222">
        <f>SUM(J722:J723)</f>
        <v>0</v>
      </c>
      <c r="K720" s="222">
        <f>SUM(K722:K723)</f>
        <v>0</v>
      </c>
    </row>
    <row r="721" spans="2:11" ht="36" hidden="1">
      <c r="B721" s="171">
        <v>3061</v>
      </c>
      <c r="C721" s="134"/>
      <c r="D721" s="163"/>
      <c r="E721" s="163"/>
      <c r="F721" s="163"/>
      <c r="G721" s="53" t="s">
        <v>603</v>
      </c>
      <c r="H721" s="225"/>
      <c r="I721" s="222">
        <f t="shared" si="15"/>
        <v>0</v>
      </c>
      <c r="J721" s="222"/>
      <c r="K721" s="222"/>
    </row>
    <row r="722" spans="2:11" hidden="1">
      <c r="B722" s="171"/>
      <c r="C722" s="134"/>
      <c r="D722" s="163"/>
      <c r="E722" s="163"/>
      <c r="F722" s="163"/>
      <c r="G722" s="53" t="s">
        <v>604</v>
      </c>
      <c r="H722" s="225"/>
      <c r="I722" s="222">
        <f t="shared" si="15"/>
        <v>0</v>
      </c>
      <c r="J722" s="222"/>
      <c r="K722" s="222"/>
    </row>
    <row r="723" spans="2:11" hidden="1">
      <c r="B723" s="171"/>
      <c r="C723" s="134"/>
      <c r="D723" s="163"/>
      <c r="E723" s="163"/>
      <c r="F723" s="163"/>
      <c r="G723" s="53" t="s">
        <v>604</v>
      </c>
      <c r="H723" s="225"/>
      <c r="I723" s="222">
        <f t="shared" si="15"/>
        <v>0</v>
      </c>
      <c r="J723" s="222"/>
      <c r="K723" s="222"/>
    </row>
    <row r="724" spans="2:11" ht="2.25" hidden="1" customHeight="1">
      <c r="B724" s="171"/>
      <c r="C724" s="223" t="s">
        <v>722</v>
      </c>
      <c r="D724" s="170">
        <v>7</v>
      </c>
      <c r="E724" s="170">
        <v>0</v>
      </c>
      <c r="F724" s="170"/>
      <c r="G724" s="54" t="s">
        <v>409</v>
      </c>
      <c r="H724" s="54" t="s">
        <v>301</v>
      </c>
      <c r="I724" s="222">
        <f t="shared" si="15"/>
        <v>6600</v>
      </c>
      <c r="J724" s="222">
        <f>SUM(J725)</f>
        <v>6600</v>
      </c>
      <c r="K724" s="222">
        <f>SUM(K725)</f>
        <v>0</v>
      </c>
    </row>
    <row r="725" spans="2:11" ht="24" customHeight="1">
      <c r="B725" s="171">
        <v>3070</v>
      </c>
      <c r="C725" s="134" t="s">
        <v>722</v>
      </c>
      <c r="D725" s="163">
        <v>7</v>
      </c>
      <c r="E725" s="163">
        <v>1</v>
      </c>
      <c r="F725" s="163"/>
      <c r="G725" s="53" t="s">
        <v>300</v>
      </c>
      <c r="H725" s="94" t="s">
        <v>303</v>
      </c>
      <c r="I725" s="222">
        <f t="shared" si="15"/>
        <v>6600</v>
      </c>
      <c r="J725" s="222">
        <v>6600</v>
      </c>
      <c r="K725" s="222">
        <v>0</v>
      </c>
    </row>
    <row r="726" spans="2:11" ht="36">
      <c r="B726" s="171">
        <v>3071</v>
      </c>
      <c r="C726" s="134"/>
      <c r="D726" s="163"/>
      <c r="E726" s="163"/>
      <c r="F726" s="163"/>
      <c r="G726" s="53" t="s">
        <v>603</v>
      </c>
      <c r="H726" s="225"/>
      <c r="I726" s="222">
        <f t="shared" si="15"/>
        <v>0</v>
      </c>
      <c r="J726" s="222">
        <v>0</v>
      </c>
      <c r="K726" s="222">
        <v>0</v>
      </c>
    </row>
    <row r="727" spans="2:11" ht="21" customHeight="1">
      <c r="B727" s="171"/>
      <c r="C727" s="134"/>
      <c r="D727" s="163"/>
      <c r="E727" s="163"/>
      <c r="F727" s="193">
        <v>4216</v>
      </c>
      <c r="G727" s="289" t="s">
        <v>457</v>
      </c>
      <c r="H727" s="225"/>
      <c r="I727" s="222">
        <f>SUM(J727:K727)</f>
        <v>3600</v>
      </c>
      <c r="J727" s="222">
        <v>3600</v>
      </c>
      <c r="K727" s="222">
        <v>0</v>
      </c>
    </row>
    <row r="728" spans="2:11">
      <c r="B728" s="171"/>
      <c r="C728" s="134"/>
      <c r="D728" s="163"/>
      <c r="E728" s="163"/>
      <c r="F728" s="83">
        <v>4234</v>
      </c>
      <c r="G728" s="85" t="s">
        <v>465</v>
      </c>
      <c r="H728" s="225"/>
      <c r="I728" s="222">
        <f t="shared" si="15"/>
        <v>0</v>
      </c>
      <c r="J728" s="222">
        <v>0</v>
      </c>
      <c r="K728" s="222">
        <v>0</v>
      </c>
    </row>
    <row r="729" spans="2:11" ht="228" hidden="1">
      <c r="B729" s="171"/>
      <c r="C729" s="223" t="s">
        <v>722</v>
      </c>
      <c r="D729" s="170">
        <v>8</v>
      </c>
      <c r="E729" s="170">
        <v>0</v>
      </c>
      <c r="F729" s="170"/>
      <c r="G729" s="54" t="s">
        <v>411</v>
      </c>
      <c r="H729" s="54" t="s">
        <v>304</v>
      </c>
      <c r="I729" s="222">
        <f t="shared" si="15"/>
        <v>20340</v>
      </c>
      <c r="J729" s="222">
        <f>SUM(J730)</f>
        <v>20340</v>
      </c>
      <c r="K729" s="222">
        <f>SUM(K730)</f>
        <v>0</v>
      </c>
    </row>
    <row r="730" spans="2:11" ht="228" hidden="1">
      <c r="B730" s="171">
        <v>3080</v>
      </c>
      <c r="C730" s="134" t="s">
        <v>722</v>
      </c>
      <c r="D730" s="163">
        <v>8</v>
      </c>
      <c r="E730" s="163">
        <v>1</v>
      </c>
      <c r="F730" s="163"/>
      <c r="G730" s="53" t="s">
        <v>411</v>
      </c>
      <c r="H730" s="94" t="s">
        <v>305</v>
      </c>
      <c r="I730" s="222">
        <f t="shared" si="15"/>
        <v>20340</v>
      </c>
      <c r="J730" s="222">
        <f>SUM(J731)</f>
        <v>20340</v>
      </c>
      <c r="K730" s="222">
        <f>SUM(K731)</f>
        <v>0</v>
      </c>
    </row>
    <row r="731" spans="2:11" ht="26.25" hidden="1" customHeight="1">
      <c r="B731" s="171">
        <v>3081</v>
      </c>
      <c r="C731" s="223" t="s">
        <v>722</v>
      </c>
      <c r="D731" s="170">
        <v>9</v>
      </c>
      <c r="E731" s="170">
        <v>0</v>
      </c>
      <c r="F731" s="170"/>
      <c r="G731" s="54" t="s">
        <v>412</v>
      </c>
      <c r="H731" s="54" t="s">
        <v>307</v>
      </c>
      <c r="I731" s="222">
        <f t="shared" si="15"/>
        <v>20340</v>
      </c>
      <c r="J731" s="222">
        <f>SUM(J732+J734)</f>
        <v>20340</v>
      </c>
      <c r="K731" s="222">
        <f>SUM(K732+K734)</f>
        <v>0</v>
      </c>
    </row>
    <row r="732" spans="2:11" ht="24" hidden="1" customHeight="1">
      <c r="B732" s="171">
        <v>3090</v>
      </c>
      <c r="C732" s="134" t="s">
        <v>722</v>
      </c>
      <c r="D732" s="163">
        <v>9</v>
      </c>
      <c r="E732" s="163">
        <v>1</v>
      </c>
      <c r="F732" s="163"/>
      <c r="G732" s="53" t="s">
        <v>306</v>
      </c>
      <c r="H732" s="94" t="s">
        <v>308</v>
      </c>
      <c r="I732" s="222">
        <f t="shared" si="15"/>
        <v>20340</v>
      </c>
      <c r="J732" s="222">
        <f>SUM(J209:J210)</f>
        <v>20340</v>
      </c>
      <c r="K732" s="222">
        <f>SUM(K209:K210)</f>
        <v>0</v>
      </c>
    </row>
    <row r="733" spans="2:11" ht="23.25" hidden="1" customHeight="1">
      <c r="B733" s="171">
        <v>3091</v>
      </c>
      <c r="C733" s="134"/>
      <c r="D733" s="163"/>
      <c r="E733" s="163"/>
      <c r="F733" s="163"/>
      <c r="G733" s="53" t="s">
        <v>603</v>
      </c>
      <c r="H733" s="225"/>
      <c r="I733" s="222">
        <f t="shared" si="15"/>
        <v>0</v>
      </c>
      <c r="J733" s="222"/>
      <c r="K733" s="222"/>
    </row>
    <row r="734" spans="2:11" ht="24" customHeight="1">
      <c r="B734" s="171"/>
      <c r="C734" s="134"/>
      <c r="D734" s="163"/>
      <c r="E734" s="163"/>
      <c r="F734" s="83">
        <v>4236</v>
      </c>
      <c r="G734" s="85" t="s">
        <v>467</v>
      </c>
      <c r="H734" s="94"/>
      <c r="I734" s="222">
        <f>SUM(J734:K734)</f>
        <v>0</v>
      </c>
      <c r="J734" s="222">
        <v>0</v>
      </c>
      <c r="K734" s="222">
        <v>0</v>
      </c>
    </row>
    <row r="735" spans="2:11" ht="17.25" customHeight="1">
      <c r="B735" s="171">
        <v>3092</v>
      </c>
      <c r="C735" s="134"/>
      <c r="D735" s="163"/>
      <c r="E735" s="163"/>
      <c r="F735" s="83">
        <v>4239</v>
      </c>
      <c r="G735" s="85" t="s">
        <v>469</v>
      </c>
      <c r="H735" s="225"/>
      <c r="I735" s="222">
        <f>SUM(J735:K735)</f>
        <v>0</v>
      </c>
      <c r="J735" s="222">
        <v>0</v>
      </c>
      <c r="K735" s="222">
        <v>0</v>
      </c>
    </row>
    <row r="736" spans="2:11" ht="15.75" customHeight="1">
      <c r="B736" s="171"/>
      <c r="C736" s="134"/>
      <c r="D736" s="163"/>
      <c r="E736" s="163"/>
      <c r="F736" s="163">
        <v>4261</v>
      </c>
      <c r="G736" s="85" t="s">
        <v>477</v>
      </c>
      <c r="H736" s="225"/>
      <c r="I736" s="222">
        <f>SUM(J736:K736)</f>
        <v>0</v>
      </c>
      <c r="J736" s="222">
        <v>0</v>
      </c>
      <c r="K736" s="222">
        <v>0</v>
      </c>
    </row>
    <row r="737" spans="2:158" ht="18.75" customHeight="1">
      <c r="B737" s="171"/>
      <c r="C737" s="134"/>
      <c r="D737" s="163"/>
      <c r="E737" s="163"/>
      <c r="F737" s="171">
        <v>4729</v>
      </c>
      <c r="G737" s="91" t="s">
        <v>767</v>
      </c>
      <c r="H737" s="225"/>
      <c r="I737" s="222">
        <f>SUM(J737:K737)</f>
        <v>3000</v>
      </c>
      <c r="J737" s="222">
        <v>3000</v>
      </c>
      <c r="K737" s="222">
        <v>0</v>
      </c>
    </row>
    <row r="738" spans="2:158" ht="17.25" hidden="1" customHeight="1">
      <c r="B738" s="171"/>
      <c r="C738" s="134"/>
      <c r="D738" s="163"/>
      <c r="E738" s="163"/>
      <c r="F738" s="171">
        <v>5129</v>
      </c>
      <c r="G738" s="91" t="s">
        <v>588</v>
      </c>
      <c r="H738" s="225"/>
      <c r="I738" s="222">
        <f>SUM(J738:K738)</f>
        <v>0</v>
      </c>
      <c r="J738" s="222">
        <v>0</v>
      </c>
      <c r="K738" s="222">
        <v>0</v>
      </c>
    </row>
    <row r="739" spans="2:158" ht="27.75" customHeight="1">
      <c r="B739" s="171"/>
      <c r="C739" s="223" t="s">
        <v>723</v>
      </c>
      <c r="D739" s="223">
        <v>0</v>
      </c>
      <c r="E739" s="223">
        <v>0</v>
      </c>
      <c r="F739" s="223"/>
      <c r="G739" s="133" t="s">
        <v>1025</v>
      </c>
      <c r="H739" s="45"/>
      <c r="I739" s="222">
        <f>SUM(I740)</f>
        <v>126332.5</v>
      </c>
      <c r="J739" s="222">
        <f>SUM(J740)</f>
        <v>126332.5</v>
      </c>
      <c r="K739" s="222">
        <v>0</v>
      </c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  <c r="AL739" s="34"/>
      <c r="AM739" s="34"/>
      <c r="AN739" s="34"/>
      <c r="AO739" s="34"/>
      <c r="AP739" s="34"/>
      <c r="AQ739" s="34"/>
      <c r="AR739" s="34"/>
      <c r="AS739" s="34"/>
      <c r="AT739" s="34"/>
      <c r="AU739" s="34"/>
      <c r="AV739" s="34"/>
      <c r="AW739" s="34"/>
      <c r="AX739" s="34"/>
      <c r="AY739" s="34"/>
      <c r="AZ739" s="34"/>
      <c r="BA739" s="34"/>
      <c r="BB739" s="34"/>
      <c r="BC739" s="34"/>
      <c r="BD739" s="34"/>
      <c r="BE739" s="34"/>
      <c r="BF739" s="34"/>
      <c r="BG739" s="34"/>
      <c r="BH739" s="34"/>
      <c r="BI739" s="34"/>
      <c r="BJ739" s="34"/>
      <c r="BK739" s="34"/>
      <c r="BL739" s="34"/>
      <c r="BM739" s="34"/>
      <c r="BN739" s="34"/>
      <c r="BO739" s="34"/>
      <c r="BP739" s="34"/>
      <c r="BQ739" s="34"/>
      <c r="BR739" s="34"/>
      <c r="BS739" s="34"/>
      <c r="BT739" s="34"/>
      <c r="BU739" s="34"/>
      <c r="BV739" s="34"/>
      <c r="BW739" s="34"/>
      <c r="BX739" s="34"/>
      <c r="BY739" s="34"/>
      <c r="BZ739" s="34"/>
      <c r="CA739" s="34"/>
      <c r="CB739" s="34"/>
      <c r="CC739" s="34"/>
      <c r="CD739" s="34"/>
      <c r="CE739" s="34"/>
      <c r="CF739" s="34"/>
      <c r="CG739" s="34"/>
      <c r="CH739" s="34"/>
      <c r="CI739" s="34"/>
      <c r="CJ739" s="34"/>
      <c r="CK739" s="34"/>
      <c r="CL739" s="34"/>
      <c r="CM739" s="34"/>
      <c r="CN739" s="34"/>
      <c r="CO739" s="34"/>
      <c r="CP739" s="34"/>
      <c r="CQ739" s="34"/>
      <c r="CR739" s="34"/>
      <c r="CS739" s="34"/>
      <c r="CT739" s="34"/>
      <c r="CU739" s="34"/>
      <c r="CV739" s="34"/>
      <c r="CW739" s="34"/>
      <c r="CX739" s="34"/>
      <c r="CY739" s="34"/>
      <c r="CZ739" s="34"/>
      <c r="DA739" s="34"/>
      <c r="DB739" s="34"/>
      <c r="DC739" s="34"/>
      <c r="DD739" s="34"/>
      <c r="DE739" s="34"/>
      <c r="DF739" s="34"/>
      <c r="DG739" s="34"/>
      <c r="DH739" s="34"/>
      <c r="DI739" s="34"/>
      <c r="DJ739" s="34"/>
      <c r="DK739" s="34"/>
      <c r="DL739" s="34"/>
      <c r="DM739" s="34"/>
      <c r="DN739" s="34"/>
      <c r="DO739" s="34"/>
      <c r="DP739" s="34"/>
      <c r="DQ739" s="34"/>
      <c r="DR739" s="34"/>
      <c r="DS739" s="34"/>
      <c r="DT739" s="34"/>
      <c r="DU739" s="34"/>
      <c r="DV739" s="34"/>
      <c r="DW739" s="34"/>
      <c r="DX739" s="34"/>
      <c r="DY739" s="34"/>
      <c r="DZ739" s="34"/>
      <c r="EA739" s="34"/>
      <c r="EB739" s="34"/>
      <c r="EC739" s="34"/>
      <c r="ED739" s="34"/>
      <c r="EE739" s="34"/>
      <c r="EF739" s="34"/>
      <c r="EG739" s="34"/>
      <c r="EH739" s="34"/>
      <c r="EI739" s="34"/>
      <c r="EJ739" s="34"/>
      <c r="EK739" s="34"/>
      <c r="EL739" s="34"/>
      <c r="EM739" s="34"/>
      <c r="EN739" s="34"/>
      <c r="EO739" s="34"/>
      <c r="EP739" s="34"/>
      <c r="EQ739" s="34"/>
      <c r="ER739" s="34"/>
      <c r="ES739" s="34"/>
      <c r="ET739" s="34"/>
      <c r="EU739" s="34"/>
      <c r="EV739" s="34"/>
      <c r="EW739" s="34"/>
      <c r="EX739" s="34"/>
      <c r="EY739" s="34"/>
      <c r="EZ739" s="34"/>
      <c r="FA739" s="34"/>
      <c r="FB739" s="34"/>
    </row>
    <row r="740" spans="2:158" s="34" customFormat="1" ht="24.75" customHeight="1">
      <c r="B740" s="163">
        <v>3100</v>
      </c>
      <c r="C740" s="234" t="s">
        <v>723</v>
      </c>
      <c r="D740" s="234">
        <v>1</v>
      </c>
      <c r="E740" s="234">
        <v>0</v>
      </c>
      <c r="F740" s="234"/>
      <c r="G740" s="65" t="s">
        <v>413</v>
      </c>
      <c r="H740" s="94"/>
      <c r="I740" s="185">
        <f>SUM(I741)</f>
        <v>126332.5</v>
      </c>
      <c r="J740" s="185">
        <f>SUM(J741)</f>
        <v>126332.5</v>
      </c>
      <c r="K740" s="222">
        <v>0</v>
      </c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  <c r="BY740" s="8"/>
      <c r="BZ740" s="8"/>
      <c r="CA740" s="8"/>
      <c r="CB740" s="8"/>
      <c r="CC740" s="8"/>
      <c r="CD740" s="8"/>
      <c r="CE740" s="8"/>
      <c r="CF740" s="8"/>
      <c r="CG740" s="8"/>
      <c r="CH740" s="8"/>
      <c r="CI740" s="8"/>
      <c r="CJ740" s="8"/>
      <c r="CK740" s="8"/>
      <c r="CL740" s="8"/>
      <c r="CM740" s="8"/>
      <c r="CN740" s="8"/>
      <c r="CO740" s="8"/>
      <c r="CP740" s="8"/>
      <c r="CQ740" s="8"/>
      <c r="CR740" s="8"/>
      <c r="CS740" s="8"/>
      <c r="CT740" s="8"/>
      <c r="CU740" s="8"/>
      <c r="CV740" s="8"/>
      <c r="CW740" s="8"/>
      <c r="CX740" s="8"/>
      <c r="CY740" s="8"/>
      <c r="CZ740" s="8"/>
      <c r="DA740" s="8"/>
      <c r="DB740" s="8"/>
      <c r="DC740" s="8"/>
      <c r="DD740" s="8"/>
      <c r="DE740" s="8"/>
      <c r="DF740" s="8"/>
      <c r="DG740" s="8"/>
      <c r="DH740" s="8"/>
      <c r="DI740" s="8"/>
      <c r="DJ740" s="8"/>
      <c r="DK740" s="8"/>
      <c r="DL740" s="8"/>
      <c r="DM740" s="8"/>
      <c r="DN740" s="8"/>
      <c r="DO740" s="8"/>
      <c r="DP740" s="8"/>
      <c r="DQ740" s="8"/>
      <c r="DR740" s="8"/>
      <c r="DS740" s="8"/>
      <c r="DT740" s="8"/>
      <c r="DU740" s="8"/>
      <c r="DV740" s="8"/>
      <c r="DW740" s="8"/>
      <c r="DX740" s="8"/>
      <c r="DY740" s="8"/>
      <c r="DZ740" s="8"/>
      <c r="EA740" s="8"/>
      <c r="EB740" s="8"/>
      <c r="EC740" s="8"/>
      <c r="ED740" s="8"/>
      <c r="EE740" s="8"/>
      <c r="EF740" s="8"/>
      <c r="EG740" s="8"/>
      <c r="EH740" s="8"/>
      <c r="EI740" s="8"/>
      <c r="EJ740" s="8"/>
      <c r="EK740" s="8"/>
      <c r="EL740" s="8"/>
      <c r="EM740" s="8"/>
      <c r="EN740" s="8"/>
      <c r="EO740" s="8"/>
      <c r="EP740" s="8"/>
      <c r="EQ740" s="8"/>
      <c r="ER740" s="8"/>
      <c r="ES740" s="8"/>
      <c r="ET740" s="8"/>
      <c r="EU740" s="8"/>
      <c r="EV740" s="8"/>
      <c r="EW740" s="8"/>
      <c r="EX740" s="8"/>
      <c r="EY740" s="8"/>
      <c r="EZ740" s="8"/>
      <c r="FA740" s="8"/>
      <c r="FB740" s="8"/>
    </row>
    <row r="741" spans="2:158">
      <c r="B741" s="171">
        <v>3110</v>
      </c>
      <c r="C741" s="234" t="s">
        <v>723</v>
      </c>
      <c r="D741" s="234">
        <v>1</v>
      </c>
      <c r="E741" s="234">
        <v>2</v>
      </c>
      <c r="F741" s="234"/>
      <c r="G741" s="66" t="s">
        <v>444</v>
      </c>
      <c r="H741" s="94"/>
      <c r="I741" s="185">
        <f>SUM(I743)</f>
        <v>126332.5</v>
      </c>
      <c r="J741" s="185">
        <f>SUM(J743)</f>
        <v>126332.5</v>
      </c>
      <c r="K741" s="222">
        <v>0</v>
      </c>
    </row>
    <row r="742" spans="2:158" ht="36">
      <c r="B742" s="171">
        <v>3112</v>
      </c>
      <c r="C742" s="134"/>
      <c r="D742" s="163"/>
      <c r="E742" s="163"/>
      <c r="F742" s="163"/>
      <c r="G742" s="53" t="s">
        <v>603</v>
      </c>
      <c r="H742" s="225"/>
      <c r="I742" s="222">
        <f>SUM(J742:K742)</f>
        <v>0</v>
      </c>
      <c r="J742" s="222">
        <v>0</v>
      </c>
      <c r="K742" s="222">
        <v>0</v>
      </c>
    </row>
    <row r="743" spans="2:158" ht="14.25" customHeight="1">
      <c r="B743" s="171"/>
      <c r="C743" s="134"/>
      <c r="D743" s="163"/>
      <c r="E743" s="163"/>
      <c r="F743" s="171">
        <v>4891</v>
      </c>
      <c r="G743" s="91" t="s">
        <v>70</v>
      </c>
      <c r="H743" s="225"/>
      <c r="I743" s="185">
        <v>126332.5</v>
      </c>
      <c r="J743" s="185">
        <v>126332.5</v>
      </c>
      <c r="K743" s="221">
        <v>0</v>
      </c>
    </row>
    <row r="744" spans="2:158" hidden="1">
      <c r="B744" s="171"/>
      <c r="C744" s="134"/>
      <c r="D744" s="163"/>
      <c r="E744" s="163"/>
      <c r="F744" s="163"/>
      <c r="G744" s="53" t="s">
        <v>604</v>
      </c>
      <c r="H744" s="225"/>
      <c r="I744" s="222"/>
      <c r="J744" s="222"/>
      <c r="K744" s="222">
        <v>0</v>
      </c>
    </row>
    <row r="745" spans="2:158">
      <c r="B745" s="162"/>
      <c r="C745" s="21"/>
      <c r="D745" s="22"/>
      <c r="E745" s="23"/>
      <c r="F745" s="23"/>
    </row>
    <row r="746" spans="2:158">
      <c r="C746" s="24"/>
      <c r="D746" s="22"/>
      <c r="E746" s="23"/>
      <c r="F746" s="23"/>
    </row>
    <row r="747" spans="2:158">
      <c r="C747" s="24"/>
      <c r="D747" s="22"/>
      <c r="E747" s="23"/>
      <c r="F747" s="23"/>
      <c r="G747" s="8"/>
    </row>
    <row r="748" spans="2:158">
      <c r="C748" s="24"/>
      <c r="D748" s="25"/>
      <c r="E748" s="26"/>
      <c r="F748" s="26"/>
    </row>
    <row r="754" spans="12:12">
      <c r="L754" s="8" t="s">
        <v>1009</v>
      </c>
    </row>
  </sheetData>
  <mergeCells count="14">
    <mergeCell ref="A2:K2"/>
    <mergeCell ref="A3:K3"/>
    <mergeCell ref="D9:D10"/>
    <mergeCell ref="E9:E10"/>
    <mergeCell ref="J9:K9"/>
    <mergeCell ref="F9:F10"/>
    <mergeCell ref="B4:K4"/>
    <mergeCell ref="B6:K6"/>
    <mergeCell ref="J8:K8"/>
    <mergeCell ref="B9:B10"/>
    <mergeCell ref="G9:G10"/>
    <mergeCell ref="H9:H10"/>
    <mergeCell ref="I9:I10"/>
    <mergeCell ref="C9:C10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95" firstPageNumber="24" orientation="portrait" r:id="rId1"/>
  <headerFooter alignWithMargins="0">
    <oddFooter>&amp;Rbyuje-2026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Կազմ</vt:lpstr>
      <vt:lpstr>Հավելված N 1</vt:lpstr>
      <vt:lpstr>Հավելված N 2</vt:lpstr>
      <vt:lpstr>Հավելված N 3</vt:lpstr>
      <vt:lpstr>Հավելված N 4-5</vt:lpstr>
      <vt:lpstr>Հավելված N 6</vt:lpstr>
      <vt:lpstr>'Հավելված N 1'!Print_Titles</vt:lpstr>
      <vt:lpstr>'Հավելված N 2'!Print_Titles</vt:lpstr>
      <vt:lpstr>'Հավելված N 3'!Print_Titles</vt:lpstr>
      <vt:lpstr>'Հավելված N 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</dc:creator>
  <cp:lastModifiedBy>Arpine Khachatryan</cp:lastModifiedBy>
  <cp:lastPrinted>2026-01-15T11:25:20Z</cp:lastPrinted>
  <dcterms:created xsi:type="dcterms:W3CDTF">1996-10-14T23:33:28Z</dcterms:created>
  <dcterms:modified xsi:type="dcterms:W3CDTF">2026-01-19T11:53:53Z</dcterms:modified>
</cp:coreProperties>
</file>