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Spell\ԳՅՈՒՂ\NAIRI 2-N\2-N\"/>
    </mc:Choice>
  </mc:AlternateContent>
  <xr:revisionPtr revIDLastSave="0" documentId="13_ncr:1_{CD738429-1534-4CF7-9A30-D22A66180A34}" xr6:coauthVersionLast="47" xr6:coauthVersionMax="47" xr10:uidLastSave="{00000000-0000-0000-0000-000000000000}"/>
  <bookViews>
    <workbookView xWindow="390" yWindow="390" windowWidth="21600" windowHeight="11385" activeTab="5" xr2:uid="{00000000-000D-0000-FFFF-FFFF00000000}"/>
  </bookViews>
  <sheets>
    <sheet name="Կազմ" sheetId="9" r:id="rId1"/>
    <sheet name="Հատված 1" sheetId="8" r:id="rId2"/>
    <sheet name="Հատված 2" sheetId="10" r:id="rId3"/>
    <sheet name="Հատված 3" sheetId="11" r:id="rId4"/>
    <sheet name="Հատված 4-5" sheetId="14" r:id="rId5"/>
    <sheet name="Հատված 6" sheetId="13" r:id="rId6"/>
  </sheets>
  <definedNames>
    <definedName name="_xlnm.Print_Titles" localSheetId="1">'Հատված 1'!$6:$9</definedName>
    <definedName name="_xlnm.Print_Titles" localSheetId="2">'Հատված 2'!$6:$8</definedName>
    <definedName name="_xlnm.Print_Titles" localSheetId="3">'Հատված 3'!$8:$10</definedName>
  </definedNames>
  <calcPr calcId="191029"/>
</workbook>
</file>

<file path=xl/calcChain.xml><?xml version="1.0" encoding="utf-8"?>
<calcChain xmlns="http://schemas.openxmlformats.org/spreadsheetml/2006/main">
  <c r="H730" i="13" l="1"/>
  <c r="J515" i="13" l="1"/>
  <c r="E26" i="14" l="1"/>
  <c r="F26" i="14"/>
  <c r="F59" i="14" l="1"/>
  <c r="D16" i="11" l="1"/>
  <c r="J278" i="13"/>
  <c r="J277" i="13" s="1"/>
  <c r="H277" i="13" s="1"/>
  <c r="H716" i="13"/>
  <c r="H715" i="13"/>
  <c r="I545" i="13"/>
  <c r="H545" i="13" s="1"/>
  <c r="I352" i="13"/>
  <c r="I351" i="13" s="1"/>
  <c r="I350" i="13" s="1"/>
  <c r="E20" i="8"/>
  <c r="D20" i="8" s="1"/>
  <c r="D46" i="8"/>
  <c r="J343" i="13"/>
  <c r="J342" i="13" s="1"/>
  <c r="H342" i="13" s="1"/>
  <c r="I508" i="13"/>
  <c r="H511" i="13"/>
  <c r="H732" i="13"/>
  <c r="I731" i="13"/>
  <c r="H726" i="13"/>
  <c r="H725" i="13"/>
  <c r="H724" i="13"/>
  <c r="J723" i="13"/>
  <c r="I723" i="13"/>
  <c r="I720" i="13" s="1"/>
  <c r="I719" i="13" s="1"/>
  <c r="H722" i="13"/>
  <c r="J721" i="13"/>
  <c r="H721" i="13" s="1"/>
  <c r="H717" i="13"/>
  <c r="H714" i="13"/>
  <c r="H713" i="13"/>
  <c r="I712" i="13"/>
  <c r="I711" i="13" s="1"/>
  <c r="J711" i="13"/>
  <c r="H710" i="13"/>
  <c r="H709" i="13"/>
  <c r="H708" i="13"/>
  <c r="J707" i="13"/>
  <c r="J706" i="13" s="1"/>
  <c r="I707" i="13"/>
  <c r="I706" i="13" s="1"/>
  <c r="H705" i="13"/>
  <c r="H704" i="13"/>
  <c r="H703" i="13"/>
  <c r="J702" i="13"/>
  <c r="J701" i="13" s="1"/>
  <c r="I702" i="13"/>
  <c r="I701" i="13" s="1"/>
  <c r="H700" i="13"/>
  <c r="H699" i="13"/>
  <c r="H698" i="13"/>
  <c r="J697" i="13"/>
  <c r="J696" i="13" s="1"/>
  <c r="I697" i="13"/>
  <c r="I696" i="13" s="1"/>
  <c r="H695" i="13"/>
  <c r="J694" i="13"/>
  <c r="I694" i="13"/>
  <c r="H693" i="13"/>
  <c r="H692" i="13"/>
  <c r="H691" i="13"/>
  <c r="J690" i="13"/>
  <c r="J689" i="13" s="1"/>
  <c r="I690" i="13"/>
  <c r="I689" i="13" s="1"/>
  <c r="H688" i="13"/>
  <c r="H687" i="13"/>
  <c r="H686" i="13"/>
  <c r="J685" i="13"/>
  <c r="I685" i="13"/>
  <c r="H684" i="13"/>
  <c r="H683" i="13"/>
  <c r="H682" i="13"/>
  <c r="J681" i="13"/>
  <c r="I681" i="13"/>
  <c r="H678" i="13"/>
  <c r="H677" i="13"/>
  <c r="H676" i="13"/>
  <c r="H675" i="13"/>
  <c r="H674" i="13"/>
  <c r="J673" i="13"/>
  <c r="J672" i="13" s="1"/>
  <c r="I673" i="13"/>
  <c r="I672" i="13" s="1"/>
  <c r="H671" i="13"/>
  <c r="H670" i="13"/>
  <c r="H669" i="13"/>
  <c r="J668" i="13"/>
  <c r="J667" i="13" s="1"/>
  <c r="I668" i="13"/>
  <c r="I667" i="13" s="1"/>
  <c r="H666" i="13"/>
  <c r="H665" i="13"/>
  <c r="H664" i="13"/>
  <c r="J663" i="13"/>
  <c r="J662" i="13" s="1"/>
  <c r="I663" i="13"/>
  <c r="I662" i="13" s="1"/>
  <c r="H661" i="13"/>
  <c r="H660" i="13"/>
  <c r="H659" i="13"/>
  <c r="J658" i="13"/>
  <c r="I658" i="13"/>
  <c r="H657" i="13"/>
  <c r="H656" i="13"/>
  <c r="I655" i="13"/>
  <c r="H655" i="13" s="1"/>
  <c r="H653" i="13"/>
  <c r="I652" i="13"/>
  <c r="H652" i="13" s="1"/>
  <c r="H650" i="13"/>
  <c r="H648" i="13" s="1"/>
  <c r="I648" i="13"/>
  <c r="I647" i="13" s="1"/>
  <c r="H646" i="13"/>
  <c r="H645" i="13"/>
  <c r="H644" i="13"/>
  <c r="H643" i="13"/>
  <c r="H642" i="13"/>
  <c r="H641" i="13"/>
  <c r="H640" i="13"/>
  <c r="H639" i="13"/>
  <c r="H638" i="13"/>
  <c r="H637" i="13"/>
  <c r="H636" i="13"/>
  <c r="H635" i="13"/>
  <c r="H634" i="13"/>
  <c r="H633" i="13"/>
  <c r="H632" i="13"/>
  <c r="H631" i="13"/>
  <c r="H630" i="13"/>
  <c r="H629" i="13"/>
  <c r="H628" i="13"/>
  <c r="H627" i="13"/>
  <c r="H626" i="13"/>
  <c r="H625" i="13"/>
  <c r="H624" i="13"/>
  <c r="H623" i="13"/>
  <c r="H622" i="13"/>
  <c r="H621" i="13"/>
  <c r="H620" i="13"/>
  <c r="H619" i="13"/>
  <c r="H618" i="13"/>
  <c r="H617" i="13"/>
  <c r="H616" i="13"/>
  <c r="H615" i="13"/>
  <c r="H614" i="13"/>
  <c r="H613" i="13"/>
  <c r="H612" i="13"/>
  <c r="H611" i="13"/>
  <c r="H610" i="13"/>
  <c r="I608" i="13"/>
  <c r="I607" i="13" s="1"/>
  <c r="H607" i="13" s="1"/>
  <c r="H605" i="13"/>
  <c r="H604" i="13"/>
  <c r="H603" i="13"/>
  <c r="J602" i="13"/>
  <c r="J601" i="13" s="1"/>
  <c r="I602" i="13"/>
  <c r="H600" i="13"/>
  <c r="H599" i="13"/>
  <c r="H598" i="13"/>
  <c r="J597" i="13"/>
  <c r="I597" i="13"/>
  <c r="I596" i="13" s="1"/>
  <c r="H595" i="13"/>
  <c r="H594" i="13"/>
  <c r="H593" i="13"/>
  <c r="J592" i="13"/>
  <c r="I592" i="13"/>
  <c r="H590" i="13"/>
  <c r="J588" i="13"/>
  <c r="H587" i="13"/>
  <c r="H586" i="13"/>
  <c r="H585" i="13"/>
  <c r="J584" i="13"/>
  <c r="I584" i="13"/>
  <c r="H583" i="13"/>
  <c r="I581" i="13"/>
  <c r="H581" i="13" s="1"/>
  <c r="J580" i="13"/>
  <c r="H579" i="13"/>
  <c r="H578" i="13"/>
  <c r="H577" i="13"/>
  <c r="J576" i="13"/>
  <c r="H576" i="13" s="1"/>
  <c r="H575" i="13"/>
  <c r="H574" i="13"/>
  <c r="H573" i="13"/>
  <c r="J572" i="13"/>
  <c r="I572" i="13"/>
  <c r="H571" i="13"/>
  <c r="H570" i="13"/>
  <c r="H569" i="13"/>
  <c r="J568" i="13"/>
  <c r="I568" i="13"/>
  <c r="H566" i="13"/>
  <c r="H565" i="13"/>
  <c r="H564" i="13"/>
  <c r="J563" i="13"/>
  <c r="I563" i="13"/>
  <c r="H562" i="13"/>
  <c r="I561" i="13"/>
  <c r="H561" i="13" s="1"/>
  <c r="I560" i="13"/>
  <c r="H560" i="13" s="1"/>
  <c r="I559" i="13"/>
  <c r="H559" i="13" s="1"/>
  <c r="I558" i="13"/>
  <c r="H558" i="13" s="1"/>
  <c r="I557" i="13"/>
  <c r="H557" i="13" s="1"/>
  <c r="I556" i="13"/>
  <c r="H556" i="13" s="1"/>
  <c r="I555" i="13"/>
  <c r="H555" i="13" s="1"/>
  <c r="H554" i="13"/>
  <c r="H553" i="13"/>
  <c r="H552" i="13"/>
  <c r="H551" i="13"/>
  <c r="H550" i="13"/>
  <c r="H549" i="13"/>
  <c r="H548" i="13"/>
  <c r="H547" i="13"/>
  <c r="H546" i="13"/>
  <c r="H544" i="13"/>
  <c r="H543" i="13"/>
  <c r="H542" i="13"/>
  <c r="H541" i="13"/>
  <c r="H540" i="13"/>
  <c r="H539" i="13"/>
  <c r="H538" i="13"/>
  <c r="H536" i="13"/>
  <c r="H535" i="13"/>
  <c r="H534" i="13"/>
  <c r="H533" i="13"/>
  <c r="H532" i="13"/>
  <c r="H531" i="13"/>
  <c r="H530" i="13"/>
  <c r="I529" i="13"/>
  <c r="H528" i="13"/>
  <c r="H527" i="13"/>
  <c r="H526" i="13"/>
  <c r="H525" i="13"/>
  <c r="H524" i="13"/>
  <c r="H523" i="13"/>
  <c r="H522" i="13"/>
  <c r="I521" i="13"/>
  <c r="H521" i="13" s="1"/>
  <c r="H519" i="13"/>
  <c r="H518" i="13"/>
  <c r="H516" i="13"/>
  <c r="H515" i="13"/>
  <c r="J513" i="13"/>
  <c r="H512" i="13"/>
  <c r="H510" i="13"/>
  <c r="H509" i="13"/>
  <c r="J508" i="13"/>
  <c r="H507" i="13"/>
  <c r="H506" i="13"/>
  <c r="H505" i="13"/>
  <c r="H504" i="13"/>
  <c r="J503" i="13"/>
  <c r="J502" i="13" s="1"/>
  <c r="I503" i="13"/>
  <c r="H501" i="13"/>
  <c r="H500" i="13"/>
  <c r="H499" i="13"/>
  <c r="J497" i="13"/>
  <c r="H497" i="13" s="1"/>
  <c r="H495" i="13"/>
  <c r="I493" i="13"/>
  <c r="H493" i="13" s="1"/>
  <c r="J492" i="13"/>
  <c r="J491" i="13" s="1"/>
  <c r="H490" i="13"/>
  <c r="H489" i="13"/>
  <c r="H488" i="13"/>
  <c r="J487" i="13"/>
  <c r="I487" i="13"/>
  <c r="H486" i="13"/>
  <c r="H485" i="13"/>
  <c r="H484" i="13"/>
  <c r="J483" i="13"/>
  <c r="I483" i="13"/>
  <c r="H481" i="13"/>
  <c r="H480" i="13"/>
  <c r="H479" i="13"/>
  <c r="J478" i="13"/>
  <c r="J477" i="13" s="1"/>
  <c r="I478" i="13"/>
  <c r="I477" i="13" s="1"/>
  <c r="H476" i="13"/>
  <c r="H475" i="13"/>
  <c r="H474" i="13"/>
  <c r="J473" i="13"/>
  <c r="J472" i="13" s="1"/>
  <c r="I473" i="13"/>
  <c r="H471" i="13"/>
  <c r="H470" i="13"/>
  <c r="H469" i="13"/>
  <c r="J468" i="13"/>
  <c r="I468" i="13"/>
  <c r="H467" i="13"/>
  <c r="H466" i="13"/>
  <c r="H465" i="13"/>
  <c r="J464" i="13"/>
  <c r="I464" i="13"/>
  <c r="H463" i="13"/>
  <c r="H462" i="13"/>
  <c r="H461" i="13"/>
  <c r="J460" i="13"/>
  <c r="I460" i="13"/>
  <c r="H459" i="13"/>
  <c r="H458" i="13"/>
  <c r="H457" i="13"/>
  <c r="J456" i="13"/>
  <c r="I456" i="13"/>
  <c r="H454" i="13"/>
  <c r="H453" i="13"/>
  <c r="H452" i="13"/>
  <c r="J451" i="13"/>
  <c r="I451" i="13"/>
  <c r="H450" i="13"/>
  <c r="H449" i="13"/>
  <c r="H448" i="13"/>
  <c r="J447" i="13"/>
  <c r="I447" i="13"/>
  <c r="H446" i="13"/>
  <c r="H445" i="13"/>
  <c r="H444" i="13"/>
  <c r="J443" i="13"/>
  <c r="I443" i="13"/>
  <c r="H442" i="13"/>
  <c r="H441" i="13"/>
  <c r="H440" i="13"/>
  <c r="J439" i="13"/>
  <c r="I439" i="13"/>
  <c r="H437" i="13"/>
  <c r="H436" i="13"/>
  <c r="H435" i="13"/>
  <c r="J434" i="13"/>
  <c r="I434" i="13"/>
  <c r="H433" i="13"/>
  <c r="H432" i="13"/>
  <c r="H431" i="13"/>
  <c r="J430" i="13"/>
  <c r="I430" i="13"/>
  <c r="H429" i="13"/>
  <c r="H428" i="13"/>
  <c r="H427" i="13"/>
  <c r="J426" i="13"/>
  <c r="I426" i="13"/>
  <c r="H423" i="13"/>
  <c r="H422" i="13"/>
  <c r="H421" i="13"/>
  <c r="J420" i="13"/>
  <c r="J419" i="13" s="1"/>
  <c r="I420" i="13"/>
  <c r="I419" i="13" s="1"/>
  <c r="H418" i="13"/>
  <c r="H417" i="13"/>
  <c r="H416" i="13"/>
  <c r="J415" i="13"/>
  <c r="J414" i="13" s="1"/>
  <c r="I415" i="13"/>
  <c r="I414" i="13" s="1"/>
  <c r="H413" i="13"/>
  <c r="H412" i="13"/>
  <c r="H411" i="13"/>
  <c r="J410" i="13"/>
  <c r="I410" i="13"/>
  <c r="I409" i="13" s="1"/>
  <c r="H408" i="13"/>
  <c r="H407" i="13"/>
  <c r="H406" i="13"/>
  <c r="J405" i="13"/>
  <c r="J404" i="13" s="1"/>
  <c r="I405" i="13"/>
  <c r="I404" i="13" s="1"/>
  <c r="H403" i="13"/>
  <c r="H402" i="13"/>
  <c r="H401" i="13"/>
  <c r="J400" i="13"/>
  <c r="J399" i="13" s="1"/>
  <c r="I400" i="13"/>
  <c r="I399" i="13" s="1"/>
  <c r="H398" i="13"/>
  <c r="H397" i="13"/>
  <c r="H396" i="13"/>
  <c r="J395" i="13"/>
  <c r="J394" i="13" s="1"/>
  <c r="I395" i="13"/>
  <c r="I394" i="13" s="1"/>
  <c r="H392" i="13"/>
  <c r="H391" i="13"/>
  <c r="H390" i="13"/>
  <c r="J389" i="13"/>
  <c r="J388" i="13" s="1"/>
  <c r="I389" i="13"/>
  <c r="I388" i="13" s="1"/>
  <c r="H387" i="13"/>
  <c r="H386" i="13"/>
  <c r="H385" i="13"/>
  <c r="J384" i="13"/>
  <c r="J383" i="13" s="1"/>
  <c r="I384" i="13"/>
  <c r="H382" i="13"/>
  <c r="H381" i="13"/>
  <c r="H380" i="13"/>
  <c r="J379" i="13"/>
  <c r="I379" i="13"/>
  <c r="I378" i="13" s="1"/>
  <c r="H377" i="13"/>
  <c r="H376" i="13"/>
  <c r="H375" i="13"/>
  <c r="J374" i="13"/>
  <c r="J373" i="13" s="1"/>
  <c r="I374" i="13"/>
  <c r="I373" i="13" s="1"/>
  <c r="H372" i="13"/>
  <c r="H371" i="13"/>
  <c r="H370" i="13"/>
  <c r="J369" i="13"/>
  <c r="J368" i="13" s="1"/>
  <c r="I369" i="13"/>
  <c r="I368" i="13" s="1"/>
  <c r="H360" i="13"/>
  <c r="H359" i="13"/>
  <c r="H358" i="13"/>
  <c r="J356" i="13"/>
  <c r="H356" i="13" s="1"/>
  <c r="I356" i="13"/>
  <c r="H355" i="13"/>
  <c r="H354" i="13"/>
  <c r="H353" i="13"/>
  <c r="J352" i="13"/>
  <c r="J351" i="13" s="1"/>
  <c r="H349" i="13"/>
  <c r="H348" i="13"/>
  <c r="H344" i="13"/>
  <c r="H341" i="13"/>
  <c r="H340" i="13"/>
  <c r="H339" i="13"/>
  <c r="H338" i="13"/>
  <c r="H337" i="13"/>
  <c r="H336" i="13"/>
  <c r="H335" i="13"/>
  <c r="H334" i="13"/>
  <c r="H333" i="13"/>
  <c r="H332" i="13"/>
  <c r="H331" i="13"/>
  <c r="H330" i="13"/>
  <c r="H329" i="13"/>
  <c r="H328" i="13"/>
  <c r="H327" i="13"/>
  <c r="H326" i="13"/>
  <c r="H325" i="13"/>
  <c r="H324" i="13"/>
  <c r="H323" i="13"/>
  <c r="H322" i="13"/>
  <c r="H321" i="13"/>
  <c r="H320" i="13"/>
  <c r="H319" i="13"/>
  <c r="H318" i="13"/>
  <c r="H317" i="13"/>
  <c r="H316" i="13"/>
  <c r="H315" i="13"/>
  <c r="H314" i="13"/>
  <c r="H313" i="13"/>
  <c r="H312" i="13"/>
  <c r="H311" i="13"/>
  <c r="H310" i="13"/>
  <c r="H309" i="13"/>
  <c r="H308" i="13"/>
  <c r="H307" i="13"/>
  <c r="H306" i="13"/>
  <c r="H305" i="13"/>
  <c r="H304" i="13"/>
  <c r="H303" i="13"/>
  <c r="H302" i="13"/>
  <c r="H301" i="13"/>
  <c r="H300" i="13"/>
  <c r="H299" i="13"/>
  <c r="H298" i="13"/>
  <c r="H297" i="13"/>
  <c r="H296" i="13"/>
  <c r="H295" i="13"/>
  <c r="H294" i="13"/>
  <c r="H293" i="13"/>
  <c r="H292" i="13"/>
  <c r="H291" i="13"/>
  <c r="H290" i="13"/>
  <c r="H289" i="13"/>
  <c r="H288" i="13"/>
  <c r="H287" i="13"/>
  <c r="H286" i="13"/>
  <c r="H285" i="13"/>
  <c r="H284" i="13"/>
  <c r="H283" i="13"/>
  <c r="H282" i="13"/>
  <c r="H281" i="13"/>
  <c r="H280" i="13"/>
  <c r="H279" i="13"/>
  <c r="H271" i="13"/>
  <c r="H270" i="13"/>
  <c r="H269" i="13"/>
  <c r="J268" i="13"/>
  <c r="H268" i="13" s="1"/>
  <c r="H267" i="13"/>
  <c r="H266" i="13"/>
  <c r="H265" i="13"/>
  <c r="J264" i="13"/>
  <c r="H264" i="13" s="1"/>
  <c r="H263" i="13"/>
  <c r="H262" i="13"/>
  <c r="H261" i="13"/>
  <c r="J260" i="13"/>
  <c r="H260" i="13" s="1"/>
  <c r="H258" i="13"/>
  <c r="J255" i="13"/>
  <c r="H254" i="13"/>
  <c r="H253" i="13"/>
  <c r="H252" i="13"/>
  <c r="J251" i="13"/>
  <c r="H251" i="13" s="1"/>
  <c r="H250" i="13"/>
  <c r="H249" i="13"/>
  <c r="H248" i="13"/>
  <c r="H247" i="13"/>
  <c r="H246" i="13"/>
  <c r="H245" i="13"/>
  <c r="H244" i="13"/>
  <c r="H243" i="13"/>
  <c r="H242" i="13"/>
  <c r="H241" i="13"/>
  <c r="H240" i="13"/>
  <c r="H239" i="13"/>
  <c r="H238" i="13"/>
  <c r="H237" i="13"/>
  <c r="J236" i="13"/>
  <c r="H236" i="13" s="1"/>
  <c r="H235" i="13"/>
  <c r="H234" i="13"/>
  <c r="I233" i="13"/>
  <c r="I207" i="13" s="1"/>
  <c r="H231" i="13"/>
  <c r="H230" i="13"/>
  <c r="H229" i="13"/>
  <c r="J228" i="13"/>
  <c r="H228" i="13" s="1"/>
  <c r="H227" i="13"/>
  <c r="H226" i="13"/>
  <c r="H225" i="13"/>
  <c r="J224" i="13"/>
  <c r="H224" i="13" s="1"/>
  <c r="H219" i="13"/>
  <c r="J218" i="13"/>
  <c r="H216" i="13"/>
  <c r="H215" i="13"/>
  <c r="H214" i="13"/>
  <c r="J213" i="13"/>
  <c r="H213" i="13" s="1"/>
  <c r="H212" i="13"/>
  <c r="H211" i="13"/>
  <c r="H210" i="13"/>
  <c r="J209" i="13"/>
  <c r="H209" i="13" s="1"/>
  <c r="H206" i="13"/>
  <c r="H205" i="13"/>
  <c r="H204" i="13"/>
  <c r="H203" i="13"/>
  <c r="H202" i="13"/>
  <c r="H201" i="13"/>
  <c r="H200" i="13"/>
  <c r="H199" i="13"/>
  <c r="I198" i="13"/>
  <c r="H198" i="13" s="1"/>
  <c r="H196" i="13"/>
  <c r="H195" i="13"/>
  <c r="I194" i="13"/>
  <c r="H194" i="13" s="1"/>
  <c r="H192" i="13"/>
  <c r="H191" i="13"/>
  <c r="H190" i="13"/>
  <c r="H189" i="13"/>
  <c r="H188" i="13"/>
  <c r="H187" i="13"/>
  <c r="H186" i="13"/>
  <c r="H185" i="13"/>
  <c r="H184" i="13"/>
  <c r="H183" i="13"/>
  <c r="H182" i="13"/>
  <c r="H181" i="13"/>
  <c r="H180" i="13"/>
  <c r="H179" i="13"/>
  <c r="J178" i="13"/>
  <c r="I178" i="13"/>
  <c r="I177" i="13" s="1"/>
  <c r="H176" i="13"/>
  <c r="I175" i="13"/>
  <c r="H175" i="13" s="1"/>
  <c r="H174" i="13"/>
  <c r="H173" i="13"/>
  <c r="H172" i="13"/>
  <c r="J171" i="13"/>
  <c r="J170" i="13" s="1"/>
  <c r="I171" i="13"/>
  <c r="H169" i="13"/>
  <c r="H168" i="13"/>
  <c r="H167" i="13"/>
  <c r="J166" i="13"/>
  <c r="J165" i="13" s="1"/>
  <c r="I166" i="13"/>
  <c r="I165" i="13" s="1"/>
  <c r="H164" i="13"/>
  <c r="H163" i="13"/>
  <c r="H162" i="13"/>
  <c r="J161" i="13"/>
  <c r="J160" i="13" s="1"/>
  <c r="I161" i="13"/>
  <c r="H159" i="13"/>
  <c r="H158" i="13"/>
  <c r="H157" i="13"/>
  <c r="J156" i="13"/>
  <c r="J155" i="13" s="1"/>
  <c r="I156" i="13"/>
  <c r="I155" i="13" s="1"/>
  <c r="H154" i="13"/>
  <c r="H153" i="13"/>
  <c r="H152" i="13"/>
  <c r="J151" i="13"/>
  <c r="I151" i="13"/>
  <c r="H150" i="13"/>
  <c r="H149" i="13"/>
  <c r="H148" i="13"/>
  <c r="J147" i="13"/>
  <c r="J146" i="13" s="1"/>
  <c r="I147" i="13"/>
  <c r="H145" i="13"/>
  <c r="H144" i="13"/>
  <c r="H143" i="13"/>
  <c r="J142" i="13"/>
  <c r="J141" i="13" s="1"/>
  <c r="I142" i="13"/>
  <c r="H140" i="13"/>
  <c r="H139" i="13"/>
  <c r="H138" i="13"/>
  <c r="J137" i="13"/>
  <c r="I137" i="13"/>
  <c r="H136" i="13"/>
  <c r="H135" i="13"/>
  <c r="H134" i="13"/>
  <c r="J133" i="13"/>
  <c r="I133" i="13"/>
  <c r="H132" i="13"/>
  <c r="H131" i="13"/>
  <c r="H130" i="13"/>
  <c r="J129" i="13"/>
  <c r="I129" i="13"/>
  <c r="H126" i="13"/>
  <c r="H125" i="13"/>
  <c r="H124" i="13"/>
  <c r="J123" i="13"/>
  <c r="J122" i="13" s="1"/>
  <c r="I123" i="13"/>
  <c r="H121" i="13"/>
  <c r="J120" i="13"/>
  <c r="I120" i="13"/>
  <c r="H119" i="13"/>
  <c r="H118" i="13"/>
  <c r="H117" i="13"/>
  <c r="J116" i="13"/>
  <c r="J115" i="13" s="1"/>
  <c r="I116" i="13"/>
  <c r="I115" i="13" s="1"/>
  <c r="H114" i="13"/>
  <c r="H113" i="13"/>
  <c r="H112" i="13"/>
  <c r="J111" i="13"/>
  <c r="J110" i="13" s="1"/>
  <c r="I111" i="13"/>
  <c r="H109" i="13"/>
  <c r="H108" i="13"/>
  <c r="H107" i="13"/>
  <c r="J106" i="13"/>
  <c r="J105" i="13" s="1"/>
  <c r="I106" i="13"/>
  <c r="I105" i="13" s="1"/>
  <c r="H103" i="13"/>
  <c r="H102" i="13"/>
  <c r="H101" i="13"/>
  <c r="H100" i="13"/>
  <c r="J99" i="13"/>
  <c r="I99" i="13"/>
  <c r="H98" i="13"/>
  <c r="H97" i="13"/>
  <c r="J96" i="13"/>
  <c r="I96" i="13"/>
  <c r="H94" i="13"/>
  <c r="H93" i="13"/>
  <c r="H92" i="13"/>
  <c r="J91" i="13"/>
  <c r="J90" i="13" s="1"/>
  <c r="I91" i="13"/>
  <c r="I90" i="13" s="1"/>
  <c r="H89" i="13"/>
  <c r="H88" i="13"/>
  <c r="H87" i="13"/>
  <c r="J86" i="13"/>
  <c r="J85" i="13" s="1"/>
  <c r="I86" i="13"/>
  <c r="I85" i="13" s="1"/>
  <c r="H84" i="13"/>
  <c r="H83" i="13"/>
  <c r="H82" i="13"/>
  <c r="J81" i="13"/>
  <c r="J80" i="13" s="1"/>
  <c r="I81" i="13"/>
  <c r="H79" i="13"/>
  <c r="H78" i="13"/>
  <c r="H77" i="13"/>
  <c r="J76" i="13"/>
  <c r="J75" i="13" s="1"/>
  <c r="I76" i="13"/>
  <c r="H74" i="13"/>
  <c r="H73" i="13"/>
  <c r="H72" i="13"/>
  <c r="J71" i="13"/>
  <c r="I71" i="13"/>
  <c r="H70" i="13"/>
  <c r="H69" i="13"/>
  <c r="H68" i="13"/>
  <c r="J67" i="13"/>
  <c r="I67" i="13"/>
  <c r="H64" i="13"/>
  <c r="H63" i="13"/>
  <c r="H62" i="13"/>
  <c r="H61" i="13"/>
  <c r="H60" i="13"/>
  <c r="H59" i="13"/>
  <c r="H58" i="13"/>
  <c r="H57" i="13"/>
  <c r="H56" i="13"/>
  <c r="H55" i="13"/>
  <c r="H54" i="13"/>
  <c r="H53" i="13"/>
  <c r="H52" i="13"/>
  <c r="J51" i="13"/>
  <c r="J50" i="13" s="1"/>
  <c r="I51" i="13"/>
  <c r="I50" i="13" s="1"/>
  <c r="H49" i="13"/>
  <c r="H48" i="13"/>
  <c r="H47" i="13"/>
  <c r="J46" i="13"/>
  <c r="I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J14" i="13"/>
  <c r="J13" i="13" s="1"/>
  <c r="I14" i="13"/>
  <c r="D77" i="14"/>
  <c r="D76" i="14"/>
  <c r="F75" i="14"/>
  <c r="D75" i="14" s="1"/>
  <c r="D74" i="14"/>
  <c r="D73" i="14"/>
  <c r="F72" i="14"/>
  <c r="D70" i="14"/>
  <c r="D69" i="14"/>
  <c r="F68" i="14"/>
  <c r="E67" i="14"/>
  <c r="D65" i="14"/>
  <c r="D61" i="14"/>
  <c r="D60" i="14"/>
  <c r="D58" i="14"/>
  <c r="D57" i="14"/>
  <c r="D56" i="14"/>
  <c r="D55" i="14"/>
  <c r="D54" i="14"/>
  <c r="D53" i="14"/>
  <c r="F52" i="14"/>
  <c r="E52" i="14"/>
  <c r="D51" i="14"/>
  <c r="D50" i="14"/>
  <c r="D49" i="14"/>
  <c r="F48" i="14"/>
  <c r="D48" i="14" s="1"/>
  <c r="D47" i="14"/>
  <c r="D46" i="14"/>
  <c r="D45" i="14"/>
  <c r="F44" i="14"/>
  <c r="E44" i="14"/>
  <c r="D44" i="14" s="1"/>
  <c r="D43" i="14"/>
  <c r="D42" i="14"/>
  <c r="F41" i="14"/>
  <c r="F40" i="14" s="1"/>
  <c r="F32" i="14" s="1"/>
  <c r="E41" i="14"/>
  <c r="E40" i="14" s="1"/>
  <c r="E32" i="14" s="1"/>
  <c r="D39" i="14"/>
  <c r="D38" i="14"/>
  <c r="F37" i="14"/>
  <c r="D37" i="14" s="1"/>
  <c r="D36" i="14"/>
  <c r="D35" i="14"/>
  <c r="F34" i="14"/>
  <c r="F33" i="14" s="1"/>
  <c r="D33" i="14" s="1"/>
  <c r="D31" i="14"/>
  <c r="D30" i="14"/>
  <c r="F29" i="14"/>
  <c r="D27" i="14"/>
  <c r="D26" i="14"/>
  <c r="C12" i="14"/>
  <c r="I131" i="10"/>
  <c r="H40" i="10"/>
  <c r="G40" i="10" s="1"/>
  <c r="E92" i="11"/>
  <c r="I158" i="10"/>
  <c r="E104" i="8"/>
  <c r="E21" i="8"/>
  <c r="D21" i="8" s="1"/>
  <c r="D29" i="8"/>
  <c r="D44" i="8"/>
  <c r="E130" i="11"/>
  <c r="E14" i="11"/>
  <c r="D14" i="11" s="1"/>
  <c r="H129" i="10"/>
  <c r="I107" i="10"/>
  <c r="E66" i="8"/>
  <c r="E13" i="8"/>
  <c r="D13" i="8" s="1"/>
  <c r="D16" i="8"/>
  <c r="D45" i="8"/>
  <c r="D43" i="8"/>
  <c r="D42" i="8"/>
  <c r="D41" i="8"/>
  <c r="D40" i="8"/>
  <c r="D37" i="8"/>
  <c r="D28" i="8"/>
  <c r="D26" i="8"/>
  <c r="D25" i="8"/>
  <c r="D24" i="8"/>
  <c r="D23" i="8"/>
  <c r="D22" i="8"/>
  <c r="D15" i="8"/>
  <c r="D14" i="8"/>
  <c r="I70" i="10"/>
  <c r="H224" i="10"/>
  <c r="F139" i="11"/>
  <c r="D139" i="11" s="1"/>
  <c r="D93" i="8"/>
  <c r="D91" i="8"/>
  <c r="F92" i="11"/>
  <c r="D15" i="11"/>
  <c r="F130" i="11"/>
  <c r="F143" i="11"/>
  <c r="D143" i="11" s="1"/>
  <c r="F135" i="11"/>
  <c r="D135" i="11" s="1"/>
  <c r="F148" i="11"/>
  <c r="D148" i="11" s="1"/>
  <c r="F173" i="11"/>
  <c r="D173" i="11" s="1"/>
  <c r="F161" i="11"/>
  <c r="D161" i="11" s="1"/>
  <c r="E90" i="8"/>
  <c r="D90" i="8" s="1"/>
  <c r="I129" i="10"/>
  <c r="H110" i="10"/>
  <c r="H28" i="10"/>
  <c r="I86" i="10"/>
  <c r="G86" i="10" s="1"/>
  <c r="I178" i="10"/>
  <c r="I157" i="10" s="1"/>
  <c r="D68" i="8"/>
  <c r="E44" i="11"/>
  <c r="D44" i="11" s="1"/>
  <c r="E23" i="11"/>
  <c r="D23" i="11" s="1"/>
  <c r="E49" i="11"/>
  <c r="D49" i="11" s="1"/>
  <c r="E35" i="11"/>
  <c r="D35" i="11" s="1"/>
  <c r="E116" i="11"/>
  <c r="D116" i="11" s="1"/>
  <c r="E113" i="11"/>
  <c r="E105" i="11"/>
  <c r="D105" i="11" s="1"/>
  <c r="E31" i="11"/>
  <c r="D31" i="11" s="1"/>
  <c r="E46" i="11"/>
  <c r="D46" i="11" s="1"/>
  <c r="E48" i="8"/>
  <c r="D48" i="8" s="1"/>
  <c r="I133" i="10"/>
  <c r="I193" i="10"/>
  <c r="I181" i="10"/>
  <c r="I112" i="10"/>
  <c r="E81" i="8"/>
  <c r="D81" i="8" s="1"/>
  <c r="E17" i="8"/>
  <c r="D17" i="8" s="1"/>
  <c r="G14" i="10"/>
  <c r="D131" i="11"/>
  <c r="D17" i="11"/>
  <c r="G29" i="10"/>
  <c r="G23" i="10"/>
  <c r="H46" i="10"/>
  <c r="H38" i="10"/>
  <c r="H33" i="10"/>
  <c r="H32" i="10" s="1"/>
  <c r="H30" i="10" s="1"/>
  <c r="D107" i="8"/>
  <c r="D106" i="8"/>
  <c r="D105" i="8"/>
  <c r="F104" i="8"/>
  <c r="D103" i="8"/>
  <c r="D102" i="8"/>
  <c r="F101" i="8"/>
  <c r="D101" i="8" s="1"/>
  <c r="D100" i="8"/>
  <c r="D99" i="8"/>
  <c r="E98" i="8"/>
  <c r="D98" i="8" s="1"/>
  <c r="D97" i="8"/>
  <c r="D96" i="8"/>
  <c r="E95" i="8"/>
  <c r="D95" i="8" s="1"/>
  <c r="D94" i="8"/>
  <c r="D89" i="8"/>
  <c r="D88" i="8"/>
  <c r="D87" i="8"/>
  <c r="E86" i="8"/>
  <c r="D86" i="8" s="1"/>
  <c r="D85" i="8"/>
  <c r="D84" i="8"/>
  <c r="D83" i="8"/>
  <c r="D82" i="8"/>
  <c r="D80" i="8"/>
  <c r="E79" i="8"/>
  <c r="D79" i="8" s="1"/>
  <c r="D78" i="8"/>
  <c r="F77" i="8"/>
  <c r="D77" i="8" s="1"/>
  <c r="D75" i="8"/>
  <c r="D74" i="8"/>
  <c r="F73" i="8"/>
  <c r="D73" i="8" s="1"/>
  <c r="D72" i="8"/>
  <c r="D71" i="8"/>
  <c r="D70" i="8"/>
  <c r="D69" i="8"/>
  <c r="D67" i="8"/>
  <c r="D65" i="8"/>
  <c r="F64" i="8"/>
  <c r="D64" i="8" s="1"/>
  <c r="D63" i="8"/>
  <c r="E62" i="8"/>
  <c r="D62" i="8" s="1"/>
  <c r="D61" i="8"/>
  <c r="F60" i="8"/>
  <c r="D59" i="8"/>
  <c r="E58" i="8"/>
  <c r="E57" i="8" s="1"/>
  <c r="D56" i="8"/>
  <c r="D55" i="8"/>
  <c r="D54" i="8"/>
  <c r="D53" i="8"/>
  <c r="E52" i="8"/>
  <c r="E51" i="8" s="1"/>
  <c r="D51" i="8" s="1"/>
  <c r="D50" i="8"/>
  <c r="D49" i="8"/>
  <c r="D18" i="8"/>
  <c r="D177" i="11"/>
  <c r="D176" i="11"/>
  <c r="D175" i="11"/>
  <c r="D174" i="11"/>
  <c r="D172" i="11"/>
  <c r="F171" i="11"/>
  <c r="D171" i="11"/>
  <c r="D170" i="11"/>
  <c r="D169" i="11"/>
  <c r="D168" i="11"/>
  <c r="F167" i="11"/>
  <c r="D166" i="11"/>
  <c r="D164" i="11"/>
  <c r="D163" i="11"/>
  <c r="D162" i="11"/>
  <c r="D159" i="11"/>
  <c r="D158" i="11"/>
  <c r="D157" i="11"/>
  <c r="D156" i="11"/>
  <c r="F155" i="11"/>
  <c r="D155" i="11" s="1"/>
  <c r="D154" i="11"/>
  <c r="F153" i="11"/>
  <c r="D153" i="11" s="1"/>
  <c r="D152" i="11"/>
  <c r="D151" i="11"/>
  <c r="D150" i="11"/>
  <c r="D149" i="11"/>
  <c r="D147" i="11"/>
  <c r="D146" i="11"/>
  <c r="D145" i="11"/>
  <c r="D144" i="11"/>
  <c r="D142" i="11"/>
  <c r="D141" i="11"/>
  <c r="D140" i="11"/>
  <c r="D138" i="11"/>
  <c r="D137" i="11"/>
  <c r="D136" i="11"/>
  <c r="D132" i="11"/>
  <c r="D129" i="11"/>
  <c r="E128" i="11"/>
  <c r="D128" i="11" s="1"/>
  <c r="D127" i="11"/>
  <c r="E126" i="11"/>
  <c r="D126" i="11" s="1"/>
  <c r="D125" i="11"/>
  <c r="D124" i="11"/>
  <c r="E123" i="11"/>
  <c r="D123" i="11" s="1"/>
  <c r="D122" i="11"/>
  <c r="E121" i="11"/>
  <c r="D121" i="11" s="1"/>
  <c r="D120" i="11"/>
  <c r="D119" i="11"/>
  <c r="D118" i="11"/>
  <c r="D117" i="11"/>
  <c r="D115" i="11"/>
  <c r="D114" i="11"/>
  <c r="D111" i="11"/>
  <c r="E110" i="11"/>
  <c r="D110" i="11" s="1"/>
  <c r="D109" i="11"/>
  <c r="D108" i="11"/>
  <c r="D107" i="11"/>
  <c r="D106" i="11"/>
  <c r="D104" i="11"/>
  <c r="D103" i="11"/>
  <c r="E102" i="11"/>
  <c r="D100" i="11"/>
  <c r="D99" i="11"/>
  <c r="D98" i="11"/>
  <c r="D97" i="11"/>
  <c r="F96" i="11"/>
  <c r="D96" i="11" s="1"/>
  <c r="D94" i="11"/>
  <c r="D93" i="11"/>
  <c r="D91" i="11"/>
  <c r="D90" i="11"/>
  <c r="D89" i="11"/>
  <c r="D88" i="11"/>
  <c r="F87" i="11"/>
  <c r="E87" i="11"/>
  <c r="E86" i="11" s="1"/>
  <c r="E83" i="11" s="1"/>
  <c r="D85" i="11"/>
  <c r="D84" i="11"/>
  <c r="D82" i="11"/>
  <c r="D81" i="11"/>
  <c r="E80" i="11"/>
  <c r="D80" i="11" s="1"/>
  <c r="D79" i="11"/>
  <c r="D78" i="11"/>
  <c r="E77" i="11"/>
  <c r="D77" i="11" s="1"/>
  <c r="D75" i="11"/>
  <c r="D74" i="11"/>
  <c r="E73" i="11"/>
  <c r="D73" i="11" s="1"/>
  <c r="D72" i="11"/>
  <c r="D71" i="11"/>
  <c r="E70" i="11"/>
  <c r="D68" i="11"/>
  <c r="D67" i="11"/>
  <c r="D66" i="11"/>
  <c r="E65" i="11"/>
  <c r="D65" i="11" s="1"/>
  <c r="D64" i="11"/>
  <c r="D63" i="11"/>
  <c r="E62" i="11"/>
  <c r="D62" i="11" s="1"/>
  <c r="D61" i="11"/>
  <c r="D60" i="11"/>
  <c r="D59" i="11"/>
  <c r="E58" i="11"/>
  <c r="D58" i="11" s="1"/>
  <c r="D57" i="11"/>
  <c r="D56" i="11"/>
  <c r="D55" i="11"/>
  <c r="D54" i="11"/>
  <c r="D53" i="11"/>
  <c r="D52" i="11"/>
  <c r="D51" i="11"/>
  <c r="D50" i="11"/>
  <c r="D48" i="11"/>
  <c r="D47" i="11"/>
  <c r="D45" i="11"/>
  <c r="D43" i="11"/>
  <c r="D42" i="11"/>
  <c r="D41" i="11"/>
  <c r="D40" i="11"/>
  <c r="D39" i="11"/>
  <c r="D38" i="11"/>
  <c r="D37" i="11"/>
  <c r="D36" i="11"/>
  <c r="D34" i="11"/>
  <c r="D33" i="11"/>
  <c r="D32" i="11"/>
  <c r="D30" i="11"/>
  <c r="D29" i="11"/>
  <c r="D28" i="11"/>
  <c r="D27" i="11"/>
  <c r="D26" i="11"/>
  <c r="D25" i="11"/>
  <c r="D24" i="11"/>
  <c r="D21" i="11"/>
  <c r="F20" i="11"/>
  <c r="E20" i="11"/>
  <c r="D19" i="11"/>
  <c r="H70" i="10"/>
  <c r="I28" i="10"/>
  <c r="I110" i="10"/>
  <c r="H133" i="10"/>
  <c r="H160" i="10"/>
  <c r="G160" i="10" s="1"/>
  <c r="H178" i="10"/>
  <c r="H181" i="10"/>
  <c r="H193" i="10"/>
  <c r="G15" i="10"/>
  <c r="G16" i="10"/>
  <c r="H17" i="10"/>
  <c r="H13" i="10" s="1"/>
  <c r="I17" i="10"/>
  <c r="I13" i="10" s="1"/>
  <c r="G18" i="10"/>
  <c r="G19" i="10"/>
  <c r="G21" i="10"/>
  <c r="G22" i="10"/>
  <c r="H24" i="10"/>
  <c r="I24" i="10"/>
  <c r="G25" i="10"/>
  <c r="H26" i="10"/>
  <c r="I26" i="10"/>
  <c r="G27" i="10"/>
  <c r="G31" i="10"/>
  <c r="G34" i="10"/>
  <c r="G35" i="10"/>
  <c r="G36" i="10"/>
  <c r="I38" i="10"/>
  <c r="G39" i="10"/>
  <c r="G41" i="10"/>
  <c r="H42" i="10"/>
  <c r="I42" i="10"/>
  <c r="G43" i="10"/>
  <c r="H44" i="10"/>
  <c r="I44" i="10"/>
  <c r="G45" i="10"/>
  <c r="G47" i="10"/>
  <c r="H49" i="10"/>
  <c r="I49" i="10"/>
  <c r="G50" i="10"/>
  <c r="G51" i="10"/>
  <c r="G52" i="10"/>
  <c r="H53" i="10"/>
  <c r="I53" i="10"/>
  <c r="G54" i="10"/>
  <c r="H55" i="10"/>
  <c r="I55" i="10"/>
  <c r="G56" i="10"/>
  <c r="G57" i="10"/>
  <c r="H58" i="10"/>
  <c r="I58" i="10"/>
  <c r="G59" i="10"/>
  <c r="H60" i="10"/>
  <c r="I60" i="10"/>
  <c r="G61" i="10"/>
  <c r="H62" i="10"/>
  <c r="I62" i="10"/>
  <c r="G63" i="10"/>
  <c r="H64" i="10"/>
  <c r="I64" i="10"/>
  <c r="G65" i="10"/>
  <c r="H67" i="10"/>
  <c r="I67" i="10"/>
  <c r="G68" i="10"/>
  <c r="G69" i="10"/>
  <c r="G71" i="10"/>
  <c r="G72" i="10"/>
  <c r="G73" i="10"/>
  <c r="G74" i="10"/>
  <c r="H75" i="10"/>
  <c r="I75" i="10"/>
  <c r="G76" i="10"/>
  <c r="G77" i="10"/>
  <c r="G78" i="10"/>
  <c r="G79" i="10"/>
  <c r="G80" i="10"/>
  <c r="G81" i="10"/>
  <c r="H82" i="10"/>
  <c r="I82" i="10"/>
  <c r="G83" i="10"/>
  <c r="G84" i="10"/>
  <c r="G85" i="10"/>
  <c r="H86" i="10"/>
  <c r="G87" i="10"/>
  <c r="G88" i="10"/>
  <c r="G89" i="10"/>
  <c r="G90" i="10"/>
  <c r="G91" i="10"/>
  <c r="H92" i="10"/>
  <c r="I92" i="10"/>
  <c r="G93" i="10"/>
  <c r="H94" i="10"/>
  <c r="I94" i="10"/>
  <c r="G95" i="10"/>
  <c r="G96" i="10"/>
  <c r="G97" i="10"/>
  <c r="G98" i="10"/>
  <c r="H99" i="10"/>
  <c r="I99" i="10"/>
  <c r="G100" i="10"/>
  <c r="G101" i="10"/>
  <c r="G102" i="10"/>
  <c r="G103" i="10"/>
  <c r="G104" i="10"/>
  <c r="G105" i="10"/>
  <c r="G106" i="10"/>
  <c r="H107" i="10"/>
  <c r="G111" i="10"/>
  <c r="H112" i="10"/>
  <c r="G113" i="10"/>
  <c r="H114" i="10"/>
  <c r="I114" i="10"/>
  <c r="G115" i="10"/>
  <c r="H116" i="10"/>
  <c r="I116" i="10"/>
  <c r="G117" i="10"/>
  <c r="H118" i="10"/>
  <c r="I118" i="10"/>
  <c r="G119" i="10"/>
  <c r="H120" i="10"/>
  <c r="I120" i="10"/>
  <c r="G121" i="10"/>
  <c r="H123" i="10"/>
  <c r="I123" i="10"/>
  <c r="G124" i="10"/>
  <c r="H125" i="10"/>
  <c r="I125" i="10"/>
  <c r="G125" i="10" s="1"/>
  <c r="G126" i="10"/>
  <c r="H127" i="10"/>
  <c r="I127" i="10"/>
  <c r="G127" i="10" s="1"/>
  <c r="G128" i="10"/>
  <c r="G130" i="10"/>
  <c r="H131" i="10"/>
  <c r="G131" i="10" s="1"/>
  <c r="G132" i="10"/>
  <c r="G134" i="10"/>
  <c r="H136" i="10"/>
  <c r="I136" i="10"/>
  <c r="G137" i="10"/>
  <c r="G138" i="10"/>
  <c r="G139" i="10"/>
  <c r="H140" i="10"/>
  <c r="I140" i="10"/>
  <c r="G141" i="10"/>
  <c r="G142" i="10"/>
  <c r="G143" i="10"/>
  <c r="G144" i="10"/>
  <c r="H145" i="10"/>
  <c r="I145" i="10"/>
  <c r="G146" i="10"/>
  <c r="G147" i="10"/>
  <c r="G148" i="10"/>
  <c r="G149" i="10"/>
  <c r="H150" i="10"/>
  <c r="I150" i="10"/>
  <c r="G151" i="10"/>
  <c r="H152" i="10"/>
  <c r="I152" i="10"/>
  <c r="G153" i="10"/>
  <c r="H154" i="10"/>
  <c r="I154" i="10"/>
  <c r="G155" i="10"/>
  <c r="G156" i="10"/>
  <c r="H158" i="10"/>
  <c r="G159" i="10"/>
  <c r="G161" i="10"/>
  <c r="G162" i="10"/>
  <c r="G163" i="10"/>
  <c r="G164" i="10"/>
  <c r="G165" i="10"/>
  <c r="G166" i="10"/>
  <c r="G167" i="10"/>
  <c r="H168" i="10"/>
  <c r="I168" i="10"/>
  <c r="G169" i="10"/>
  <c r="G170" i="10"/>
  <c r="G171" i="10"/>
  <c r="H172" i="10"/>
  <c r="I172" i="10"/>
  <c r="G173" i="10"/>
  <c r="G174" i="10"/>
  <c r="G175" i="10"/>
  <c r="H176" i="10"/>
  <c r="I176" i="10"/>
  <c r="G177" i="10"/>
  <c r="G179" i="10"/>
  <c r="G182" i="10"/>
  <c r="G183" i="10"/>
  <c r="H184" i="10"/>
  <c r="I184" i="10"/>
  <c r="G185" i="10"/>
  <c r="G186" i="10"/>
  <c r="H187" i="10"/>
  <c r="I187" i="10"/>
  <c r="G188" i="10"/>
  <c r="G189" i="10"/>
  <c r="H190" i="10"/>
  <c r="I190" i="10"/>
  <c r="G191" i="10"/>
  <c r="G192" i="10"/>
  <c r="G194" i="10"/>
  <c r="G195" i="10"/>
  <c r="H196" i="10"/>
  <c r="I196" i="10"/>
  <c r="G197" i="10"/>
  <c r="H198" i="10"/>
  <c r="I198" i="10"/>
  <c r="G199" i="10"/>
  <c r="H200" i="10"/>
  <c r="I200" i="10"/>
  <c r="G200" i="10" s="1"/>
  <c r="G201" i="10"/>
  <c r="H203" i="10"/>
  <c r="I203" i="10"/>
  <c r="G204" i="10"/>
  <c r="G205" i="10"/>
  <c r="H206" i="10"/>
  <c r="I206" i="10"/>
  <c r="G207" i="10"/>
  <c r="H208" i="10"/>
  <c r="I208" i="10"/>
  <c r="G209" i="10"/>
  <c r="H210" i="10"/>
  <c r="I210" i="10"/>
  <c r="G210" i="10" s="1"/>
  <c r="G211" i="10"/>
  <c r="H212" i="10"/>
  <c r="I212" i="10"/>
  <c r="G213" i="10"/>
  <c r="H214" i="10"/>
  <c r="I214" i="10"/>
  <c r="G214" i="10" s="1"/>
  <c r="G215" i="10"/>
  <c r="H216" i="10"/>
  <c r="I216" i="10"/>
  <c r="G217" i="10"/>
  <c r="H218" i="10"/>
  <c r="I218" i="10"/>
  <c r="G219" i="10"/>
  <c r="H220" i="10"/>
  <c r="I220" i="10"/>
  <c r="G221" i="10"/>
  <c r="G222" i="10"/>
  <c r="G225" i="10"/>
  <c r="I33" i="10"/>
  <c r="G20" i="10"/>
  <c r="D95" i="11"/>
  <c r="D18" i="11"/>
  <c r="I223" i="10"/>
  <c r="G108" i="10"/>
  <c r="E19" i="8"/>
  <c r="D19" i="8" s="1"/>
  <c r="D66" i="8"/>
  <c r="H343" i="13"/>
  <c r="H697" i="13" l="1"/>
  <c r="D34" i="14"/>
  <c r="E69" i="11"/>
  <c r="D69" i="11" s="1"/>
  <c r="E47" i="8"/>
  <c r="D47" i="8" s="1"/>
  <c r="G184" i="10"/>
  <c r="G133" i="10"/>
  <c r="G216" i="10"/>
  <c r="G206" i="10"/>
  <c r="G107" i="10"/>
  <c r="G58" i="10"/>
  <c r="D32" i="14"/>
  <c r="D104" i="8"/>
  <c r="G196" i="10"/>
  <c r="G64" i="10"/>
  <c r="D92" i="11"/>
  <c r="D58" i="8"/>
  <c r="G212" i="10"/>
  <c r="G26" i="10"/>
  <c r="G38" i="10"/>
  <c r="G49" i="10"/>
  <c r="G181" i="10"/>
  <c r="H667" i="13"/>
  <c r="H663" i="13"/>
  <c r="H379" i="13"/>
  <c r="H439" i="13"/>
  <c r="H46" i="13"/>
  <c r="E76" i="11"/>
  <c r="D76" i="11" s="1"/>
  <c r="E76" i="8"/>
  <c r="D52" i="14"/>
  <c r="I95" i="13"/>
  <c r="H529" i="13"/>
  <c r="I520" i="13"/>
  <c r="I513" i="13" s="1"/>
  <c r="H410" i="13"/>
  <c r="I654" i="13"/>
  <c r="H654" i="13" s="1"/>
  <c r="G75" i="10"/>
  <c r="G129" i="10"/>
  <c r="G193" i="10"/>
  <c r="I109" i="10"/>
  <c r="I729" i="13"/>
  <c r="I728" i="13" s="1"/>
  <c r="I727" i="13" s="1"/>
  <c r="H727" i="13" s="1"/>
  <c r="H731" i="13"/>
  <c r="H729" i="13" s="1"/>
  <c r="H728" i="13" s="1"/>
  <c r="G112" i="10"/>
  <c r="H508" i="13"/>
  <c r="H608" i="13"/>
  <c r="G13" i="10"/>
  <c r="I679" i="13"/>
  <c r="H679" i="13" s="1"/>
  <c r="H672" i="13"/>
  <c r="H278" i="13"/>
  <c r="H352" i="13"/>
  <c r="I13" i="13"/>
  <c r="I12" i="13" s="1"/>
  <c r="J208" i="13"/>
  <c r="J207" i="13" s="1"/>
  <c r="H207" i="13" s="1"/>
  <c r="H71" i="13"/>
  <c r="H85" i="13"/>
  <c r="J455" i="13"/>
  <c r="H464" i="13"/>
  <c r="H51" i="13"/>
  <c r="H99" i="13"/>
  <c r="H419" i="13"/>
  <c r="H468" i="13"/>
  <c r="H668" i="13"/>
  <c r="I651" i="13"/>
  <c r="H651" i="13" s="1"/>
  <c r="H120" i="13"/>
  <c r="H129" i="13"/>
  <c r="I128" i="13"/>
  <c r="H451" i="13"/>
  <c r="J482" i="13"/>
  <c r="I567" i="13"/>
  <c r="H658" i="13"/>
  <c r="H389" i="13"/>
  <c r="H415" i="13"/>
  <c r="J409" i="13"/>
  <c r="J393" i="13" s="1"/>
  <c r="H142" i="13"/>
  <c r="H460" i="13"/>
  <c r="J567" i="13"/>
  <c r="H584" i="13"/>
  <c r="H597" i="13"/>
  <c r="H602" i="13"/>
  <c r="I141" i="13"/>
  <c r="H141" i="13" s="1"/>
  <c r="I232" i="13"/>
  <c r="H147" i="13"/>
  <c r="J259" i="13"/>
  <c r="H259" i="13" s="1"/>
  <c r="H368" i="13"/>
  <c r="H404" i="13"/>
  <c r="J350" i="13"/>
  <c r="H350" i="13" s="1"/>
  <c r="H116" i="13"/>
  <c r="H90" i="13"/>
  <c r="H233" i="13"/>
  <c r="J378" i="13"/>
  <c r="H378" i="13" s="1"/>
  <c r="H171" i="13"/>
  <c r="H447" i="13"/>
  <c r="J720" i="13"/>
  <c r="J719" i="13" s="1"/>
  <c r="J718" i="13" s="1"/>
  <c r="H373" i="13"/>
  <c r="H414" i="13"/>
  <c r="I601" i="13"/>
  <c r="H601" i="13" s="1"/>
  <c r="J596" i="13"/>
  <c r="H596" i="13" s="1"/>
  <c r="H563" i="13"/>
  <c r="J496" i="13"/>
  <c r="H496" i="13" s="1"/>
  <c r="H156" i="13"/>
  <c r="H86" i="13"/>
  <c r="I170" i="13"/>
  <c r="H170" i="13" s="1"/>
  <c r="H91" i="13"/>
  <c r="H420" i="13"/>
  <c r="H477" i="13"/>
  <c r="H572" i="13"/>
  <c r="H592" i="13"/>
  <c r="H681" i="13"/>
  <c r="H689" i="13"/>
  <c r="H694" i="13"/>
  <c r="H696" i="13"/>
  <c r="H702" i="13"/>
  <c r="H701" i="13"/>
  <c r="H483" i="13"/>
  <c r="H712" i="13"/>
  <c r="J606" i="13"/>
  <c r="H388" i="13"/>
  <c r="I146" i="13"/>
  <c r="H146" i="13" s="1"/>
  <c r="H155" i="13"/>
  <c r="H394" i="13"/>
  <c r="H426" i="13"/>
  <c r="H685" i="13"/>
  <c r="H723" i="13"/>
  <c r="H647" i="13"/>
  <c r="H399" i="13"/>
  <c r="H568" i="13"/>
  <c r="H369" i="13"/>
  <c r="H374" i="13"/>
  <c r="H478" i="13"/>
  <c r="H711" i="13"/>
  <c r="J128" i="13"/>
  <c r="J127" i="13" s="1"/>
  <c r="H400" i="13"/>
  <c r="I606" i="13"/>
  <c r="H690" i="13"/>
  <c r="H405" i="13"/>
  <c r="I718" i="13"/>
  <c r="I492" i="13"/>
  <c r="H166" i="13"/>
  <c r="H123" i="13"/>
  <c r="H137" i="13"/>
  <c r="H151" i="13"/>
  <c r="H434" i="13"/>
  <c r="H503" i="13"/>
  <c r="H706" i="13"/>
  <c r="H351" i="13"/>
  <c r="H14" i="13"/>
  <c r="H662" i="13"/>
  <c r="H106" i="13"/>
  <c r="H395" i="13"/>
  <c r="H67" i="13"/>
  <c r="I197" i="13"/>
  <c r="H197" i="13" s="1"/>
  <c r="J438" i="13"/>
  <c r="I438" i="13"/>
  <c r="H473" i="13"/>
  <c r="I580" i="13"/>
  <c r="H580" i="13" s="1"/>
  <c r="H673" i="13"/>
  <c r="H707" i="13"/>
  <c r="D130" i="11"/>
  <c r="E13" i="11"/>
  <c r="F134" i="11"/>
  <c r="D70" i="11"/>
  <c r="D20" i="11"/>
  <c r="G17" i="10"/>
  <c r="H157" i="10"/>
  <c r="G157" i="10" s="1"/>
  <c r="G154" i="10"/>
  <c r="G145" i="10"/>
  <c r="G123" i="10"/>
  <c r="G120" i="10"/>
  <c r="G94" i="10"/>
  <c r="G60" i="10"/>
  <c r="G53" i="10"/>
  <c r="G42" i="10"/>
  <c r="G190" i="10"/>
  <c r="G172" i="10"/>
  <c r="G168" i="10"/>
  <c r="G116" i="10"/>
  <c r="G99" i="10"/>
  <c r="G67" i="10"/>
  <c r="G62" i="10"/>
  <c r="G24" i="10"/>
  <c r="G70" i="10"/>
  <c r="G158" i="10"/>
  <c r="G208" i="10"/>
  <c r="H122" i="10"/>
  <c r="I48" i="10"/>
  <c r="I46" i="10" s="1"/>
  <c r="G46" i="10" s="1"/>
  <c r="G110" i="10"/>
  <c r="G198" i="10"/>
  <c r="G152" i="10"/>
  <c r="G118" i="10"/>
  <c r="G28" i="10"/>
  <c r="I66" i="10"/>
  <c r="G218" i="10"/>
  <c r="I180" i="10"/>
  <c r="G150" i="10"/>
  <c r="G114" i="10"/>
  <c r="G92" i="10"/>
  <c r="D52" i="8"/>
  <c r="H105" i="13"/>
  <c r="D102" i="11"/>
  <c r="E101" i="11"/>
  <c r="D101" i="11" s="1"/>
  <c r="D68" i="14"/>
  <c r="H111" i="13"/>
  <c r="I110" i="13"/>
  <c r="H110" i="13" s="1"/>
  <c r="I160" i="13"/>
  <c r="H160" i="13" s="1"/>
  <c r="H161" i="13"/>
  <c r="H430" i="13"/>
  <c r="I425" i="13"/>
  <c r="I482" i="13"/>
  <c r="H487" i="13"/>
  <c r="H443" i="13"/>
  <c r="H135" i="10"/>
  <c r="G140" i="10"/>
  <c r="G55" i="10"/>
  <c r="J104" i="13"/>
  <c r="H384" i="13"/>
  <c r="I383" i="13"/>
  <c r="H383" i="13" s="1"/>
  <c r="H456" i="13"/>
  <c r="I455" i="13"/>
  <c r="I202" i="10"/>
  <c r="G203" i="10"/>
  <c r="H115" i="13"/>
  <c r="I393" i="13"/>
  <c r="G44" i="10"/>
  <c r="G178" i="10"/>
  <c r="H12" i="10"/>
  <c r="I472" i="13"/>
  <c r="H472" i="13" s="1"/>
  <c r="H165" i="13"/>
  <c r="I502" i="13"/>
  <c r="H48" i="10"/>
  <c r="H109" i="10"/>
  <c r="F76" i="8"/>
  <c r="G187" i="10"/>
  <c r="H180" i="10"/>
  <c r="I122" i="10"/>
  <c r="G82" i="10"/>
  <c r="E112" i="11"/>
  <c r="D112" i="11" s="1"/>
  <c r="D113" i="11"/>
  <c r="I193" i="13"/>
  <c r="H193" i="13" s="1"/>
  <c r="J217" i="13"/>
  <c r="H217" i="13" s="1"/>
  <c r="H218" i="13"/>
  <c r="J425" i="13"/>
  <c r="G224" i="10"/>
  <c r="H223" i="10"/>
  <c r="G223" i="10" s="1"/>
  <c r="I75" i="13"/>
  <c r="H75" i="13" s="1"/>
  <c r="H76" i="13"/>
  <c r="F86" i="11"/>
  <c r="F83" i="11" s="1"/>
  <c r="D83" i="11" s="1"/>
  <c r="D87" i="11"/>
  <c r="E22" i="11"/>
  <c r="G176" i="10"/>
  <c r="H66" i="10"/>
  <c r="F160" i="11"/>
  <c r="D160" i="11" s="1"/>
  <c r="D41" i="14"/>
  <c r="F13" i="11"/>
  <c r="G33" i="10"/>
  <c r="I32" i="10"/>
  <c r="I30" i="10" s="1"/>
  <c r="G30" i="10" s="1"/>
  <c r="G220" i="10"/>
  <c r="D60" i="8"/>
  <c r="F57" i="8"/>
  <c r="H37" i="10"/>
  <c r="G37" i="10" s="1"/>
  <c r="D29" i="14"/>
  <c r="F28" i="14"/>
  <c r="D28" i="14" s="1"/>
  <c r="D40" i="14"/>
  <c r="F71" i="14"/>
  <c r="D71" i="14" s="1"/>
  <c r="D72" i="14"/>
  <c r="H81" i="13"/>
  <c r="I80" i="13"/>
  <c r="H80" i="13" s="1"/>
  <c r="J95" i="13"/>
  <c r="H96" i="13"/>
  <c r="I122" i="13"/>
  <c r="H122" i="13" s="1"/>
  <c r="H133" i="13"/>
  <c r="H202" i="10"/>
  <c r="G136" i="10"/>
  <c r="I135" i="10"/>
  <c r="F165" i="11"/>
  <c r="D165" i="11" s="1"/>
  <c r="D167" i="11"/>
  <c r="E66" i="14"/>
  <c r="H50" i="13"/>
  <c r="J177" i="13"/>
  <c r="H177" i="13" s="1"/>
  <c r="H178" i="13"/>
  <c r="E12" i="8" l="1"/>
  <c r="D12" i="8" s="1"/>
  <c r="D76" i="8"/>
  <c r="E11" i="8"/>
  <c r="G202" i="10"/>
  <c r="G109" i="10"/>
  <c r="H409" i="13"/>
  <c r="H482" i="13"/>
  <c r="H13" i="13"/>
  <c r="F67" i="14"/>
  <c r="F66" i="14" s="1"/>
  <c r="D66" i="14" s="1"/>
  <c r="H232" i="13"/>
  <c r="I208" i="13"/>
  <c r="H208" i="13" s="1"/>
  <c r="I591" i="13"/>
  <c r="I588" i="13" s="1"/>
  <c r="H588" i="13" s="1"/>
  <c r="H95" i="13"/>
  <c r="H455" i="13"/>
  <c r="H718" i="13"/>
  <c r="H128" i="13"/>
  <c r="H567" i="13"/>
  <c r="H720" i="13"/>
  <c r="H438" i="13"/>
  <c r="J424" i="13"/>
  <c r="I127" i="13"/>
  <c r="H127" i="13" s="1"/>
  <c r="H606" i="13"/>
  <c r="H719" i="13"/>
  <c r="H520" i="13"/>
  <c r="H513" i="13"/>
  <c r="J367" i="13"/>
  <c r="I104" i="13"/>
  <c r="H104" i="13" s="1"/>
  <c r="H492" i="13"/>
  <c r="I491" i="13"/>
  <c r="H491" i="13" s="1"/>
  <c r="F133" i="11"/>
  <c r="D133" i="11" s="1"/>
  <c r="D134" i="11"/>
  <c r="G66" i="10"/>
  <c r="G32" i="10"/>
  <c r="G122" i="10"/>
  <c r="G135" i="10"/>
  <c r="G180" i="10"/>
  <c r="G48" i="10"/>
  <c r="H11" i="10"/>
  <c r="E12" i="11"/>
  <c r="D22" i="11"/>
  <c r="I12" i="10"/>
  <c r="I11" i="10" s="1"/>
  <c r="F11" i="8"/>
  <c r="D57" i="8"/>
  <c r="F12" i="11"/>
  <c r="D13" i="11"/>
  <c r="H502" i="13"/>
  <c r="I367" i="13"/>
  <c r="J12" i="13"/>
  <c r="D86" i="11"/>
  <c r="H393" i="13"/>
  <c r="H425" i="13"/>
  <c r="I424" i="13"/>
  <c r="D67" i="14" l="1"/>
  <c r="D11" i="8"/>
  <c r="H591" i="13"/>
  <c r="F11" i="11"/>
  <c r="H367" i="13"/>
  <c r="H424" i="13"/>
  <c r="I11" i="13"/>
  <c r="G12" i="10"/>
  <c r="G11" i="10"/>
  <c r="J11" i="13"/>
  <c r="H12" i="13"/>
  <c r="E11" i="11"/>
  <c r="D11" i="11" s="1"/>
  <c r="D12" i="11"/>
  <c r="H11" i="13" l="1"/>
</calcChain>
</file>

<file path=xl/sharedStrings.xml><?xml version="1.0" encoding="utf-8"?>
<sst xmlns="http://schemas.openxmlformats.org/spreadsheetml/2006/main" count="2713" uniqueCount="1070">
  <si>
    <t>3.7 ÀÝÃ³óÇÏ áã å³ßïáÝ³Ï³Ý ¹ñ³Ù³ßÝáñÑÝ»ñ, ³Û¹ ÃíáõÙ`  
(ïáÕ 1371 + ïáÕ 1372)</t>
  </si>
  <si>
    <t>êàòÆ²È²Î²Ü ²ä²ÐàìàôÂÚ²Ü Üä²êîÜºð, ³Û¹ ÃíáõÙ`</t>
  </si>
  <si>
    <t>úñ»Ýë¹Çñ ¨ ·áñÍ³¹Çñ Ù³ñÙÇÝÝ»ñ, å»ï³Ï³Ý Ï³é³í³ñáõÙ, ‎ýÇÝ³Ýë³Ï³Ý ¨ Ñ³ñÏ³µÛáõç»ï³ÛÇÝ Ñ³ñ³µ»ñáõÃÛáõÝÝ»ñ, ³ñï³ùÇÝ Ñ³ñ³µ»ñáõÃÛáõÝÝ»ñ, áñÇó`</t>
  </si>
  <si>
    <t>²ñï³ùÇÝ ïÝï»ë³Ï³Ý û·ÝáõÃÛáõÝ, áñÇó`</t>
  </si>
  <si>
    <t>ÀÝ¹Ñ³Ýáõñ µÝáõÛÃÇ Í³é³ÛáõÃÛáõÝÝ»ñ, áñÇó`</t>
  </si>
  <si>
    <t>ÀÝ¹Ñ³Ýáõñ µÝáõÛÃÇ Ñ»ï³½áï³Ï³Ý ³ßË³ï³Ýù, áñÇó`</t>
  </si>
  <si>
    <t xml:space="preserve">ÀÝ¹Ñ³Ýáõñ µÝáõÛÃÇ Ñ³Ýñ³ÛÇÝ Í³é³ÛáõÃÛáõÝÝ»ñÇ ·Íáí Ñ»ï³½áï³Ï³Ý ¨ Ý³Ë³·Í³ÛÇÝ ³ßË³ï³ÝùÝ»ñ, áñÇó` </t>
  </si>
  <si>
    <t>ÀÝ¹Ñ³Ýáõñ µÝáõÛÃÇ Ñ³Ýñ³ÛÇÝ Í³é³ÛáõÃÛáõÝÝ»ñ (³ÛÉ ¹³ë»ñÇÝ ãå³ïÏ³ÝáÕ), áñÇó`</t>
  </si>
  <si>
    <t xml:space="preserve">ä»ï³Ï³Ý å³ñïùÇ ·Íáí ·áñÍ³éÝáõÃÛáõÝÝ»ñ, áñÇó` </t>
  </si>
  <si>
    <t>Î³é³í³ñáõÃÛ³Ý ï³ñµ»ñ Ù³Ï³ñ¹³ÏÝ»ñÇ ÙÇç¨ Çñ³Ï³Ý³óíáÕ ÁÝ¹Ñ³Ýáõñ µÝáõÛÃÇ ïñ³Ýëý»ñïÝ»ñ, áñÇó`</t>
  </si>
  <si>
    <t>è³½Ù³Ï³Ý å³ßïå³ÝáõÃÛáõÝ, áñÇó`</t>
  </si>
  <si>
    <t>ø³Õ³ù³óÇ³Ï³Ý å³ßïå³ÝáõÃÛáõÝ, áñÇó`</t>
  </si>
  <si>
    <t>²ñï³ùÇÝ é³½Ù³Ï³Ý û·ÝáõÃÛáõÝ, áñÇó`</t>
  </si>
  <si>
    <t>Ð»ï³½áï³Ï³Ý ¨ Ý³Ë³·Í³ÛÇÝ ³ßË³ï³ÝùÝ»ñ å³ßïå³ÝáõÃÛ³Ý áÉáñïáõÙ, áñÇó`</t>
  </si>
  <si>
    <t>ä³ßïå³ÝáõÃÛáõÝ (³ÛÉ ¹³ë»ñÇÝ ãå³ïÏ³ÝáÕ), áñÇó`</t>
  </si>
  <si>
    <t>Ð³ë³ñ³Ï³Ï³Ý Ï³ñ· ¨ ³Ýíï³Ý·áõÃÛáõÝ, áñÇó`</t>
  </si>
  <si>
    <t>öñÏ³ñ³ñ Í³é³ÛáõÃÛáõÝ, áñÇó`</t>
  </si>
  <si>
    <t>¸³ï³Ï³Ý ·áñÍáõÝ»áõÃÛáõÝ ¨ Çñ³í³Ï³Ý å³ßïå³ÝáõÃÛáõÝ, áñÇó`</t>
  </si>
  <si>
    <t>¸³ï³Ë³½áõÃÛáõÝ, áñÇó`</t>
  </si>
  <si>
    <t>Î³É³Ý³í³Ûñ»ñ, áñÇó`</t>
  </si>
  <si>
    <t xml:space="preserve"> -êáõµëÇ¹Ç³Ý»ñ áã å»ï³Ï³Ý (áã B118h³Ù³ÛÝù³ÛÇÝ) áã ýÇÝ³Ýë³Ï³Ý Ï³½Ù³Ï»ñåáõÃÛáõÝÝ»ñÇÝ </t>
  </si>
  <si>
    <t>x+C88</t>
  </si>
  <si>
    <t xml:space="preserve">Ð»ï³½áï³Ï³Ý áõ Ý³Ë³·Í³ÛÇÝ ³ßË³ï³ÝùÝ»ñ Ñ³ë³ñ³Ï³Ï³Ý Ï³ñ·Ç ¨ ³Ýíï³Ý·áõÃÛ³Ý áÉáñïáõÙ, áñÇó` </t>
  </si>
  <si>
    <t>Ð³ë³ñ³Ï³Ï³Ý Ï³ñ· ¨ ³Ýíï³Ý·áõÃÛáõÝ  (³ÛÉ ¹³ë»ñÇÝ ãå³ïÏ³ÝáÕ), áñÇó`</t>
  </si>
  <si>
    <t>ÀÝ¹Ñ³Ýáõñ µÝáõÛÃÇ ïÝï»ë³Ï³Ý, ³é¨ïñ³ÛÇÝ ¨ ³ßË³ï³ÝùÇ ·Íáí Ñ³ñ³µ»ñáõÃÛáõÝÝ»ñ, áñÇó`</t>
  </si>
  <si>
    <t>¶ÛáõÕ³ïÝï»ëáõÃÛáõÝ, ³Ýï³é³ÛÇÝ ïÝï»ëáõÃÛáõÝ, ÓÏÝáñëáõÃÛáõÝ ¨ áñëáñ¹áõÃÛáõÝ, áñÇó`</t>
  </si>
  <si>
    <t>ì³é»ÉÇù ¨ ¿Ý»ñ·»ïÇÏ³, áñÇó`</t>
  </si>
  <si>
    <t>È»éÝ³³ñ¹ÛáõÝ³Ñ³ÝáõÙ, ³ñ¹ÛáõÝ³µ»ñáõÃÛáõÝ ¨ ßÇÝ³ñ³ñáõÃÛáõÝ, áñÇó`</t>
  </si>
  <si>
    <t>îñ³Ýëåáñï, áñÇó`</t>
  </si>
  <si>
    <t>Î³å, áñÇó`</t>
  </si>
  <si>
    <t>²ÛÉ µÝ³·³í³éÝ»ñ, áñÇó`</t>
  </si>
  <si>
    <t>îÝï»ë³Ï³Ý Ñ³ñ³µ»ñáõÃÛáõÝÝ»ñÇ ·Íáí Ñ»ï³½áï³Ï³Ý ¨ Ý³Ë³·Í³ÛÇÝ ³ßË³ï³ÝùÝ»ñ, áñÇó`</t>
  </si>
  <si>
    <t>îÝï»ë³Ï³Ý Ñ³ñ³µ»ñáõÃÛáõÝÝ»ñ (³ÛÉ ¹³ë»ñÇÝ ãå³ïÏ³ÝáÕ), áñÇó`</t>
  </si>
  <si>
    <t>²Õµ³Ñ³ÝáõÙ, áñÇó`</t>
  </si>
  <si>
    <t>Î»Õï³çñ»ñÇ Ñ»é³óáõÙ, áñÇó`</t>
  </si>
  <si>
    <t>Þñç³Ï³ ÙÇç³í³ÛñÇ ³ÕïáïÙ³Ý ¹»Ù å³Ûù³ñ, áñÇó`</t>
  </si>
  <si>
    <t>Î»Ýë³µ³½Ù³½³ÝáõÃÛ³Ý ¨ µÝáõÃÛ³Ý  å³ßïå³ÝáõÃÛáõÝ, áñÇó`</t>
  </si>
  <si>
    <t>Þñç³Ï³ ÙÇç³í³ÛñÇ å³ßïå³ÝáõÃÛ³Ý ·Íáí Ñ»ï³½áï³Ï³Ý ¨ Ý³Ë³·Í³ÛÇÝ ³ßË³ï³ÝùÝ»ñ, áñÇó`</t>
  </si>
  <si>
    <t>Þñç³Ï³ ÙÇç³í³ÛñÇ å³ßïå³ÝáõÃÛáõÝ (³ÛÉ ¹³ë»ñÇÝ ãå³ïÏ³ÝáÕ), áñÇó`</t>
  </si>
  <si>
    <t>´Ý³Ï³ñ³Ý³ÛÇÝ ßÇÝ³ñ³ñáõÃÛáõÝ, áñÇó`</t>
  </si>
  <si>
    <t>Ð³Ù³ÛÝù³ÛÇÝ ½³ñ·³óáõÙ, áñÇó`</t>
  </si>
  <si>
    <t>æñ³Ù³ï³Ï³ñ³ñáõÙ, áñÇó`</t>
  </si>
  <si>
    <t>öáÕáóÝ»ñÇ Éáõë³íáñáõÙ, áñÇó`</t>
  </si>
  <si>
    <t xml:space="preserve">´Ý³Ï³ñ³Ý³ÛÇÝ ßÇÝ³ñ³ñáõÃÛ³Ý ¨ ÏáÙáõÝ³É Í³é³ÛáõÃÛáõÝÝ»ñÇ ·Íáí Ñ»ï³½áï³Ï³Ý ¨ Ý³Ë³·Í³ÛÇÝ ³ßË³ï³ÝùÝ»ñ, áñÇó` </t>
  </si>
  <si>
    <t>´Ý³Ï³ñ³Ý³ÛÇÝ ßÇÝ³ñ³ñáõÃÛ³Ý ¨ ÏáÙáõÝ³É Í³é³ÛáõÃÛáõÝÝ»ñ (³ÛÉ ¹³ë»ñÇÝ ãå³ïÏ³ÝáÕ), áñÇó`</t>
  </si>
  <si>
    <t>´ÅßÏ³Ï³Ý ³åñ³ÝùÝ»ñ, ë³ñù»ñ ¨ ë³ñù³íáñáõÙÝ»ñ, áñÇó`</t>
  </si>
  <si>
    <t>²ñï³ÑÇí³Ý¹³Ýáó³ÛÇÝ Í³é³ÛáõÃÛáõÝÝ»ñ, áñÇó`</t>
  </si>
  <si>
    <t>ÐÇí³Ý¹³Ýáó³ÛÇÝ Í³é³ÛáõÃÛáõÝÝ»ñ, áñÇó`</t>
  </si>
  <si>
    <t>Ð³Ýñ³ÛÇÝ ³éáÕç³å³Ñ³Ï³Ý Í³é³ÛáõÃÛáõÝÝ»ñ, áñÇó`</t>
  </si>
  <si>
    <t xml:space="preserve">²éáÕç³å³ÑáõÃÛ³Ý ·Íáí Ñ»ï³½áï³Ï³Ý ¨ Ý³Ë³·Í³ÛÇÝ ³ßË³ï³ÝùÝ»ñ, áñÇó` </t>
  </si>
  <si>
    <t>²éáÕç³å³ÑáõÃÛáõÝ (³ÛÉ ¹³ë»ñÇÝ ãå³ïÏ³ÝáÕ), áñÇó`</t>
  </si>
  <si>
    <t>Ð³Ý·ëïÇ ¨ ëåáñïÇ Í³é³ÛáõÃÛáõÝÝ»ñ, áñÇó`</t>
  </si>
  <si>
    <t>Øß³ÏáõÃ³ÛÇÝ Í³é³ÛáõÃÛáõÝÝ»ñ, áñÇó`</t>
  </si>
  <si>
    <t>è³¹Çá ¨ Ñ»éáõëï³Ñ³Õáñ¹áõÙÝ»ñÇ Ñ»é³ñÓ³ÏÙ³Ý ¨ Ññ³ï³ñ³Ïã³Ï³Ý Í³é³ÛáõÃÛáõÝÝ»ñ, áñÇó`</t>
  </si>
  <si>
    <t>ÎñáÝ³Ï³Ý ¨ Ñ³ë³ñ³Ï³Ï³Ý ³ÛÉ Í³é³ÛáõÃÛáõÝÝ»ñ, áñÇó`</t>
  </si>
  <si>
    <t>Ð³Ý·ëïÇ, Ùß³ÏáõÛÃÇ ¨ ÏñáÝÇ ·Íáí Ñ»ï³½áï³Ï³Ý ¨ Ý³Ë³·Í³ÛÇÝ ³ßË³ï³ÝùÝ»ñ, áñÇó`</t>
  </si>
  <si>
    <t>Ð³Ý·Çëï, Ùß³ÏáõÛÃ ¨ ÏñáÝ (³ÛÉ ¹³ë»ñÇÝ ãå³ïÏ³ÝáÕ), áñÇó`</t>
  </si>
  <si>
    <t>Ü³Ë³¹åñáó³Ï³Ý ¨ ï³ññ³Ï³Ý ÁÝ¹Ñ³Ýáõñ ÏñÃáõÃÛáõÝ, áñÇó`</t>
  </si>
  <si>
    <t>ØÇçÝ³Ï³ñ· ÁÝ¹Ñ³Ýáõñ ÏñÃáõÃÛáõÝ, áñÇó`</t>
  </si>
  <si>
    <t>Ü³ËÝ³Ï³Ý Ù³ëÝ³·Çï³Ï³Ý (³ñÑ»ëï³·áñÍ³Ï³Ý) ¨ ÙÇçÇÝ Ù³ëÝ³·Çï³Ï³Ý ÏñÃáõÃÛáõÝ, áñÇó`</t>
  </si>
  <si>
    <t>´³ñÓñ³·áõÛÝ ÏñÃáõÃÛáõÝ, áñÇó`</t>
  </si>
  <si>
    <t xml:space="preserve">Àëï Ù³Ï³ñ¹³ÏÝ»ñÇ ã¹³ë³Ï³ñ·íáÕ ÏñÃáõÃÛáõÝ, áñÇó` </t>
  </si>
  <si>
    <t xml:space="preserve">ÎñÃáõÃÛ³ÝÁ ïñ³Ù³¹ñíáÕ ûÅ³Ý¹³Ï Í³é³ÛáõÃÛáõÝÝ»ñ, áñÇó` </t>
  </si>
  <si>
    <t>ÎñÃáõÃÛ³Ý áÉáñïáõÙ Ñ»ï³½áï³Ï³Ý ¨ Ý³Ë³·Í³ÛÇÝ ³ßË³ï³ÝùÝ»ñ, áñÇó`</t>
  </si>
  <si>
    <t>ÎñÃáõÃÛáõÝ (³ÛÉ ¹³ë»ñÇÝ ãå³ïÏ³ÝáÕ), áñÇó`</t>
  </si>
  <si>
    <t>ì³ï³éáÕçáõÃÛáõÝ ¨ ³Ý³ßË³ïáõÝ³ÏáõÃÛáõÝ, áñÇó`</t>
  </si>
  <si>
    <t>Ì»ñáõÃÛáõÝ, áñÇó`</t>
  </si>
  <si>
    <t xml:space="preserve">Ð³ñ³½³ïÇÝ Ïáñóñ³Í ³ÝÓÇÝù, áñÇó` </t>
  </si>
  <si>
    <t>ÀÝï³ÝÇùÇ ³Ý¹³ÙÝ»ñ ¨ ½³í³ÏÝ»ñ, áñÇó`</t>
  </si>
  <si>
    <t>¶áñÍ³½ñÏáõÃÛáõÝ, áñÇó`</t>
  </si>
  <si>
    <t xml:space="preserve">´Ý³Ï³ñ³Ý³ÛÇÝ ³å³ÑáíáõÙ, áñÇó` </t>
  </si>
  <si>
    <t xml:space="preserve">êáóÇ³É³Ï³Ý Ñ³ïáõÏ ³ñïáÝáõÃÛáõÝÝ»ñ (³ÛÉ ¹³ë»ñÇÝ ãå³ïÏ³ÝáÕ), áñÇó` </t>
  </si>
  <si>
    <t>êáóÇ³É³Ï³Ý å³ßïå³ÝáõÃÛ³Ý áÉáñïáõÙ Ñ»ï³½áï³Ï³Ý ¨ Ý³Ë³·Í³ÛÇÝ ³ßË³ï³ÝùÝ»ñ, áñÇó`</t>
  </si>
  <si>
    <t xml:space="preserve">êáóÇ³É³Ï³Ý å³ßïå³ÝáõÃÛ³Ý áÉáñïáõÙ Ñ»ï³½áï³Ï³Ý ¨ Ý³Ë³·Í³ÛÇÝ ³ßË³ï³ÝùÝ»ñ, áñÇó` </t>
  </si>
  <si>
    <t>êáóÇ³É³Ï³Ý å³ßïå³ÝáõÃÛáõÝ (³ÛÉ ¹³ë»ñÇÝ ãå³ïÏ³ÝáÕ), áñÇó`</t>
  </si>
  <si>
    <t xml:space="preserve">ÐÐ Ï³é³í³ñáõÃÛ³Ý ¨ Ñ³Ù³ÛÝùÝ»ñÇ å³Ñáõëï³ÛÇÝ ýáÝ¹, áñÇó` 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</si>
  <si>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</si>
  <si>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</si>
  <si>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</si>
  <si>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</si>
  <si>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</si>
  <si>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</si>
  <si>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</si>
  <si>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</si>
  <si>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</si>
  <si>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</si>
  <si>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</si>
  <si>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</si>
  <si>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</si>
  <si>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</si>
  <si>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</si>
  <si>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</si>
  <si>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</si>
  <si>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</si>
  <si>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6420</t>
  </si>
  <si>
    <t>6430</t>
  </si>
  <si>
    <t>6440</t>
  </si>
  <si>
    <t>²½·³ÛÇÝ ³Ýíï³Ý·áõÃÛáõÝ</t>
  </si>
  <si>
    <t>ä»ï³Ï³Ý å³Ñå³ÝáõÃÛáõÝ</t>
  </si>
  <si>
    <t xml:space="preserve">öñÏ³ñ³ñ Í³é³ÛáõÃÛáõÝ 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</si>
  <si>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</si>
  <si>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</si>
  <si>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</si>
  <si>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</si>
  <si>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>ÐÐ Ñ³Ù³ÛÝùÝ»ñÇ å³Ñáõëï³ÛÇÝ ýáÝ¹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</si>
  <si>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</si>
  <si>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</si>
  <si>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</si>
  <si>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</si>
  <si>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</si>
  <si>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</si>
  <si>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</si>
  <si>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</si>
  <si>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</si>
  <si>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</si>
  <si>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</si>
  <si>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</si>
  <si>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</si>
  <si>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</si>
  <si>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</si>
  <si>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</si>
  <si>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</si>
  <si>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</si>
  <si>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</si>
  <si>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</si>
  <si>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</si>
  <si>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</si>
  <si>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</si>
  <si>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</si>
  <si>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</si>
  <si>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</si>
  <si>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</si>
  <si>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</si>
  <si>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</si>
  <si>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</si>
  <si>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</si>
  <si>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</si>
  <si>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</si>
  <si>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</si>
  <si>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</si>
  <si>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</si>
  <si>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</si>
  <si>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</si>
  <si>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</si>
  <si>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</si>
  <si>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</si>
  <si>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t xml:space="preserve"> -êáõµëÇ¹Ç³Ý»ñ áã-ýÇÝ³Ýë³Ï³Ý å»ï³Ï³Ý (h³Ù³ÛÝù³ÛÇÝ) Ï³½Ù³Ï»ñåáõÃÛáõÝÝ»ñÇÝ </t>
  </si>
  <si>
    <t xml:space="preserve"> 1.2 ¶áõÛù³ÛÇÝ Ñ³ñÏ»ñ ³ÛÉ ·áõÛùÇó, ³Û¹ ÃíáõÙ`  </t>
  </si>
  <si>
    <t xml:space="preserve">1.3 ²åñ³ÝùÝ»ñÇ û·ï³·áñÍÙ³Ý Ï³Ù ·áñÍáõÝ»áõÃÛ³Ý Çñ³Ï³Ý³óÙ³Ý ÃáõÛÉïíáõÃÛ³Ý í×³ñÝ»ñ, ³Û¹ ÃíáõÙ`  </t>
  </si>
  <si>
    <t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</t>
  </si>
  <si>
    <t xml:space="preserve">2.2 Î³åÇï³É ³ñï³ùÇÝ å³ßïáÝ³Ï³Ý ¹ñ³Ù³ßÝáñÑÝ»ñ` ëï³óí³Í ³ÛÉ å»ïáõÃÛáõÝÝ»ñÇó, ³Û¹ ÃíáõÙ`  </t>
  </si>
  <si>
    <t xml:space="preserve">2.3 ÀÝÃ³óÇÏ ³ñï³ùÇÝ å³ßïáÝ³Ï³Ý ¹ñ³Ù³ßÝáñÑÝ»ñ`  ëï³óí³Í ÙÇç³½·³ÛÇÝ Ï³½Ù³Ï»ñåáõÃÛáõÝÝ»ñÇó, ³Û¹ ÃíáõÙ`  </t>
  </si>
  <si>
    <t xml:space="preserve">2.4 Î³åÇï³É ³ñï³ùÇÝ å³ßïáÝ³Ï³Ý ¹ñ³Ù³ßÝáñÑÝ»ñ`  ëï³óí³Í ÙÇç³½·³ÛÇÝ Ï³½Ù³Ï»ñåáõÃÛáõÝÝ»ñÇó, ³Û¹ ÃíáõÙ`  </t>
  </si>
  <si>
    <t xml:space="preserve">               ÀÜ¸²ØºÜÀ  ºÎ²ØàôîÜºð,                         ³Û¹ ÃíáõÙ`         
(ïáÕ 1100 + ïáÕ 1200+ïáÕ 1300)</t>
  </si>
  <si>
    <t>1. Ð²ðÎºð ºì îàôðøºð, ³Û¹ ÃíáõÙ`  
(ïáÕ 1110 + ïáÕ 1120 + ïáÕ 1130 + ïáÕ 1150 + ïáÕ 1160)</t>
  </si>
  <si>
    <t>î»Õ³Ï³Ý ïáõñù»ñ, ³Û¹ ÃíáõÙ`  
(ïáÕ 1132 + ïáÕ 1135 + ïáÕ 1136 + ïáÕ 1137 + ïáÕ 1138 + ïáÕ 1139 + ïáÕ 1140 + ïáÕ 1141 + ïáÕ 1142 + ïáÕ 1143 + ïáÕ 1144+ïáÕ 1145)</t>
  </si>
  <si>
    <t>³) Ð³Ù³ÛÝùÇ ï³ñ³ÍùáõÙ Ýáñ ß»Ýù»ñÇ, ßÇÝáõÃÛáõÝÝ»ñÇ (Ý»ñ³éÛ³É áã ÑÇÙÝ³Ï³Ý)  ßÇÝ³ñ³ñáõÃÛáõÝ (ï»Õ³¹ñÙ³Ý) ÃáõÛÉïíáõÃÛ³Ý Ñ³Ù³ñ, áñÇó` 
(ïáÕ 1133 + ïáÕ 1334)</t>
  </si>
  <si>
    <t>Ð³Ù³ÛÝùÇ µÛáõç» í×³ñíáÕ å»ï³Ï³Ý ïáõñù»ñ, ³Û¹ ÃíáõÙ`  
(ïáÕ 1152 + ïáÕ 1153 )</t>
  </si>
  <si>
    <t xml:space="preserve"> 1.5 ²ÛÉ Ñ³ñÏ³ÛÇÝ »Ï³ÙáõïÝ»ñ, ³Û¹ ÃíáõÙ`
(ïáÕ 1161 + ïáÕ 1165 )  </t>
  </si>
  <si>
    <t>úñ»Ýùáí å»ï³Ï³Ý µÛáõç» ³Ùñ³·ñíáÕ Ñ³ñÏ»ñÇó ¨ ³ÛÉ å³ñï³¹Çñ í×³ñÝ»ñÇó  Ù³ëÑ³ÝáõÙÝ»ñ Ñ³Ù³ÛÝùÝ»ñÇ µÛáõç»Ý»ñ, áñÇó` 
(ïáÕ 1162 + ïáÕ 1163 + ïáÕ 1164)</t>
  </si>
  <si>
    <t xml:space="preserve">2. ä²ÞîàÜ²Î²Ü ¸ð²Ø²ÞÜàðÐÜºð, ³Û¹ ÃíáõÙ`
(ïáÕ 1210 + ïáÕ 1220 + ïáÕ 1230 + ïáÕ 1240 + ïáÕ 1250 + ïáÕ 1260)  </t>
  </si>
  <si>
    <t>2.5 ÀÝÃ³óÇÏ Ý»ñùÇÝ å³ßïáÝ³Ï³Ý ¹ñ³Ù³ßÝáñÑÝ»ñ` ëï³óí³Í Ï³é³í³ñÙ³Ý ³ÛÉ Ù³Ï³ñ¹³ÏÝ»ñÇó, áñÇó`
(ïáÕ 1251 + ïáÕ 1254 + ïáÕ 1257 + ïáÕ 1258)</t>
  </si>
  <si>
    <t xml:space="preserve"> 2.6 Î³åÇï³É Ý»ñùÇÝ å³ßïáÝ³Ï³Ý ¹ñ³Ù³ßÝáñÑÝ»ñ` ëï³óí³Í Ï³é³í³ñÙ³Ý ³ÛÉ Ù³Ï³ñ¹³ÏÝ»ñÇó, ³Û¹ ÃíáõÙ`  
(ïáÕ 1261 + ïáÕ 1262)</t>
  </si>
  <si>
    <t xml:space="preserve">3.6 Øáõïù»ñ ïáõÛÅ»ñÇó, ïáõ·³ÝùÝ»ñÇó, ³Û¹ ÃíáõÙ`
(ïáÕ 1361 + ïáÕ 1362)   </t>
  </si>
  <si>
    <t xml:space="preserve">3.9 ²ÛÉ »Ï³ÙáõïÝ»ñ, ³Û¹ ÃíáõÙ`
(ïáÕ 1391 + ïáÕ 1392 + ïáÕ 1393)  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</si>
  <si>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</si>
  <si>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</si>
  <si>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</si>
  <si>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1145</t>
  </si>
  <si>
    <t xml:space="preserve"> -êáõµëÇ¹Ç³Ý»ñ ýÇÝ³Ýë³Ï³Ý å»ï³Ï³Ý (h³Ù³ÛÝù³ÛÇÝ) Ï³½Ù³Ï»ñåáõÃÛáõÝÝ»ñÇÝ </t>
  </si>
  <si>
    <t>³Û¹ ÃíáõÙ`</t>
  </si>
  <si>
    <t xml:space="preserve"> - ¹ñ³Ù³ßÝáñÑÝ»ñ ÐÐ å»ï³Ï³Ý µÛáõç»ÇÝ  </t>
  </si>
  <si>
    <t xml:space="preserve"> - ¹ñ³Ù³ßÝáñÑÝ»ñ ÐÐ ³ÛÉ Ñ³Ù³ÛÝù»ñÇ µÛáõç»Ý»ñÇÝ  </t>
  </si>
  <si>
    <t>³Û¹ ÃíáõÙ` ºñ¨³ÝÇ Ñ³Ù³ù³Õ³ù³ÛÇÝ Í³Ëë»ñÇ ýÇÝ³Ýë³íáñÙ³Ý Ñ³Ù³ñ</t>
  </si>
  <si>
    <t xml:space="preserve"> ºñ¨³ÝÇ Ñ³Ù³ù³Õ³ù³ÛÇÝ Í³Ëë»ñÇ ýÇÝ³Ýë³íáñÙ³Ý Ñ³Ù³ñ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</si>
  <si>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</si>
  <si>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</si>
  <si>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</si>
  <si>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</si>
  <si>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</si>
  <si>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(³ÛÉ ¹³ë»ñÇÝ ãå³ïÏ³ÝáÕ)</t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</si>
  <si>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</si>
  <si>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</si>
  <si>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</si>
  <si>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</si>
  <si>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</si>
  <si>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</si>
  <si>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</si>
  <si>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</si>
  <si>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</si>
  <si>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</si>
  <si>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</si>
  <si>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</si>
  <si>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-Î³åÇï³É ¹ñ³Ù³ßÝáñÑÝ»ñ ÙÇç³½·³ÛÇÝ Ï³½Ù³Ï»ñåáõÃÛáõÝÝ»ñÇÝ</t>
  </si>
  <si>
    <t>0</t>
  </si>
  <si>
    <t>1</t>
  </si>
  <si>
    <t>2</t>
  </si>
  <si>
    <t>4712</t>
  </si>
  <si>
    <t xml:space="preserve"> - êáóÇ³É³Ï³Ý ³å³ÑáíáõÃÛ³Ý µÝ»Õ»Ý Ýå³ëïÝ»ñ Í³é³ÛáõÃÛáõÝÝ»ñ Ù³ïáõóáÕÝ»ñÇÝ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</si>
  <si>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</si>
  <si>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</si>
  <si>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</si>
  <si>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t>Ðá¹í³ÍÇ NN</t>
  </si>
  <si>
    <t>îáÕÇ NN</t>
  </si>
  <si>
    <t>í³ñã³Ï³Ý Ù³ë</t>
  </si>
  <si>
    <t>ýáÝ¹³ÛÇÝ Ù³ë</t>
  </si>
  <si>
    <t xml:space="preserve">  îáÕÇ NN</t>
  </si>
  <si>
    <t>´Ûáõç»ï³ÛÇÝ Í³Ëë»ñÇ ·áñÍ³é³Ï³Ý ¹³ë³Ï³ñ·Ù³Ý µ³ÅÇÝÝ»ñÇ, ËÙµ»ñÇ ¨ ¹³ë»ñÇ ³Ýí³ÝáõÙÝ»ñÁ</t>
  </si>
  <si>
    <t>(Ñ³½³ñ ¹ñ³ÙÝ»ñáí)</t>
  </si>
  <si>
    <t xml:space="preserve">  ÀÝ¹³Ù»ÝÁ   (ë.7 +ë.8)</t>
  </si>
  <si>
    <t xml:space="preserve"> îáÕÇ NN  </t>
  </si>
  <si>
    <t>ÀÝ¹³Ù»ÝÁ (ë.5+ë.6)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</si>
  <si>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</si>
  <si>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</si>
  <si>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</si>
  <si>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</si>
  <si>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</si>
  <si>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</si>
  <si>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</si>
  <si>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</si>
  <si>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</si>
  <si>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</si>
  <si>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</si>
  <si>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</si>
  <si>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</si>
  <si>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</si>
  <si>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>8111</t>
  </si>
  <si>
    <t>8121</t>
  </si>
  <si>
    <t>8131</t>
  </si>
  <si>
    <t>1110</t>
  </si>
  <si>
    <t>1120</t>
  </si>
  <si>
    <t>Þ²ðÄ²Î²Ü ¶àôÚøÆ Æð²òàôØÆò Øàôîøºð</t>
  </si>
  <si>
    <t xml:space="preserve">²ÜÞ²ðÄ ¶àôÚøÆ Æð²òàôØÆò Øàôîøºð </t>
  </si>
  <si>
    <t>1130</t>
  </si>
  <si>
    <t>²ÚÈ ÐÆØÜ²Î²Ü ØÆæàòÜºðÆ Æð²òàôØÆò Øàôîøºð</t>
  </si>
  <si>
    <t>8211</t>
  </si>
  <si>
    <t>1210</t>
  </si>
  <si>
    <t>1220</t>
  </si>
  <si>
    <t>1221</t>
  </si>
  <si>
    <t>8221</t>
  </si>
  <si>
    <t>8222</t>
  </si>
  <si>
    <t>8223</t>
  </si>
  <si>
    <t>1310</t>
  </si>
  <si>
    <t>8311</t>
  </si>
  <si>
    <t>ÐàÔÆ Æð²òàôØÆò Øàôîøºð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</si>
  <si>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</si>
  <si>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</si>
  <si>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</si>
  <si>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</si>
  <si>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</si>
  <si>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</si>
  <si>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01</t>
  </si>
  <si>
    <t>02</t>
  </si>
  <si>
    <t>03</t>
  </si>
  <si>
    <t>- ³é¨ïñÇ ûµÛ»Ïï»ÝñÇ Ñ³Ù³ñ</t>
  </si>
  <si>
    <t>- Ñ³Ýñ³ÛÇÝ ëÝÝ¹Ç ¨ ½í³ñ×³ÝùÇ  ûµÛ»ÏïÝ»ñÇ Ñ³Ù³ñ</t>
  </si>
  <si>
    <t>- µ³ÕÝÇùÝ»ñÇ (ë³áõÝ³Ý»ñÇ) Ñ³Ù³ñ</t>
  </si>
  <si>
    <t>- Ë³Õ³ïÝ»ñÇ Ï³½Ù³Ï»ñåÙ³Ý Ñ³Ù³ñ</t>
  </si>
  <si>
    <t>- ß³ÑáõÙáí Ë³Õ»ñÇ Ï³½Ù³Ï»ñåÙ³Ý Ñ³Ù³ñ</t>
  </si>
  <si>
    <t>- íÇ×³Ï³Ë³Õ»ñÇ Ï³½Ù³Ï»ñåÙ³Ý Ñ³Ù³ñ</t>
  </si>
  <si>
    <t>04</t>
  </si>
  <si>
    <t>àéá·áõÙ</t>
  </si>
  <si>
    <t>05</t>
  </si>
  <si>
    <t>06</t>
  </si>
  <si>
    <t>07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</si>
  <si>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</si>
  <si>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</si>
  <si>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</si>
  <si>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</si>
  <si>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</si>
  <si>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</si>
  <si>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</si>
  <si>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</si>
  <si>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</si>
  <si>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</si>
  <si>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</si>
  <si>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</si>
  <si>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</si>
  <si>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</si>
  <si>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</si>
  <si>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</si>
  <si>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</si>
  <si>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</si>
  <si>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</si>
  <si>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</si>
  <si>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</si>
  <si>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</si>
  <si>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</si>
  <si>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</si>
  <si>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</si>
  <si>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</si>
  <si>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</si>
  <si>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</si>
  <si>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</si>
  <si>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</si>
  <si>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</si>
  <si>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</si>
  <si>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</si>
  <si>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</si>
  <si>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</si>
  <si>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</si>
  <si>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</si>
  <si>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>êáóÇ³É³Ï³Ý å³ßïå³ÝáõÃÛ³ÝÁ ïñ³Ù³¹ñíáÕ ûÅ³¹³Ï Í³é³ÛáõÃÛáõÝÝ»ñ (³ÛÉ ¹³ë»ñÇÝ ãå³ïÏ³ÝáÕ)</t>
  </si>
  <si>
    <t xml:space="preserve"> -ì»ñ³å³ïñ³ëïÙ³Ý ¨ áõëáõóÙ³Ý ÝÛáõÃ»ñ (³ßË³ïáÕÝ»ñÇ í»ñ³å³ïñ³ëïáõÙ)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</si>
  <si>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</si>
  <si>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</si>
  <si>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</si>
  <si>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</si>
  <si>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</si>
  <si>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</si>
  <si>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</si>
  <si>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 xml:space="preserve"> </t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</si>
  <si>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</si>
  <si>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</si>
  <si>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</si>
  <si>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</si>
  <si>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</si>
  <si>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</si>
  <si>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</si>
  <si>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</si>
  <si>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</si>
  <si>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</si>
  <si>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</si>
  <si>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</si>
  <si>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</si>
  <si>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</si>
  <si>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</si>
  <si>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</si>
  <si>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</si>
  <si>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</si>
  <si>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</si>
  <si>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</si>
  <si>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</si>
  <si>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</si>
  <si>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</si>
  <si>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Ã) Ð³Ù³ÛÝùÇ ï³ñ³ÍùáõÙ ³ñï³ùÇÝ ·áí³½¹ ï»Õ³¹ñ»Éáõ ÃáõÛÉïíáõÃÛ³Ý Ñ³Ù³ñ</t>
  </si>
  <si>
    <t xml:space="preserve">Å) Ð³Ù³ÛÝùÇ ³ñËÇíÇó ÷³ëï³ÃÕÃ»ñÇ å³ï×»Ý»ñ ¨ ÏñÏÝûñÇÝ³ÏÝ»ñ ïñ³Ù³¹ñ»Éáõ Ñ³Ù³ñ 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</si>
  <si>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</si>
  <si>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Åµ) Â³ÝÏ³ñÅ»ù Ù»ï³ÕÝ»ñÇó å³ïñ³ëïí³Í Çñ»ñÇ Ù³Ýñ³Í³Ë ³éáõí³×³éùÇ ÃáõÛÉïíáõÃÛ³Ý Ñ³Ù³ñ</t>
  </si>
  <si>
    <t>·) ²ÛÉ Ñ³ñÏ»ñÇó ¨ å³ñï³¹Çñ í×³ñÝ»ñÇó Ï³ï³ñíáÕ Ù³ëÑ³ÝáõÙÝ»ñ</t>
  </si>
  <si>
    <t>1342</t>
  </si>
  <si>
    <t>Øáõïù»ñ Ñ³Ù³ÛÝùÇ µÛáõç»Ç ÝÏ³ïÙ³Ùµ ëï³ÝÓÝ³Í å³ÛÙ³Ý³·ñ³ÛÇÝ å³ñï³íáñáõÃÛáõÝÝ»ñÇ ãÏ³ï³ñÙ³Ý ¹ÇÙ³ó ·³ÝÓíáÕ ïáõÛÅ»ñÇó</t>
  </si>
  <si>
    <t>1390</t>
  </si>
  <si>
    <t>1391</t>
  </si>
  <si>
    <t>1392</t>
  </si>
  <si>
    <t>1393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</si>
  <si>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</si>
  <si>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</si>
  <si>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</si>
  <si>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</si>
  <si>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</si>
  <si>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</si>
  <si>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</si>
  <si>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</si>
  <si>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</si>
  <si>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</si>
  <si>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</si>
  <si>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</si>
  <si>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</si>
  <si>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</si>
  <si>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</si>
  <si>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</si>
  <si>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</si>
  <si>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</si>
  <si>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</si>
  <si>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</si>
  <si>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</si>
  <si>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</si>
  <si>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</si>
  <si>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</si>
  <si>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</si>
  <si>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</si>
  <si>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</si>
  <si>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</si>
  <si>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</si>
  <si>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</si>
  <si>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</si>
  <si>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</si>
  <si>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</si>
  <si>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</si>
  <si>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</si>
  <si>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</si>
  <si>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</si>
  <si>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</si>
  <si>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</si>
  <si>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</si>
  <si>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</si>
  <si>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</si>
  <si>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</si>
  <si>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</si>
  <si>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</si>
  <si>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</si>
  <si>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</si>
  <si>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</si>
  <si>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</si>
  <si>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</si>
  <si>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</si>
  <si>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</si>
  <si>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</si>
  <si>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</si>
  <si>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</si>
  <si>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</si>
  <si>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</si>
  <si>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</si>
  <si>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</si>
  <si>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</si>
  <si>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</si>
  <si>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</si>
  <si>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</si>
  <si>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</si>
  <si>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</si>
  <si>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</si>
  <si>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</si>
  <si>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</si>
  <si>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</si>
  <si>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</si>
  <si>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</si>
  <si>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</si>
  <si>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í³ñã³Ï³Ý µÛáõç»</t>
  </si>
  <si>
    <t>ýáÝ¹³ÛÇÝ µÛáõç»</t>
  </si>
  <si>
    <t xml:space="preserve">        X</t>
  </si>
  <si>
    <t>x</t>
  </si>
  <si>
    <t>1000</t>
  </si>
  <si>
    <t>1100</t>
  </si>
  <si>
    <t>1200</t>
  </si>
  <si>
    <t>1300</t>
  </si>
  <si>
    <t>(Ñ³½³ñ ¹ñ³Ùáí)</t>
  </si>
  <si>
    <t>Description</t>
  </si>
  <si>
    <t>ÊáõÙµ</t>
  </si>
  <si>
    <t>¸³ë</t>
  </si>
  <si>
    <t xml:space="preserve"> X</t>
  </si>
  <si>
    <t>X</t>
  </si>
  <si>
    <t>GENERAL PUBLIC SERVICES</t>
  </si>
  <si>
    <t>Executive and Legislative Organs, Financial and Fiscal Affairs, External Affairs</t>
  </si>
  <si>
    <t>Executive and legislative organs</t>
  </si>
  <si>
    <t xml:space="preserve">üÇÝ³Ýë³Ï³Ý ¨ Ñ³ñÏ³µÛáõç»ï³ÛÇÝ Ñ³ñ³µ»ñáõÃÛáõÝÝ»ñ </t>
  </si>
  <si>
    <t>Financial and fiscal affairs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</si>
  <si>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</si>
  <si>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 xml:space="preserve">²ñï³ùÇÝ Ñ³ñ³µ»ñáõÃÛáõÝÝ»ñ </t>
  </si>
  <si>
    <t>External affairs</t>
  </si>
  <si>
    <t xml:space="preserve">2.1  ÀÝÃ³óÇÏ ³ñï³ùÇÝ å³ßïáÝ³Ï³Ý ¹ñ³Ù³ßÝáñÑÝ»ñ` ëï³óí³Í ³ÛÉ å»ïáõÃÛáõÝÝ»ñÇó, ³Û¹ ÃíáõÙ` </t>
  </si>
  <si>
    <t>1372</t>
  </si>
  <si>
    <t>Foreign Economic Aid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</si>
  <si>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</si>
  <si>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</si>
  <si>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</si>
  <si>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</si>
  <si>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</si>
  <si>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</si>
  <si>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</si>
  <si>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</si>
  <si>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</si>
  <si>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</si>
  <si>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Basic Research</t>
  </si>
  <si>
    <t xml:space="preserve">ÀÝ¹Ñ³Ýáõñ µÝáõÛÃÇ Ñ»ï³½áï³Ï³Ý ³ßË³ï³Ýù </t>
  </si>
  <si>
    <t>Basic research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</si>
  <si>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</si>
  <si>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</si>
  <si>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</si>
  <si>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General Services Not Elsewhere Classified</t>
  </si>
  <si>
    <t xml:space="preserve">ÀÝ¹Ñ³Ýáõñ µÝáõÛÃÇ Ñ³Ýñ³ÛÇÝ Í³é³ÛáõÃÛáõÝÝ»ñ (³ÛÉ ¹³ë»ñÇÝ ãå³ïÏ³ÝáÕ) </t>
  </si>
  <si>
    <t>General services not elsewhere classified</t>
  </si>
  <si>
    <t>Transfers of a General Character Between Different Levels of Government</t>
  </si>
  <si>
    <t>Transfers of a general character between different levels of government</t>
  </si>
  <si>
    <t>DEFENSE</t>
  </si>
  <si>
    <t>Military Defense</t>
  </si>
  <si>
    <t xml:space="preserve">è³½Ù³Ï³Ý å³ßïå³ÝáõÃÛáõÝ </t>
  </si>
  <si>
    <t>Military defense</t>
  </si>
  <si>
    <t>Civil Defense</t>
  </si>
  <si>
    <t xml:space="preserve">ø³Õ³ù³óÇ³Ï³Ý å³ßïå³ÝáõÃÛáõÝ </t>
  </si>
  <si>
    <t>Civil defense</t>
  </si>
  <si>
    <t>Foreign Military Aid</t>
  </si>
  <si>
    <t xml:space="preserve">²ñï³ùÇÝ é³½Ù³Ï³Ý û·ÝáõÃÛáõÝ </t>
  </si>
  <si>
    <t>Foreign military aid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</si>
  <si>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</si>
  <si>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</si>
  <si>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</si>
  <si>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</si>
  <si>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PUBLIC ORDER AND SAFETY</t>
  </si>
  <si>
    <t>àëïÇÏ³ÝáõÃÛáõÝ</t>
  </si>
  <si>
    <t>Police Services</t>
  </si>
  <si>
    <t>Police services</t>
  </si>
  <si>
    <t>Fire Protection Services</t>
  </si>
  <si>
    <t>Fire protection services</t>
  </si>
  <si>
    <t>Law Courts</t>
  </si>
  <si>
    <t xml:space="preserve">¸³ï³ñ³ÝÝ»ñ </t>
  </si>
  <si>
    <t>Law courts</t>
  </si>
  <si>
    <t>Prisons</t>
  </si>
  <si>
    <t xml:space="preserve">Î³É³Ý³í³Ûñ»ñ </t>
  </si>
  <si>
    <t>R&amp;D Public Order and Safety</t>
  </si>
  <si>
    <t>R&amp;D Public order and safety</t>
  </si>
  <si>
    <t>Public Order and Safety Not Elsewhere Classified</t>
  </si>
  <si>
    <t>Public order and safety not elsewhere classified</t>
  </si>
  <si>
    <t>ECONOMIC AFFAIRS</t>
  </si>
  <si>
    <t>1165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</si>
  <si>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</si>
  <si>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</si>
  <si>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</si>
  <si>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</si>
  <si>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</si>
  <si>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</si>
  <si>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</si>
  <si>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</si>
  <si>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</si>
  <si>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</si>
  <si>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</si>
  <si>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</si>
  <si>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</si>
  <si>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</si>
  <si>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</si>
  <si>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</si>
  <si>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</si>
  <si>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</si>
  <si>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</si>
  <si>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ì³é»ÉÇùÇ ³ÛÉ ï»ë³ÏÝ»ñ</t>
  </si>
  <si>
    <t>Other fuels</t>
  </si>
  <si>
    <t xml:space="preserve">¾É»Ïïñ³¿Ý»ñ·Ç³ </t>
  </si>
  <si>
    <t>Electricity</t>
  </si>
  <si>
    <t>àã ¿É»Ïïñ³Ï³Ý ¿Ý»ñ·Ç³</t>
  </si>
  <si>
    <t>Non-electric energy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</si>
  <si>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</si>
  <si>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</si>
  <si>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</si>
  <si>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</si>
  <si>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</si>
  <si>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</si>
  <si>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</si>
  <si>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Transport</t>
  </si>
  <si>
    <t xml:space="preserve">×³Ý³å³ñÑ³ÛÇÝ ïñ³Ýëåáñï </t>
  </si>
  <si>
    <t>Road transport</t>
  </si>
  <si>
    <t xml:space="preserve">æñ³ÛÇÝ ïñ³Ýëåáñï 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</si>
  <si>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</si>
  <si>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</si>
  <si>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</si>
  <si>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</si>
  <si>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</si>
  <si>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</si>
  <si>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</si>
  <si>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Communication</t>
  </si>
  <si>
    <t xml:space="preserve">Î³å 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</si>
  <si>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</si>
  <si>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</si>
  <si>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</si>
  <si>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</si>
  <si>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</si>
  <si>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</si>
  <si>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</si>
  <si>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</si>
  <si>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Multipurpose development projects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</si>
  <si>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</si>
  <si>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</si>
  <si>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</si>
  <si>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</si>
  <si>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</si>
  <si>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</si>
  <si>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</si>
  <si>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</si>
  <si>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</si>
  <si>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</si>
  <si>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>R&amp;D Transport</t>
  </si>
  <si>
    <t>Î³åÇ ·Íáí Ñ»ï³½áï³Ï³Ý ¨ Ý³Ë³·Í³ÛÇÝ ³ßË³ï³ÝùÝ»ñ</t>
  </si>
  <si>
    <t>R&amp;D Communications</t>
  </si>
  <si>
    <t>²ÛÉ µÝ³·³í³éÝ»ñÇ ·Íáí Ñ»ï³½áï³Ï³Ý ¨ Ý³Ë³·Í³ÛÇÝ ³ßË³ï³ÝùÝ»ñ</t>
  </si>
  <si>
    <t>R&amp;D Other industries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</si>
  <si>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</si>
  <si>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</si>
  <si>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</si>
  <si>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ENVIRONMENTAL PROTECTION</t>
  </si>
  <si>
    <t>²Õµ³Ñ³ÝáõÙ</t>
  </si>
  <si>
    <t>Waste Management</t>
  </si>
  <si>
    <t>Waste management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</si>
  <si>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</si>
  <si>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</si>
  <si>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</si>
  <si>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</si>
  <si>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</si>
  <si>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</si>
  <si>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</si>
  <si>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</si>
  <si>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</si>
  <si>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</si>
  <si>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</si>
  <si>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</si>
  <si>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</si>
  <si>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</si>
  <si>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</si>
  <si>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HOUSING AND COMMUNITY AMENITIES</t>
  </si>
  <si>
    <t>Housing Development</t>
  </si>
  <si>
    <t xml:space="preserve">´Ý³Ï³ñ³Ý³ÛÇÝ ßÇÝ³ñ³ñáõÃÛáõÝ </t>
  </si>
  <si>
    <t>Housing development</t>
  </si>
  <si>
    <t>Ð³Ù³ÛÝù³ÛÇÝ ½³ñ·³óáõÙ</t>
  </si>
  <si>
    <t>Community Development</t>
  </si>
  <si>
    <t>Community development</t>
  </si>
  <si>
    <t>Water Supply</t>
  </si>
  <si>
    <t xml:space="preserve">æñ³Ù³ï³Ï³ñ³ñáõÙ </t>
  </si>
  <si>
    <t>Water supply</t>
  </si>
  <si>
    <t>Street Lighting</t>
  </si>
  <si>
    <t xml:space="preserve">öáÕáóÝ»ñÇ Éáõë³íáñáõÙ </t>
  </si>
  <si>
    <t>Street lighting</t>
  </si>
  <si>
    <t>1334</t>
  </si>
  <si>
    <t>1340</t>
  </si>
  <si>
    <t>1341</t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</si>
  <si>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</si>
  <si>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</si>
  <si>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</si>
  <si>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´Ý³Ï³ñ³Ý³ÛÇÝ ßÇÝ³ñ³ñáõÃÛ³Ý ¨ ÏáÙáõÝ³É Í³é³ÛáõÃÛáõÝÝ»ñ (³ÛÉ ¹³ë»ñÇÝ ãå³ïÏ³ÝáÕ)</t>
  </si>
  <si>
    <t xml:space="preserve"> -ä³Ñáõëï³ÛÇÝ ÙÇçáóÝ»ñ, ³Û¹ ÃíáõÙ`</t>
  </si>
  <si>
    <t>Ñ³Ù³ÛÝùÇ µÛáõç»Ç í³ñã³Ï³Ý Ù³ëÇ å³Ñáõëï³ÛÇÝ ýáÝ¹Çó ýáÝ¹³ÛÇÝ Ù³ë Ï³ï³ñíáÕ Ñ³ïÏ³óáõÙÝ»ñ</t>
  </si>
  <si>
    <t>Housing and Community Amenities Not Elsewhere Classified</t>
  </si>
  <si>
    <t>Housing and community amenities not elsewhere classified</t>
  </si>
  <si>
    <t>HEALTH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</si>
  <si>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</si>
  <si>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</si>
  <si>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</si>
  <si>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</si>
  <si>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</si>
  <si>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Therapeutic appliances and equipment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</si>
  <si>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</si>
  <si>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</si>
  <si>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</si>
  <si>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</si>
  <si>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</si>
  <si>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>Dental services</t>
  </si>
  <si>
    <t>ä³ñ³µÅßÏ³Ï³Ý Í³é³ÛáõÃÛáõÝÝ»ñ</t>
  </si>
  <si>
    <t>Paramedical services</t>
  </si>
  <si>
    <t xml:space="preserve">1.4 ²åñ³ÝùÝ»ñÇ Ù³ï³Ï³ñ³ñáõÙÇó ¨ Í³é³ÛáõÃÛáõÝÝ»ñÇ Ù³ïáõóáõÙÇó ³ÛÉ å³ñï³¹Çñ í×³ñÝ»ñ, ³Û¹ ÃíáõÙ`  </t>
  </si>
  <si>
    <t>Hospital Services</t>
  </si>
  <si>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</si>
  <si>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</si>
  <si>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</si>
  <si>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</si>
  <si>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</si>
  <si>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</si>
  <si>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</si>
  <si>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</si>
  <si>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</si>
  <si>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</si>
  <si>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</si>
  <si>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</si>
  <si>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</si>
  <si>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</si>
  <si>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</si>
  <si>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Health not elsewhere classified</t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</si>
  <si>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</si>
  <si>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</si>
  <si>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</si>
  <si>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</si>
  <si>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Cultural Services</t>
  </si>
  <si>
    <t>Cultural services</t>
  </si>
  <si>
    <t>Broadcasting and Publishing Services</t>
  </si>
  <si>
    <t>Broadcasting and publishing services</t>
  </si>
  <si>
    <t>Religious and Other Community Services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</si>
  <si>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</si>
  <si>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</si>
  <si>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</si>
  <si>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</si>
  <si>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</si>
  <si>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ºÏ³Ùï³ï»ë³ÏÝ»ñÁ</t>
  </si>
  <si>
    <t>¶áõÛù³Ñ³ñÏ ÷áË³¹ñ³ÙÇçáóÝ»ñÇ Ñ³Ù³ñ</t>
  </si>
  <si>
    <t>³³) ÐÇÙÝ³Ï³Ý ßÇÝáõÃÛáõÝÝ»ñÇ Ñ³Ù³ñ</t>
  </si>
  <si>
    <t>³µ) àã ÑÇÙÝ³Ï³Ý ßÇÝáõÃÛáõÝÝ»ñÇ Ñ³Ù³ñ</t>
  </si>
  <si>
    <t>·) Ð³Ù³ÛÝùÇ í³ñã³Ï³Ý ï³ñ³ÍùáõÙ ß»Ýù»ñÇ, ßÇÝáõÃÛáõÝÝ»ñÇ, ù³Õ³ù³ßÇÝ³Ï³Ý ³ÛÉ ûµÛ»ÏïÝ»ñÇ  ù³Ý¹Ù³Ý ÃáõÛÉïíáõÃÛ³Ý Ñ³Ù³ñ</t>
  </si>
  <si>
    <t>») Ð³Ù³ÛÝùÇ ï³ñ³ÍùáõÙ µ³óûÃÛ³ í³×³éù Ï³½Ù³Ï»ñå»Éáõ ÃáõÛÉïíáõÃÛ³Ý Ñ³Ù³ñ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</si>
  <si>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</si>
  <si>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>³) ºÏ³Ùï³Ñ³ñÏ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</si>
  <si>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</si>
  <si>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</si>
  <si>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³) ä»ï³Ï³Ý µÛáõç»Çó ýÇÝ³Ýë³Ï³Ý Ñ³Ù³Ñ³ñÃ»óÙ³Ý ëÏ½µáõÝùáí ïñ³Ù³¹ñíáÕ ¹áï³óÇ³Ý»ñ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</si>
  <si>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</si>
  <si>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 xml:space="preserve">3. ²ÚÈ ºÎ²ØàôîÜºð, ³Û¹ ÃíáõÙ`  
(ïáÕ 1310 + ïáÕ 1320 + ïáÕ 1330 + ïáÕ 1340 + ïáÕ 1350 + ïáÕ 1360 + ïáÕ 1370 + ïáÕ 1380+1390)
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</si>
  <si>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</si>
  <si>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>1343</t>
  </si>
  <si>
    <t xml:space="preserve">3.5 ì³ñã³Ï³Ý ·³ÝÓáõÙÝ»ñ, ³Û¹ ÃíáõÙ`
(ïáÕ 1351 + ïáÕ 1352)  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</si>
  <si>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</si>
  <si>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</si>
  <si>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3.8 Î³åÇï³É áã å³ßïáÝ³Ï³Ý ¹ñ³Ù³ßÝáñÑÝ»ñ, ³Û¹ ÃíáõÙ`  
(ïáÕ 1381 + ïáÕ 1382)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</si>
  <si>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</si>
  <si>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>úñ»Ýùáí ¨ Çñ³í³Ï³Ý ³ÛÉ ³Ïï»ñáí ë³ÑÙ³Ýí³Í` Ñ³Ù³ÛÝùÇ µÛáõç» Ùáõïù³·ñÙ³Ý »ÝÃ³Ï³ ³ÛÉ »Ï³ÙáõïÝ»ñ</t>
  </si>
  <si>
    <t xml:space="preserve"> - ï»Õ³Ï³Ý ÇÝùÝ³Ï³é³íñÙ³Ý Ù³ñÙÇÝÝ»ñÇÝ,áñÇó` 
(ïáÕ  4535+ïáÕ 4536)</t>
  </si>
  <si>
    <t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ûñ»Ýë¹ñáõÃÛ³Ùµ ë³ÑÙ³Ýí³Í` ßÇÝ³ñ³ñáõÃÛ³Ý ÃáõÛÉïíáõÃÛáõÝ ãå³Ñ³ÝçíáÕ ¹»åù»ñÇ) Ï³ï³ñ»Éáõ ÃáõÛÉïíáõÃÛ³Ý Ñ³Ù³ñ</t>
  </si>
  <si>
    <t xml:space="preserve">µ) ä»ï³Ï³Ý µÛáõç»Çó Ñ³Ù³ÛÝùÇ í³ñã³Ï³Ý µÛáõç»ÇÝ ïñ³Ù³¹ñíáÕ ³ÛÉ ¹áï³óÇ³Ý»ñ, ³Û¹ ÃíáõÙ`  </t>
  </si>
  <si>
    <t>µµ)  ä»ï³Ï³Ý µÛáõç»Çó Ñ³Ù³ÛÝùÇ í³ñã³Ï³Ý µÛáõç»ÇÝ ïñ³Ù³¹ñíáÕ ³ÛÉ ¹áï³óÇ³Ý»ñ</t>
  </si>
  <si>
    <t>·) ä»ï³Ï³Ý µÛáõç»Çó Ñ³Ù³ÛÝùÇ í³ñã³Ï³Ý µÛáõç»ÇÝ ïñ³Ù³¹ñíáÕ Ýå³ï³Ï³ÛÇÝ Ñ³ïÏ³óáõÙÝ»ñ (ëáõµí»ÝóÇ³Ý»ñ)</t>
  </si>
  <si>
    <t>´³ÝÏ»ñáõÙ Ñ³Ù³ÛÝùÇ µÛáõç»Ç Å³Ù³Ý³Ï³íáñ ³½³ï ÙÇçáóÝ»ñÇ ï»Õ³µ³ßËáõÙÇó ¨ ¹»åá½ÇïÝ»ñÇó ëï³óí³Í ïáÏáë³í×³ñÝ»ñ</t>
  </si>
  <si>
    <t>´³ÅÝ»ïÇñ³Ï³Ý ÁÝÏ»ñáõÃÛáõÝÝ»ñáõÙ Ñ³Ù³ÛÝùÇ Ù³ëÝ³ÏóáõÃÛ³Ý ¹ÇÙ³ó Ñ³Ù³ÛÝùÇ µÛáõç» Ùáõïù³·ñíáÕ ß³Ñ³µ³ÅÇÝÝ»ñ</t>
  </si>
  <si>
    <t xml:space="preserve">Ð³Ù³ÛÝùÇ ë»÷³Ï³ÝáõÃÛáõÝ Ñ³Ù³ñíáÕ ÑáÕ»ñÇ  í³ñÓ³í×³ñÝ»ñ </t>
  </si>
  <si>
    <t xml:space="preserve">Ð³Ù³ÛÝùÇ í³ñã³Ï³Ý ï³ñ³ÍùáõÙ ·ïÝíáÕ å»ï³Ï³Ý ë»÷³Ï³ÝáõÃÛáõÝ Ñ³Ù³ñíáÕ ÑáÕ»ñÇ í³ñÓ³í×³ñÝ»ñ </t>
  </si>
  <si>
    <t>3.4 Ð³Ù³ÛÝùÇ µÛáõç»Ç »Ï³ÙáõïÝ»ñ ³åñ³ÝùÝ»ñÇ Ù³ï³Ï³ñ³ñáõÙÇó ¨ Í³é³ÛáõÃÛáõÝÝ»ñÇ Ù³ïáõóáõÙÇó, ³Û¹ ÃíáõÙ` 
(ïáÕ 1341 + ïáÕ 1342+ïáÕ 1343)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</si>
  <si>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³ÛÉ í×³ñÝ»ñ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</si>
  <si>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</t>
  </si>
  <si>
    <t xml:space="preserve"> - ï»Õ³Ï³Ý ÇÝùÝ³Ï³é³íñÙ³Ý Ù³ñÙÇÝÝ»ñÇÝ,áñÇó`     (ïáÕ  4545+ïáÕ 4546)</t>
  </si>
  <si>
    <t>³) ä»ï³Ï³Ý µÛáõç»Çó Ï³åÇï³É Í³Ëë»ñÇ ýÇÝ³Ýë³íáñÙ³Ý Ýå³ï³Ï³ÛÇÝ Ñ³ïÏ³óáõÙÝ»ñ (ëáõµí»ÝóÇ³Ý»ñ)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</si>
  <si>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</si>
  <si>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²ÛÉ ·áõÛùÇ í³ñÓ³Ï³ÉáõÃÛáõÝÇó Ùáõïù»ñ</t>
  </si>
  <si>
    <t>î»Õ³Ï³Ý í×³ñÝ»ñ</t>
  </si>
  <si>
    <t xml:space="preserve">Ð³Ù³ÛÝùÇ í³ñã³Ï³Ý ï³ñ³ÍùáõÙ ÇÝùÝ³Ï³Ù Ï³éáõóí³Í ß»Ýù»ñÇ, ßÇÝáõÃÛáõÝÝ»ñÇ ûñÇÝ³Ï³Ý³óÙ³Ý Ñ³Ù³ñ í×³ñÝ»ñ </t>
  </si>
  <si>
    <t xml:space="preserve">Ð³Ù³ÛÝùÇ ·áõÛùÇÝ å³ï×³é³Í íÝ³ëÝ»ñÇ ÷áËÑ³ïáõóáõÙÇó Ùáõïù»ñ </t>
  </si>
  <si>
    <t>ì³ñã³Ï³Ý µÛáõç»Ç å³Ñáõëï³ÛÇÝ ýáÝ¹Çó ýáÝ¹³ÛÇÝ µÛáõç» Ï³ï³ñíáÕ Ñ³ïÏ³óáõÙÝ»ñÇó Ùáõïù»ñ</t>
  </si>
  <si>
    <t>1121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</si>
  <si>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</si>
  <si>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</si>
  <si>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</si>
  <si>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</si>
  <si>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</si>
  <si>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</si>
  <si>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</si>
  <si>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</si>
  <si>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</si>
  <si>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</si>
  <si>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</si>
  <si>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</si>
  <si>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</si>
  <si>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</si>
  <si>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1150</t>
  </si>
  <si>
    <t>1151</t>
  </si>
  <si>
    <t>1152</t>
  </si>
  <si>
    <t>1153</t>
  </si>
  <si>
    <t>1160</t>
  </si>
  <si>
    <t>1161</t>
  </si>
  <si>
    <t>1162</t>
  </si>
  <si>
    <t>1163</t>
  </si>
  <si>
    <t>1164</t>
  </si>
  <si>
    <t>1211</t>
  </si>
  <si>
    <t>1230</t>
  </si>
  <si>
    <t>1231</t>
  </si>
  <si>
    <t>1240</t>
  </si>
  <si>
    <t>1241</t>
  </si>
  <si>
    <t>1250</t>
  </si>
  <si>
    <t>1251</t>
  </si>
  <si>
    <t>1254</t>
  </si>
  <si>
    <t>1255</t>
  </si>
  <si>
    <t>1256</t>
  </si>
  <si>
    <t>1257</t>
  </si>
  <si>
    <t>1258</t>
  </si>
  <si>
    <t>1260</t>
  </si>
  <si>
    <t>1261</t>
  </si>
  <si>
    <t>1262</t>
  </si>
  <si>
    <t>1311</t>
  </si>
  <si>
    <t>1320</t>
  </si>
  <si>
    <t>1321</t>
  </si>
  <si>
    <t>1330</t>
  </si>
  <si>
    <t>1331</t>
  </si>
  <si>
    <t>1332</t>
  </si>
  <si>
    <t>1333</t>
  </si>
  <si>
    <t>1350</t>
  </si>
  <si>
    <t>1351</t>
  </si>
  <si>
    <t>1352</t>
  </si>
  <si>
    <t>1360</t>
  </si>
  <si>
    <t>1361</t>
  </si>
  <si>
    <t>1362</t>
  </si>
  <si>
    <t>1370</t>
  </si>
  <si>
    <t>1371</t>
  </si>
  <si>
    <t>1380</t>
  </si>
  <si>
    <t>1381</t>
  </si>
  <si>
    <t>1382</t>
  </si>
  <si>
    <t>Recreation, Culture and Religion Not Elsewhere Classified</t>
  </si>
  <si>
    <t>Recreation, culture and religion not elsewhere classified</t>
  </si>
  <si>
    <t>EDUCATION</t>
  </si>
  <si>
    <t>Pre-primary and Primary Education</t>
  </si>
  <si>
    <t xml:space="preserve">Ü³Ë³¹åñáó³Ï³Ý ÏñÃáõÃÛáõÝ </t>
  </si>
  <si>
    <t>Pre-primary education</t>
  </si>
  <si>
    <t>Primary education</t>
  </si>
  <si>
    <t>Secondary Education</t>
  </si>
  <si>
    <t>Lower-secondary education</t>
  </si>
  <si>
    <t>Upper-secondary education</t>
  </si>
  <si>
    <t>Post-secondary Non-tertiary Education</t>
  </si>
  <si>
    <t>Post-secondary non-tertiary education</t>
  </si>
  <si>
    <t>Tertiary Education</t>
  </si>
  <si>
    <t>First stage of tertiary education</t>
  </si>
  <si>
    <t>Second stage of tertiary education</t>
  </si>
  <si>
    <t>Education Not Definable By Level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</si>
  <si>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</si>
  <si>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</si>
  <si>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</si>
  <si>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</si>
  <si>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</si>
  <si>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</si>
  <si>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</si>
  <si>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</si>
  <si>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</si>
  <si>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SOCIAL PROTECTION</t>
  </si>
  <si>
    <t>Sickness and Disability</t>
  </si>
  <si>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</si>
  <si>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</si>
  <si>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</si>
  <si>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</si>
  <si>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</si>
  <si>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</si>
  <si>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</si>
  <si>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</si>
  <si>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</si>
  <si>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</si>
  <si>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</si>
  <si>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</si>
  <si>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</si>
  <si>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</si>
  <si>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</si>
  <si>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</si>
  <si>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</si>
  <si>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</si>
  <si>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</si>
  <si>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Social exclusion not elsewhere classified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</si>
  <si>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</si>
  <si>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</si>
  <si>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</si>
  <si>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</si>
  <si>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</si>
  <si>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´³-ÅÇÝ</t>
  </si>
  <si>
    <t xml:space="preserve">úñ»Ýë¹Çñ ¨ ·áñÍ³¹Çñ Ù³ñÙÇÝÝ»ñ,å»ï³Ï³Ý Ï³é³í³ñáõÙ </t>
  </si>
  <si>
    <t>²ñï³ùÇÝ ïÝï»ë³Ï³Ý ³ç³ÏóáõÃÛáõÝ</t>
  </si>
  <si>
    <t xml:space="preserve">    </t>
  </si>
  <si>
    <t>1146</t>
  </si>
  <si>
    <t>1147</t>
  </si>
  <si>
    <t>Å¹)Ð³Ù³ÛÝùÇ ï³ñ³ÍùáõÙ ·ïÝí»Õ Ë³ÝáõÃÝ»ñáõÙ, Ïñå³ÏÝ»ñáõÙ ï»ËÝÇÏ³Ï³Ý Ñ»ÕáõÏÝ»ñÇ í³×³éùÇ ÃáõÛïíáõÃÛ³Ý Ñ³Ù³ñ</t>
  </si>
  <si>
    <t xml:space="preserve">½) Ð³Ù³ÛÝùÇ ï³ñ³ÍùáõÙ Ñ»ÕáõÏ í³é»ÉÇùÇ, ë»ÕÙí³Í µÝ³Ï³Ý Ï³Ù Ñ»ÕáõÏ³óí³Í Ý³íÃ³ÛÇÝ ·³½»ñÇ Ù³Ýñ³Í³Ë ³é¨ïñÇ Ï»ï»ñáõÙ Ñ»ÕáõÏ í³é»ÉÇùÇ ¨ (Ï³Ù) ë»ÕÙí³Í µÝ³Ï³Ý Ï³Ù Ñ»ÕáõÏ³óí³Í Ý³íÃ³ÛÇÝ ·³½»ñÇ ¨ ï»ËÝÇÏ³Ï³Ý Ñ»ÕáõÏÝ»ñÇ í³×³éùÇ ÃáõÛÉïíáõÃÛ³Ý Ñ³Ù³ñ </t>
  </si>
  <si>
    <t>¹) ÐÐ ³ÛÉ Ñ³Ù³ÛÝùÝ»ñÇ µÛáõç»Ý»ñÇó ÁÝÃ³óÇÏ Í³Ëë»ñÇ ýÇÝ³Ýë³íáñÙ³Ý Ýå³ï³Ïáí ëï³óíáÕ å³ßïáÝ³Ï³Ý ¹ñ³Ù³ßÝáñÑÝ»ñ</t>
  </si>
  <si>
    <t>µ) ÐÐ ³ÛÉ Ñ³Ù³ÛÝùÝ»ñÇó Ï³åÇï³É Í³Ëë»ñÇ ýÇÝ³Ýë³íáñÙ³Ý Ýå³ï³Ïáí ëï³óíáÕ å³ßïáÝ³Ï³Ý ¹ñ³Ù³ßÝáñÑÝ»ñ</t>
  </si>
  <si>
    <t>1148</t>
  </si>
  <si>
    <t>1149</t>
  </si>
  <si>
    <t xml:space="preserve">Ð³Û³ëï³ÝÇ Ð³Ýñ³å»ïáõÃÛ³Ý Ñ³Ù³ÛÝùÝ»ñÇ ³Ýí³ÝáõÙÝ»ñÁ ýÇñÙ³ÛÇÝ ³Ýí³ÝáõÙÝ»ñáõÙ û·ï³·áñÍ»Éáõ ÃáõÛÉïíáõÃÛ³Ý Ñ³Ù³ñ ï»Õ³Ï³Ý ïáõñùÁ ÁÝÃ³óÇÏ ï³ñí³ Ñ³Ù³ñ </t>
  </si>
  <si>
    <t>ՀՀ ՖՆ գործառնական վարչություն</t>
  </si>
  <si>
    <t>(համայնքի բյուջեն սպասարկող   գանձապետական բաժանմունքի անվանումը)</t>
  </si>
  <si>
    <t>ÐÇÙÝ³Ï³Ý ßÇÝáõÃÛáõÝÝ»ñÇ Ý»ñëáõÙ Ñ³Ýñ³ÛÇÝ ëÝÝ¹Ç Ï³½³Ù³Ï»ñåÙ³Ý ¨ Çñ³óÙ³Ý Ñ³Ù³ñ</t>
  </si>
  <si>
    <t>Å·ê·á ³ñ³ñáÕáõÃÛáõÝÝ»ñÇ Ù³ïáõóÙ³Ý Í³é³ÛáõÃÛ³Ý  Ñ³Ù³ñ</t>
  </si>
  <si>
    <t>²Û¹ ÃíáõÙ ³Õµ³Ñ³ÝáõÃÛ³Ý í×³ñ</t>
  </si>
  <si>
    <t>³)</t>
  </si>
  <si>
    <t>ՀՀ ԿՈՏԱՅՔԻ ՄԱՐԶԻ</t>
  </si>
  <si>
    <t>ՀԱՄԱՅՆՔԻ ՂԵԿԱՎԱՐª                                          Ն.Խ.ՍԱՐԳՍՅԱՆ</t>
  </si>
  <si>
    <t>ՀԱՄԱՅՆՔԻ ԲՅՈՒՋԵԻ ԵԿԱՄՈՒՏՆԵՐԸ</t>
  </si>
  <si>
    <t xml:space="preserve"> ՀԱՄԱՅՆՔԻ ԲՅՈՒՋԵԻ ԾԱԽՍԵՐԸ՝ ԸՍՏ ԲՅՈՒՋԵՏԱՅԻՆ ԾԱԽՍԵՐԻ ԳՈՐԾԱՌՆԱԿԱՆ ԴԱՍԱԿԱՐԳՄԱՆ</t>
  </si>
  <si>
    <t>ՀԱՄԱՅՆՔԻ ԲՅՈՒՋԵԻ ԾԱԽՍԵՐԸ՝ ԸՍՏ ԲՅՈՒՋԵՏԱՅԻՆ ԾԱԽՍԵՐԻ ՏՆՏԵՍԱԳԻՏԱԿԱՆ ԴԱՍԱԿԱՐԳՄԱՆ</t>
  </si>
  <si>
    <t>1.1 ¶áõÛù³ÛÇÝ Ñ³ñÏ»ñ ³Ýß³ñÅ ·áõÛùÇó, այդ թվում՝</t>
  </si>
  <si>
    <t>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</si>
  <si>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</si>
  <si>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</si>
  <si>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>ՆԱԻՐԻ ՀԱՄԱՅՆՔԻ</t>
  </si>
  <si>
    <t>êÇÝÃ»-ïÇÏ Ñ³ßÇí</t>
  </si>
  <si>
    <t>´Ûáõç»ï³ÛÇÝ Í³Ëë»ñÇ ·áñÍ³é³Ï³Ý ¹³ë³Ï³ñ·Ù³Ý µ³ÅÇÝÝ»ñÇ, ËÙµ»ñÇ ¨ ¹³ë»ñÇ, ÇÝãå»ë Ý³¨ µÛáõç»ï³ÛÇÝ Í³Ëë»ñÇ ïÝï»ë³·Çï³Ï³Ý ¹³ë³Ï³ñ·Ù³Ý Ñá¹í³ÍÝ»ñÇ ³Ýí³ÝáõÙÝ»ñÁ</t>
  </si>
  <si>
    <t>7</t>
  </si>
  <si>
    <t>8</t>
  </si>
  <si>
    <t>9</t>
  </si>
  <si>
    <t>³Û¹ ÃíáõÙ Í³Ëë»ñÇ í»ñÍ³ÝáõÙÁ` Áëï µÛáõç»ï³ÛÇÝ Í³Ëë»ñÇ ïÝï»ë³·Çï³Ï³Ý ¹³ë³Ï³ñ·Ù³Ý Ñá¹í³ÍÝ»ñÇ</t>
  </si>
  <si>
    <t>Ð³Ù³Ï³ñ·ã³ÛÇÝ Í³é³ÛáõÃÛáõÝÝ»ñ</t>
  </si>
  <si>
    <t>î»Õ»Ï³ïí³Ï³Ý Í³é³ÛáõÃÛáõÝÝ»ñ</t>
  </si>
  <si>
    <t>-ÀÝ¹Ñ³Ýáõñ µÝáõÛÃÇ ³ÛÉ Í³é³ÛáõÃÛáõÝÝ»ñ</t>
  </si>
  <si>
    <t xml:space="preserve"> -Ð³ïáõÏ Ýå³ï³Ï³ÛÇÝ ³ÛÉ ÝÛáõÃÝ»ñ</t>
  </si>
  <si>
    <t xml:space="preserve">  </t>
  </si>
  <si>
    <t>......................................................</t>
  </si>
  <si>
    <t>ÀÝ¹Ñ³Ýáõñ µÝáõÛÃÇ ³ÛÉÍ³é³ÛáõÃÛáõÝÝ»ñ</t>
  </si>
  <si>
    <t xml:space="preserve">ÀÝ¹Ñ³Ýáõñ µÝáõÛÃÇ Ñ³Ýñ³ÛÇÝ Í³é³ÛáõÃÛáõÝÝ»ñ (³ÛÉ ¹³ë»ñÇÝ ãå³ïÏ³ÝáÕ), áñÇó` </t>
  </si>
  <si>
    <t>ä²Þîä²ÜàôÂÚàôÜ, ³Û¹ ÃíáõÙ` (ïáÕ2210+2220+ïáÕ2230+ïáÕ2240+ïáÕ2250)</t>
  </si>
  <si>
    <t>Ð²ê²ð²Î²Î²Ü Î²ð¶, ²Üìî²Ü¶àôÂÚàôÜ ¨ ¸²î²Î²Ü ¶àðÌàôÜºàôÂÚàôÜ, ³Û¹ ÃíáõÙ` (ïáÕ2310+ïáÕ2320+ïáÕ2330+ïáÕ2340+ïáÕ2350+ïáÕ2360+ïáÕ2370)</t>
  </si>
  <si>
    <t>Ð³ë³ñ³Ï³Ï³Ý Ï³ñ· ¨ ³Ýíï³Ý·áõÃÛáõÝ (³ÛÉ ¹³ë»ñÇÝ ãå³ïÏ³ÝáÕ), áñÇó`</t>
  </si>
  <si>
    <t xml:space="preserve">ÀÝ¹Ñ³Ýáõñ µÝáõÛÃÇ Ñ³Ýñ³ÛÇÝ Í³é³ÛáõÃÛáõÝÝ»ñÇ (³ÛÉ ¹³ë»ñÇÝ ãå³ïÏ³ÝáÕ), áñÇó` </t>
  </si>
  <si>
    <t>ÀÝ¹Ñ³Ýáõñ µÝáõÛÃÇ Ñ³Ýñ³ÛÇÝ Í³é³ÛáõÃÛáõÝÝ»ñ (³ÛÉ ¹³ë»ñÇÝ ãå³ïÏ³ÝáÕ)</t>
  </si>
  <si>
    <t xml:space="preserve">ä²Þîä²ÜàôÂÚàôÜ, ³Û¹ ÃíáõÙ` </t>
  </si>
  <si>
    <t xml:space="preserve">Ð²ê²ð²Î²Î²Ü Î²ð¶, ²Üìî²Ü¶àôÂÚàôÜ ¨ ¸²î²Î²Ü ¶àðÌàôÜºàôÂÚàôÜ, ³Û¹ ÃíáõÙ </t>
  </si>
  <si>
    <t>՛04</t>
  </si>
  <si>
    <t>Գյուղատնտեսություն, անտառային տնտեսություն, ձկնորսություն և որսորդություն, որից</t>
  </si>
  <si>
    <t xml:space="preserve">Գյուղատնտեսություն </t>
  </si>
  <si>
    <t xml:space="preserve"> - Տրանսպորտային սարքավորումներ</t>
  </si>
  <si>
    <t xml:space="preserve"> - Þ»Ýù»ñÇ ¨ ßÇÝáõÃÛáõÝÝ»ñÇ Ïառուցում</t>
  </si>
  <si>
    <t>-ÐÇÙÝ³Ï³Ý ÙÇçáóÝ»ñÇ Çñ³óáõÙÇó Ùáõïù»ñ, ³Û¹ ÃíáõÙ</t>
  </si>
  <si>
    <t>²Ýß³ñÅ ·áõÛùÇ Çñ³óáõÙÇó Ùáõïù»ñ</t>
  </si>
  <si>
    <t>Þ³ñÅ³Ï³Ý  ·áõÛùÇ Çñ³óáõÙÇó Ùáõïù»ñ</t>
  </si>
  <si>
    <t>-â³ñï³¹ñí³Í ³ÏïÇíÝ»ñÇ Çñ³óáõÙÇó Ùáõïù»ñ, ³Û¹ ÃíáõÙ`</t>
  </si>
  <si>
    <t>-ÐáÕÇ Çñ³óáõÙÇó Ùáõïù»ñ</t>
  </si>
  <si>
    <t>Þðæ²Î² ØÆæ²ì²ÚðÆ ä²Þîä²ÜàôÂÚàôÜ, 
³Û¹ ÃíáõÙ` (ïáÕ2510+ïáÕ2520+ïáÕ2530+ïáÕ2540+ïáÕ2550+ïáÕ2560)</t>
  </si>
  <si>
    <t>Շրջակա միջավայրի պաշտպանություն (այլ դասերին չպատկանող), որից</t>
  </si>
  <si>
    <t>-Տրանսպորտային սարքավորումներ</t>
  </si>
  <si>
    <t>Շրջակա միջավայրի պաշտպանություն (այլ դասերին չպատկանող)</t>
  </si>
  <si>
    <t>´Ü²Î²ð²Ü²ÚÆÜ ÞÆÜ²ð²ðàôÂÚàôÜ ºì ÎàØàôÜ²È Ì²è²ÚàôÂÚàôÜ, ³Û¹ ÃíáõÙ` (ïáÕ3610+ïáÕ3620+ïáÕ3630+ïáÕ3640+ïáÕ3650+ïáÕ3660)</t>
  </si>
  <si>
    <t>2520</t>
  </si>
  <si>
    <t>- Þ»Ýù»ñÇ ¨ ßÇÝáõÃÛáõÝÝ»ñÇ Ï³åÇï³É í»ñ³Ýáñá·áõÙ</t>
  </si>
  <si>
    <t>´Ý³Ï³ñ³Ý³ÛÇÝ ßÇÝ³ñ³ñáõÃÛ³Ý ¨ ÏáÙáõÝ³É Í³é³ÛáõÃÛáõÝÝ»ñÇ ·Íáí Ñ»ï³½áï³Ï³Ý ¨ Ý³Ë³·Í³ÛÇÝ ³ßË³ï³ÝùÝ»ñ, áñÇó`</t>
  </si>
  <si>
    <t>²èàÔæ²ä²ÐàôÂÚàôÜ, ³Û¹ ÃíáõÙ` (ïáÕ2710+ïáÕ2720+ïáÕ2730+ïáÕ2740+ïáÕ2750+ïáÕ2760)</t>
  </si>
  <si>
    <t>²éáÕç³å³ÑáõÃÛ³Ý ·Íáí Ñ»ï³½áï³Ï³Ý ¨ Ý³Ë³·Í³ÛÇÝ ³ßË³ï³ÝùÝ»ñ , áñÇó`</t>
  </si>
  <si>
    <t>´Ý³Ï³ñ³Ý³ÛÇÝ ßÇÝ³ñ³ñáõÃÛáõÝ</t>
  </si>
  <si>
    <t>Ջրամատակարում, áñÇó`</t>
  </si>
  <si>
    <t>Ջրամատակարում</t>
  </si>
  <si>
    <t>2640</t>
  </si>
  <si>
    <t>2641</t>
  </si>
  <si>
    <t>6</t>
  </si>
  <si>
    <t>Ð²Ü¶Æêî, ØÞ²ÎàôÚÂ ºì ÎðàÜ, ³Û¹ ÃíáõÙ` (ïáÕ2810+ïáÕ2820+ïáÕ2830+ïáÕ2840+ïáÕ2850+ïáÕ2860)</t>
  </si>
  <si>
    <t>î³ññ³Ï³Ý  ÏñÃáõÃÛáõÝ</t>
  </si>
  <si>
    <t>Àëï Ù³Ï³ñ¹³ÏÝ»ñÇ ã¹³ë³Ï³ñ·íáÕ ÏñÃáõÃÛáõÝ, áñÇó`</t>
  </si>
  <si>
    <t xml:space="preserve">êàòÆ²È²Î²Ü ä²Þîä²ÜàôÂÚàôÜ, ³Û¹ ÃíáõÙ` (ïáÕ3010+ïáÕ3020+ïáÕ3030+ïáÕ3040+ïáÕ3050+ïáÕ3060+ïáÕ3070+ïáÕ3080+ïáÕ3090) </t>
  </si>
  <si>
    <t>ÐÆØÜ²Î²Ü ´²ÄÆÜÜºðÆÜ â¸²êìàÔ ä²Ðàôêî²ÚÆÜ üàÜ¸ºð, ³Û¹ ÃíáõÙ`
 (ïáÕ3110)</t>
  </si>
  <si>
    <t>Ü»ñÏ³Û³óáõóã³Ï³Ý Í³Ëë»ñ</t>
  </si>
  <si>
    <t xml:space="preserve"> -´Ý³Ï³Ý ³Õ»ïÝ»ñÇó ³é³ç³ó³Í íÝ³ëí³ÍùÝ»ñÇ ¨ Ï³Ù íÝ³ëÝ»ñÇ í»ñ³Ï³Ý·ÝáõÙ</t>
  </si>
  <si>
    <t xml:space="preserve"> -¸³ï³ñ³ÝÝ»ñ</t>
  </si>
  <si>
    <t xml:space="preserve"> -²ÛÉ Ù»ù»Ý³Ý»ñ ¨ ë³ñù³íáñáõÙÝ»ñ</t>
  </si>
  <si>
    <t xml:space="preserve"> - ÊáÕáí³Ï³ß³ñ³ÛÇÝ ¨ ³ÛÉ ïñ³Ýëåáñï</t>
  </si>
  <si>
    <t>´³ñÓñ³·áõÛÝ ÏñÃáõÃÛáõÝ ª áñÇó</t>
  </si>
  <si>
    <t>¶ÛáõÕ³ïÝï»ëáõÃÛáõÝ</t>
  </si>
  <si>
    <t xml:space="preserve"> - Î³åÇï³É ¹ñ³Ù³ßÝáñÑÝ»ñ å»ï³Ï³Ý ¨ Ñ³Ù³ÛÝùÝ»ñÇ áã ³é¨ïñ³ÛÇÝ Ï³½Ù³Ï»ñåáõÃÛáõÝÝ»ñÇÝ</t>
  </si>
  <si>
    <t>¶ÛáõÕ³ïÝï»ëáõÃÛáõÝ, ³Ýï³é³ÛÇÝ ïÝï»ëáõÃÛáõÝ, ÓÏÝáñëáõÃÛáõÝ ¨ áñëáñ¹áõÃÛáõÝ</t>
  </si>
  <si>
    <t>Î»Õï³çñ»ñÇ Ñ»é³óáõÙª áñÇó</t>
  </si>
  <si>
    <t>Î»Õï³çñ»ñÇ Ñ»é³óáõÙ</t>
  </si>
  <si>
    <t xml:space="preserve"> - Այլ կապիտալ դրամաշնորհներ</t>
  </si>
  <si>
    <t xml:space="preserve"> -Նվիրատվություններ այլ շահույթ չհետապնդող կազմակերպություններին</t>
  </si>
  <si>
    <t xml:space="preserve"> - Þ»Ýù»ñÇ ¨ ßÇÝáõÃÛáõÝÝ»ñÇ Ï³ռուցում</t>
  </si>
  <si>
    <t xml:space="preserve"> - Նյութեր և պարագաներ</t>
  </si>
  <si>
    <t>ՀԱՄԱՅՆՔԻ ԲՅՈՒՋԵԻ ՄԻՋՈՑՆԵՐԻ ՏԱՐԵՎԵՐՋԻ ՀԱՎԵԼՈՒՐԴԸ  ԿԱՄ ԴԵՖԻՑԻՏԸ  (ՊԱԿԱՍՈՒՐԴԸ)</t>
  </si>
  <si>
    <t xml:space="preserve">                     </t>
  </si>
  <si>
    <t xml:space="preserve">îáÕÇ NN  </t>
  </si>
  <si>
    <t>ÀÝ¹³Ù»ÝÁ (ë.4+ë.5)</t>
  </si>
  <si>
    <t>í³ñã³Ï³Ý    Ù³ë</t>
  </si>
  <si>
    <t>ýáÝ¹³ÛÇÝ    Ù³ë</t>
  </si>
  <si>
    <t>ÀÜ¸²ØºÜÀ Ð²ìºÈàôð¸À Î²Ø ¸ºüÆòÆîÀ (ä²Î²êàôð¸À)</t>
  </si>
  <si>
    <t>ՀԱՄԱՅՆՔԻ ԲՅՈՒՋԵԻ  ՀԱՎԵԼՈՒՐԴԻ  ՕԳՏԱԳՈՐԾՄԱՆ  ՈՒՂՈՒԹՅՈՒՆՆԵՐԸ  ԿԱՄ ԴԵՖԻՑԻՏԻ (ՊԱԿԱՍՈՒՐԴԻ)  ՖԻՆԱՆՍԱՎՈՐՄԱՆ ԱՂԲՅՈՒՐՆԵՐԸ</t>
  </si>
  <si>
    <t xml:space="preserve">îáÕÇ          NN  </t>
  </si>
  <si>
    <t xml:space="preserve">        ³Û¹ ÃíáõÙ`</t>
  </si>
  <si>
    <t xml:space="preserve"> 1.1. ²ñÅ»ÃÕÃ»ñ (µ³ó³éáõÃÛ³Ùµ µ³ÅÝ»ïáÙë»ñÇ ¨ Ï³åÇï³ÉáõÙ ³ÛÉ Ù³ëÝ³ÏóáõÃÛ³Ý), áñÇó
 (ïáÕ 8112+ïáÕ 8113)</t>
  </si>
  <si>
    <t xml:space="preserve">     X</t>
  </si>
  <si>
    <t xml:space="preserve">  - ÃáÕ³ñÏáõÙÇó ¨ ï»Õ³µ³ßËáõÙÇó Ùáõïù»ñ</t>
  </si>
  <si>
    <t>9111</t>
  </si>
  <si>
    <t xml:space="preserve">  - ÑÇÙÝ³Ï³Ý ·áõÙ³ñÇ Ù³ñáõÙ</t>
  </si>
  <si>
    <t>6111</t>
  </si>
  <si>
    <t>1.2.1. ì³ñÏ»ñ, áñÇó`
(ïáÕ 8122+ïáÕ 8130)</t>
  </si>
  <si>
    <t xml:space="preserve">  - í³ñÏ»ñÇ ëï³óáõÙ, áñÇó
(ïáÕ 8123+ïáÕ 8124)</t>
  </si>
  <si>
    <t>9112</t>
  </si>
  <si>
    <t>å»ï³Ï³Ý µÛáõç»Çó</t>
  </si>
  <si>
    <t>³ÛÉ ³ÕµÛáõñÝ»ñÇó</t>
  </si>
  <si>
    <t xml:space="preserve">  - ëï³óí³Í í³ñÏ»ñÇ ÑÇÙÝ³Ï³Ý  ·áõÙ³ñÇ Ù³ñáõÙ, áñÇó`
(ïáÕ 8131+ïáÕ 8132)
</t>
  </si>
  <si>
    <t>6112</t>
  </si>
  <si>
    <t>ÐÐ å»ï³Ï³Ý µÛáõç»ÇÝ</t>
  </si>
  <si>
    <t>³ÛÉ ³ÕµÛáõñÝ»ñÇÝ</t>
  </si>
  <si>
    <t>1.2.2. öáË³ïíáõÃÛáõÝÝ»ñ, áñÇó` 
(ïáÕ 8141+ïáÕ 8150)</t>
  </si>
  <si>
    <t>µÛáõç»ï³ÛÇÝ ÷áË³ïíáõÃÛáõÝÝ»ñÇ ëï³óáõÙ, áñÇó`
(ïáÕ 8142+ïáÕ 8143)</t>
  </si>
  <si>
    <t>ÐÐ å»ï³Ï³Ý µÛáõç»Çó</t>
  </si>
  <si>
    <t>ÐÐ ³ÛÉ Ñ³Ù³ÛÝùÝ»ñÇ µÛáõç»Ý»ñÇó</t>
  </si>
  <si>
    <t xml:space="preserve">  - ëï³óí³Í ÷áË³ïíáõÃÛáõÝÝ»ñÇ ·áõÙ³ñÇ Ù³ñáõÙ, áñÇó`
(ïáÕ 8151+ïáÕ 8152)</t>
  </si>
  <si>
    <t>ÐÐ ³ÛÉ Ñ³Ù³ÛÝùÝ»ñÇ µÛáõç»Ý»ñÇÝ</t>
  </si>
  <si>
    <t>2.1. ´³ÅÝ»ïáÙë»ñ ¨ Ï³åÇï³ÉáõÙ ³ÛÉ Ù³ëÝ³ÏóáõÃÛáõÝ, áñÇó` 8162+8163+8164</t>
  </si>
  <si>
    <t xml:space="preserve"> - Ñ³Ù³ÛÝù³ÛÇÝ ë»÷³Ï³ÝáõÃÛ³Ý µ³ÅÝ»ïáÙë»ñÇ ¨ Ï³åÇï³ÉáõÙ Ñ³Ù³ÛÝùÇ Ù³ëÝ³ÏóáõÃÛ³Ý Çñ³óáõÙÇó Ùáõïù»ñ</t>
  </si>
  <si>
    <t>9213</t>
  </si>
  <si>
    <t xml:space="preserve"> - Çñ³í³µ³Ý³Ï³Ý ³ÝÓ³Ýó Ï³ÝáÝ³¹ñ³Ï³Ý Ï³åÇï³ÉáõÙ å»ï³Ï³Ý Ù³ëÝ³ÏóáõÃÛ³Ý, å»ï³Ï³Ý ë»÷³Ï³ÝáõÃÛáõÝ Ñ³Ý¹Çë³óáÕ ³Ýß³ñÅ ·áõÛùÇ (µ³ó³éáõÃÛ³Ùµ ÑáÕ»ñÇ), ³Û¹ ÃíáõÙª ³Ý³í³ñï ßÇÝ³ñ³ñáõÃÛ³Ý ûµÛ»ÏïÝ»ñÇ Ù³ëÝ³íáñ»óáõÙÇó  ³é³ç³ó³Í ÙÇçáóÝ»ñÇó Ñ³Ù³ÛÝùÇ µÛáõç» Ù³ëÑ³ÝáõÙÇó Ùáõïù»ñ</t>
  </si>
  <si>
    <t xml:space="preserve"> - µ³ÅÝ»ïáÙë»ñ ¨ Ï³åÇï³ÉáõÙ ³ÛÉ Ù³ëÝ³ÏóáõÃÛáõÝ Ó»éùµ»ñáõÙ</t>
  </si>
  <si>
    <t>6213</t>
  </si>
  <si>
    <t>2.2. öáË³ïíáõÃÛáõÝÝ»ñ, áñÇó`  8171+8172</t>
  </si>
  <si>
    <t xml:space="preserve"> - Ý³ËÏÇÝáõÙ ïñ³Ù³¹ñí³Í ÷áË³ïíáõÃÛáõÝÝ»ñÇ ¹ÇÙ³ó ëï³óíáÕ Ù³ñáõÙÝ»ñÇó Ùáõïù»ñ</t>
  </si>
  <si>
    <t>9212</t>
  </si>
  <si>
    <t xml:space="preserve"> - ÷áË³ïíáõÃÛáõÝÝ»ñÇ ïñ³Ù³¹ñáõÙ</t>
  </si>
  <si>
    <t>6212</t>
  </si>
  <si>
    <t>2.3. Ð³Ù³ÛÝùÇ µÛáõç»Ç ÙÇçáóÝ»ñÇ ï³ñ»ëÏ½µÇ ³½³ï  ÙÝ³óáñ¹Á, ³Û¹ ÃíáõÙ`
(ïáÕ 8191+ïáÕ 8194-ïáÕ8193)</t>
  </si>
  <si>
    <t xml:space="preserve"> 2.3.1. Ð³Ù³ÛÝùÇ µÛáõç»Ç í³ñã³Ï³Ý Ù³ëÇ ÙÇçáóÝ»ñÇ ï³ñ»ëÏ½µÇ ³½³ï ÙÝ³óáñ¹, áñÇó` 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</si>
  <si>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</si>
  <si>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 xml:space="preserve"> - »ÝÃ³Ï³ ¿ áõÕÕÙ³Ý Ñ³Ù³ÛÝùÇ µÛáõç»Ç ýáÝ¹³ÛÇÝ  Ù³ë     
(ïáÕ 8191 - ïáÕ 8192)</t>
  </si>
  <si>
    <t xml:space="preserve"> 2.3.2. Ð³Ù³ÛÝùÇ µÛáõç»Ç ýáÝ¹³ÛÇÝ Ù³ëÇ ÙÇçáóÝ»ñÇ ï³ñ»ëÏ½µÇ ÙÝ³óáñ¹, áñÇó`  
(ïáÕ 8195 + ïáÕ 8196)</t>
  </si>
  <si>
    <t xml:space="preserve">  - ³é³Ýó í³ñã³Ï³Ý Ù³ëÇ ÙÇçáóÝ»ñÇ ï³ñ»ëÏ½µÇ ³½³ï ÙÝ³óáñ¹Çó ýáÝ¹³ÛÇÝ  Ù³ë Ùáõïù³·ñÙ³Ý »ÝÃ³Ï³ ·áõÙ³ñÇ </t>
  </si>
  <si>
    <t xml:space="preserve"> - í³ñã³Ï³Ý Ù³ëÇ ÙÇçáóÝ»ñÇ ï³ñ»ëÏ½µÇ ³½³ï ÙÝ³óáñ¹Çó ýáÝ¹³ÛÇÝ  Ù³ë Ùáõïù³·ñÙ³Ý »ÝÃ³Ï³ ·áõÙ³ñÁ 
(ïáÕ 8193)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</si>
  <si>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</si>
  <si>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</si>
  <si>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t>8199³</t>
  </si>
  <si>
    <t>Í³Ëë»ñÇ ýÇÝ³Ýë³íáñÙ³ÝÁ ãáõÕÕí³Í Ñ³Ù³ÛÝùÇ µÛáõç»Ç ÙÇçáóÝ»ñÇ ï³ñ»ëÏ½µÇ ³½³ï ÙÝ³óáñ¹Ç ·áõÙ³ñÁ</t>
  </si>
  <si>
    <t xml:space="preserve"> 1.1. ²ñÅ»ÃÕÃ»ñ (µ³ó³éáõÃÛ³Ùµ µ³ÅÝ»ïáÙë»ñÇ ¨ Ï³åÇï³ÉáõÙ ³ÛÉ Ù³ëÝ³ÏóáõÃÛ³Ý) , áñÇó`</t>
  </si>
  <si>
    <t>9121</t>
  </si>
  <si>
    <t>6121</t>
  </si>
  <si>
    <t>1.2.1. ì³ñÏ»ñ, áñÇó`</t>
  </si>
  <si>
    <t xml:space="preserve">  - í³ñÏ»ñÇ ëï³óáõÙ</t>
  </si>
  <si>
    <t>9122</t>
  </si>
  <si>
    <t xml:space="preserve">  - ëï³óí³Í í³ñÏ»ñÇ ÑÇÙÝ³Ï³Ý  ·áõÙ³ñÇ Ù³ñáõÙ</t>
  </si>
  <si>
    <t>6122</t>
  </si>
  <si>
    <t xml:space="preserve">1.2.2. öáË³ïíáõÃÛáõÝÝ»ñ, áñÇó` </t>
  </si>
  <si>
    <t xml:space="preserve">  - ÷áË³ïíáõÃÛáõÝÝ»ñÇ ëï³óáõÙ</t>
  </si>
  <si>
    <t xml:space="preserve">  - ëï³óí³Í ÷áË³ïíáõÃÛáõÝÝ»ñÇ ·áõÙ³ñÇ Ù³ñáõÙ</t>
  </si>
  <si>
    <t>Համայնքի տարածքում սահմանափակման ենթակա ծառայության օբյեկտի գործունեության թույլտվության համար</t>
  </si>
  <si>
    <r>
      <t>Ð³Ù³ÛÝùÇ ï³ñ³ÍùáõÙ Å³ÙÁ 24</t>
    </r>
    <r>
      <rPr>
        <vertAlign val="superscript"/>
        <sz val="10"/>
        <color indexed="60"/>
        <rFont val="Arial Armenian"/>
        <family val="2"/>
      </rPr>
      <t>00</t>
    </r>
    <r>
      <rPr>
        <sz val="10"/>
        <color indexed="60"/>
        <rFont val="Arial Armenian"/>
        <family val="2"/>
      </rPr>
      <t xml:space="preserve"> -Çó Ñ»ïá íÇ×³Ï³Ë³Õ»ñÇ Ï³½Ù³Ï»ñåÙ³Ý Ñ³Ù³ñ</t>
    </r>
  </si>
  <si>
    <r>
      <t xml:space="preserve">3.1 îáÏáëÝ»ñ, </t>
    </r>
    <r>
      <rPr>
        <sz val="10"/>
        <rFont val="Arial Armenian"/>
        <family val="2"/>
      </rPr>
      <t xml:space="preserve">³Û¹ ÃíáõÙ`  </t>
    </r>
  </si>
  <si>
    <r>
      <t xml:space="preserve">3.2 Þ³Ñ³µ³ÅÇÝÝ»ñ, </t>
    </r>
    <r>
      <rPr>
        <sz val="10"/>
        <rFont val="Arial Armenian"/>
        <family val="2"/>
      </rPr>
      <t xml:space="preserve">³Û¹ ÃíáõÙ`  </t>
    </r>
  </si>
  <si>
    <r>
      <t xml:space="preserve">3.3 ¶áõÛùÇ í³ñÓ³Ï³ÉáõÃÛáõÝÇó »Ï³ÙáõïÝ»ñ, </t>
    </r>
    <r>
      <rPr>
        <sz val="10"/>
        <rFont val="Arial Armenian"/>
        <family val="2"/>
      </rPr>
      <t>³Û¹ ÃíáõÙ`  
(ïáÕ 1331 + ïáÕ 1332 + ïáÕ 1333 + 1334)</t>
    </r>
  </si>
  <si>
    <r>
      <t xml:space="preserve">         </t>
    </r>
    <r>
      <rPr>
        <b/>
        <sz val="10"/>
        <rFont val="Arial Armenian"/>
        <family val="2"/>
      </rPr>
      <t xml:space="preserve">                                </t>
    </r>
  </si>
  <si>
    <r>
      <t>ÀÜ¸²ØºÜÀ Ì²Êêºð</t>
    </r>
    <r>
      <rPr>
        <b/>
        <sz val="11"/>
        <rFont val="Arial Armenian"/>
        <family val="2"/>
      </rPr>
      <t xml:space="preserve"> </t>
    </r>
    <r>
      <rPr>
        <sz val="8"/>
        <rFont val="Arial Armenian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</si>
  <si>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Ì²è²ÚàôÂÚàôÜÜºð, ³Û¹ ÃíáõÙ`</t>
    </r>
    <r>
      <rPr>
        <sz val="10"/>
        <rFont val="Arial Armenian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</si>
  <si>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ä²Þîä²ÜàôÂÚàôÜ, ³Û¹ ÃíáõÙ` </t>
    </r>
    <r>
      <rPr>
        <sz val="10"/>
        <rFont val="Arial Armenian"/>
        <family val="2"/>
      </rPr>
      <t>(ïáÕ2210+2220+ïáÕ2230+ïáÕ2240+ïáÕ2250)</t>
    </r>
  </si>
  <si>
    <r>
      <t xml:space="preserve">Ð²ê²ð²Î²Î²Ü Î²ð¶, ²Üìî²Ü¶àôÂÚàôÜ ¨ ¸²î²Î²Ü ¶àðÌàôÜºàôÂÚàôÜ, ³Û¹ ÃíáõÙ </t>
    </r>
    <r>
      <rPr>
        <sz val="10"/>
        <rFont val="Arial Armenian"/>
        <family val="2"/>
      </rPr>
      <t>(ïáÕ2310+ïáÕ2320+ïáÕ2330+ïáÕ2340+ïáÕ2350+ïáÕ2360+ïáÕ2370)</t>
    </r>
  </si>
  <si>
    <r>
      <t>îÜîºê²Î²Ü Ð²ð²´ºðàôÂÚàôÜÜºð, ³Û¹ ÃíáõÙ` (</t>
    </r>
    <r>
      <rPr>
        <sz val="10"/>
        <rFont val="Arial Armenian"/>
        <family val="2"/>
      </rPr>
      <t>ïáÕ2410+ïáÕ2420+ïáÕ2430+ïáÕ2440+ïáÕ2450+ïáÕ2460+ïáÕ2470+ïáÕ2480+ïáÕ2490</t>
    </r>
    <r>
      <rPr>
        <b/>
        <sz val="10"/>
        <rFont val="Arial Armenian"/>
        <family val="2"/>
      </rPr>
      <t>)</t>
    </r>
  </si>
  <si>
    <r>
      <t xml:space="preserve">Þðæ²Î² ØÆæ²ì²ÚðÆ ä²Þîä²ÜàôÂÚàôÜ, ³Û¹ ÃíáõÙ` </t>
    </r>
    <r>
      <rPr>
        <sz val="10"/>
        <rFont val="Arial Armenian"/>
        <family val="2"/>
      </rPr>
      <t>(ïáÕ2510+ïáÕ2520+ïáÕ2530+ïáÕ2540+ïáÕ2550+ïáÕ2560)</t>
    </r>
  </si>
  <si>
    <r>
      <t xml:space="preserve">´Ü²Î²ð²Ü²ÚÆÜ ÞÆÜ²ð²ðàôÂÚàôÜ ºì ÎàØàôÜ²È Ì²è²ÚàôÂÚàôÜ, ³Û¹ ÃíáõÙ` </t>
    </r>
    <r>
      <rPr>
        <sz val="10"/>
        <rFont val="Arial Armenian"/>
        <family val="2"/>
      </rPr>
      <t>(ïáÕ3610+ïáÕ3620+ïáÕ3630+ïáÕ3640+ïáÕ3650+ïáÕ3660)</t>
    </r>
  </si>
  <si>
    <r>
      <t>²èàÔæ²ä²ÐàôÂÚàôÜ, ³Û¹ ÃíáõÙ` (</t>
    </r>
    <r>
      <rPr>
        <sz val="10"/>
        <rFont val="Arial Armenian"/>
        <family val="2"/>
      </rPr>
      <t>ïáÕ2710+ïáÕ2720+ïáÕ2730+ïáÕ2740+ïáÕ2750+ïáÕ2760</t>
    </r>
    <r>
      <rPr>
        <b/>
        <sz val="10"/>
        <rFont val="Arial Armenian"/>
        <family val="2"/>
      </rPr>
      <t>)</t>
    </r>
  </si>
  <si>
    <r>
      <t xml:space="preserve">Ð²Ü¶Æêî, ØÞ²ÎàôÚÂ ºì ÎðàÜ, ³Û¹ ÃíáõÙ` </t>
    </r>
    <r>
      <rPr>
        <sz val="9"/>
        <rFont val="Arial Armenian"/>
        <family val="2"/>
      </rPr>
      <t>(ïáÕ2810+ïáÕ2820+ïáÕ2830+ïáÕ2840+ïáÕ2850+ïáÕ2860)</t>
    </r>
  </si>
  <si>
    <r>
      <t xml:space="preserve">ÎðÂàôÂÚàôÜ, ³Û¹ ÃíáõÙ` </t>
    </r>
    <r>
      <rPr>
        <sz val="8"/>
        <rFont val="Arial Armenian"/>
        <family val="2"/>
      </rPr>
      <t>(ïáÕ2910+ïáÕ2920+ïáÕ2930+ïáÕ2940+ïáÕ2950+ïáÕ2960+ïáÕ2970+ïáÕ2980)</t>
    </r>
  </si>
  <si>
    <r>
      <t xml:space="preserve">êàòÆ²È²Î²Ü ä²Þîä²ÜàôÂÚàôÜ, ³Û¹ ÃíáõÙ` </t>
    </r>
    <r>
      <rPr>
        <sz val="8"/>
        <rFont val="Arial Armenian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</si>
  <si>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üàÜ¸ºð, ³Û¹ ÃíáõÙ` </t>
    </r>
    <r>
      <rPr>
        <sz val="8"/>
        <rFont val="Arial Armenian"/>
        <family val="2"/>
      </rPr>
      <t>(ïáÕ3110)</t>
    </r>
  </si>
  <si>
    <r>
      <t xml:space="preserve">       </t>
    </r>
    <r>
      <rPr>
        <b/>
        <sz val="12"/>
        <rFont val="Arial Armenian"/>
        <family val="2"/>
      </rPr>
      <t xml:space="preserve">          </t>
    </r>
  </si>
  <si>
    <r>
      <t xml:space="preserve">ÀÜ¸²ØºÜÀ Ì²Êêºð, ³Û¹ ÃíáõÙ` </t>
    </r>
    <r>
      <rPr>
        <sz val="8"/>
        <rFont val="Arial Armenian"/>
        <family val="2"/>
      </rPr>
      <t>(ïáÕ4050+ïáÕ5000+ïáÕ 6000)</t>
    </r>
  </si>
  <si>
    <r>
      <t xml:space="preserve">². ÀÜÂ²òÆÎ  Ì²Êêºð, ³Û¹ ÃíáõÙ` </t>
    </r>
    <r>
      <rPr>
        <sz val="10"/>
        <rFont val="Arial Armenian"/>
        <family val="2"/>
      </rPr>
      <t xml:space="preserve">(ïáÕ4100+ïáÕ4200+ïáÕ4300+ïáÕ4400+ïáÕ4500+ ïáÕ4600+ïáÕ4700)    </t>
    </r>
    <r>
      <rPr>
        <b/>
        <sz val="10"/>
        <rFont val="Arial Armenian"/>
        <family val="2"/>
      </rPr>
      <t xml:space="preserve">   </t>
    </r>
    <r>
      <rPr>
        <b/>
        <sz val="12"/>
        <rFont val="Arial Armenian"/>
        <family val="2"/>
      </rPr>
      <t xml:space="preserve">                                                                                                                </t>
    </r>
  </si>
  <si>
    <r>
      <t xml:space="preserve">1.1 ²ÞÊ²î²ÜøÆ ì²ðÒ²îðàôÂÚàôÜ, ³Û¹ ÃíáõÙ`
</t>
    </r>
    <r>
      <rPr>
        <sz val="8"/>
        <rFont val="Arial Armenian"/>
        <family val="2"/>
      </rPr>
      <t xml:space="preserve">(ïáÕ4110+ïáÕ4120+ïáÕ4130) </t>
    </r>
    <r>
      <rPr>
        <sz val="10"/>
        <rFont val="Arial Armenian"/>
        <family val="2"/>
      </rPr>
      <t xml:space="preserve"> </t>
    </r>
    <r>
      <rPr>
        <b/>
        <sz val="10"/>
        <rFont val="Arial Armenian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</si>
  <si>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Ð²ìºÈ²ìÖ²ðÜºð, áñÇó`                    </t>
    </r>
    <r>
      <rPr>
        <sz val="8"/>
        <rFont val="Arial Armenian"/>
        <family val="2"/>
      </rPr>
      <t>(ïáÕ4111+ïáÕ4112+ ïáÕ4114)</t>
    </r>
  </si>
  <si>
    <r>
      <t xml:space="preserve">´ÜºÔºÜ ²ÞÊ²î²ì²ðÒºð ºì Ð²ìºÈ²ìÖ²ðÜºð, áñÇó` 
</t>
    </r>
    <r>
      <rPr>
        <sz val="8"/>
        <rFont val="Arial Armenian"/>
        <family val="2"/>
      </rPr>
      <t>(ïáÕ4121)</t>
    </r>
  </si>
  <si>
    <r>
      <t xml:space="preserve">ö²êî²òÆ êàòÆ²È²Î²Ü ²ä²ÐàìàôÂÚ²Ü ìÖ²ðÜºð, áñÇó` 
</t>
    </r>
    <r>
      <rPr>
        <sz val="8"/>
        <rFont val="Arial Armenian"/>
        <family val="2"/>
      </rPr>
      <t>(ïáÕ4131)</t>
    </r>
  </si>
  <si>
    <r>
      <t xml:space="preserve">1.2 Ì²è²ÚàôÂÚàôÜÜºðÆ ºì ²äð²ÜøÜºðÆ Òºèø ´ºðàôØ, ³Û¹ ÃíáõÙ`  </t>
    </r>
    <r>
      <rPr>
        <sz val="8"/>
        <rFont val="Arial Armenian"/>
        <family val="2"/>
      </rPr>
      <t>(ïáÕ4210+ïáÕ4220+ïáÕ4230+ïáÕ4240+ïáÕ4250+ïáÕ4260)</t>
    </r>
  </si>
  <si>
    <r>
      <t xml:space="preserve">Þ²ðàôÜ²Î²Î²Ü Ì²Êêºð, áñÇó` </t>
    </r>
    <r>
      <rPr>
        <sz val="8"/>
        <rFont val="Arial Armenian"/>
        <family val="2"/>
      </rPr>
      <t>(ïáÕ4211+ïáÕ4212+ïáÕ4213+ïáÕ4214+ïáÕ4215+ïáÕ4216+ïáÕ4217)</t>
    </r>
  </si>
  <si>
    <r>
      <t xml:space="preserve"> -</t>
    </r>
    <r>
      <rPr>
        <b/>
        <sz val="9"/>
        <rFont val="Arial Armenian"/>
        <family val="2"/>
      </rPr>
      <t>¾Ý»ñ·»ïÇÏ  Í³é³ÛáõÃÛáõÝÝ»ñ</t>
    </r>
  </si>
  <si>
    <r>
      <t xml:space="preserve"> ¶àðÌàôÔàôØÜºðÆ ºì Þðæ²¶²ÚàôÂÚàôÜÜºðÆ Ì²Êêºð, áñÇó` 
</t>
    </r>
    <r>
      <rPr>
        <sz val="8"/>
        <rFont val="Arial Armenian"/>
        <family val="2"/>
      </rPr>
      <t>(ïáÕ4221+ïáÕ4222+ïáÕ4223)</t>
    </r>
  </si>
  <si>
    <r>
      <t xml:space="preserve">ä²ÚØ²Ü²¶ð²ÚÆÜ ²ÚÈ Ì²è²ÚàôÂÚàôÜÜºðÆ Òºèø ´ºðàôØ, áñÇó` </t>
    </r>
    <r>
      <rPr>
        <sz val="8"/>
        <rFont val="Arial Armenian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</si>
  <si>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´ºðàôØ, áñÇó`  
</t>
    </r>
    <r>
      <rPr>
        <sz val="8"/>
        <rFont val="Arial Armenian"/>
        <family val="2"/>
      </rPr>
      <t>(ïáÕ 4241)</t>
    </r>
  </si>
  <si>
    <r>
      <t xml:space="preserve">ÀÜÂ²òÆÎ Üàðà¶àôØ ºì ä²Ðä²ÜàôØ, áñÇó (Í³é³ÛáõÃÛáõÝÝ»ñ ¨ ÝÛáõÃ»ñ) 
</t>
    </r>
    <r>
      <rPr>
        <sz val="8"/>
        <rFont val="Arial Armenian"/>
        <family val="2"/>
      </rPr>
      <t>(ïáÕ4251+ïáÕ4252)</t>
    </r>
  </si>
  <si>
    <r>
      <t xml:space="preserve"> ÜÚàôÂºð, áñÇó </t>
    </r>
    <r>
      <rPr>
        <sz val="8"/>
        <rFont val="Arial Armenian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</si>
  <si>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color indexed="8"/>
        <rFont val="Arial Armenian"/>
        <family val="2"/>
      </rPr>
      <t xml:space="preserve">1.3 îàÎàê²ìÖ²ðÜºð, ³Û¹ ÃíáõÙ 
</t>
    </r>
    <r>
      <rPr>
        <sz val="8"/>
        <color indexed="8"/>
        <rFont val="Arial Armenian"/>
        <family val="2"/>
      </rPr>
      <t>(ïáÕ4310+ïáÕ 4320+ïáÕ4330)</t>
    </r>
  </si>
  <si>
    <r>
      <t xml:space="preserve">ÜºðøÆÜ îàÎàê²ìÖ²ðÜºð, áñÇó
 </t>
    </r>
    <r>
      <rPr>
        <sz val="8"/>
        <color indexed="8"/>
        <rFont val="Arial Armenian"/>
        <family val="2"/>
      </rPr>
      <t>(ïáÕ4311+ïáÕ4312)</t>
    </r>
  </si>
  <si>
    <r>
      <t>²ðî²øÆÜ îàÎàê²ìÖ²ðÜºð, áñÇó</t>
    </r>
    <r>
      <rPr>
        <b/>
        <i/>
        <sz val="8"/>
        <color indexed="8"/>
        <rFont val="Arial Armenian"/>
        <family val="2"/>
      </rPr>
      <t xml:space="preserve"> 
</t>
    </r>
    <r>
      <rPr>
        <sz val="8"/>
        <color indexed="8"/>
        <rFont val="Arial Armenian"/>
        <family val="2"/>
      </rPr>
      <t>(ïáÕ4321+ïáÕ4322)</t>
    </r>
  </si>
  <si>
    <r>
      <t xml:space="preserve">öàÊ²èàôÂÚàôÜÜºðÆ Ðºî Î²äì²Ì ìÖ²ðÜºð, áñÇó` 
</t>
    </r>
    <r>
      <rPr>
        <sz val="8"/>
        <color indexed="8"/>
        <rFont val="Arial Armenian"/>
        <family val="2"/>
      </rPr>
      <t xml:space="preserve">(ïáÕ4331+ïáÕ4332+ïáÕ4333) </t>
    </r>
  </si>
  <si>
    <r>
      <t>1.4 êàô´êÆ¸Æ²Üºð, ³Û¹ ÃíáõÙ</t>
    </r>
    <r>
      <rPr>
        <b/>
        <sz val="8"/>
        <color indexed="8"/>
        <rFont val="Arial Armenian"/>
        <family val="2"/>
      </rPr>
      <t xml:space="preserve"> </t>
    </r>
    <r>
      <rPr>
        <sz val="8"/>
        <color indexed="8"/>
        <rFont val="Arial Armenian"/>
        <family val="2"/>
      </rPr>
      <t xml:space="preserve"> 
(ïáÕ4410+ïáÕ4420)</t>
    </r>
  </si>
  <si>
    <r>
      <t xml:space="preserve">êàô´êÆ¸Æ²Üºð äºî²Î²Ü (Ð²Ø²ÚÜø²ÚÆÜ) Î²¼Ø²ÎºðäàôÂÚàôÜÜºðÆÜ, áñÇó` </t>
    </r>
    <r>
      <rPr>
        <sz val="8"/>
        <color indexed="8"/>
        <rFont val="Arial Armenian"/>
        <family val="2"/>
      </rPr>
      <t>(ïáÕ4411+ïáÕ4412)</t>
    </r>
  </si>
  <si>
    <r>
      <t>êàô´êÆ¸Æ²Üºð àâ äºî²Î²Ü (àâ Ð²Ø²ÚÜø²ÚÆÜ) Î²¼Ø²ÎºðäàôÂÚàôÜÜºðÆÜ, áñÇó`</t>
    </r>
    <r>
      <rPr>
        <b/>
        <i/>
        <sz val="8"/>
        <color indexed="8"/>
        <rFont val="Arial Armenian"/>
        <family val="2"/>
      </rPr>
      <t xml:space="preserve"> 
</t>
    </r>
    <r>
      <rPr>
        <sz val="8"/>
        <color indexed="8"/>
        <rFont val="Arial Armenian"/>
        <family val="2"/>
      </rPr>
      <t>(ïáÕ4421+ïáÕ4422)</t>
    </r>
  </si>
  <si>
    <r>
      <t xml:space="preserve">1.5 ¸ð²Ø²ÞÜàðÐÜºð, ³Û¹ ÃíáõÙ` </t>
    </r>
    <r>
      <rPr>
        <sz val="8"/>
        <color indexed="8"/>
        <rFont val="Arial Armenian"/>
        <family val="2"/>
      </rPr>
      <t>(ïáÕ4510+ïáÕ4520+ïáÕ4530+ïáÕ4540)</t>
    </r>
  </si>
  <si>
    <r>
      <t>¸ð²Ø²ÞÜàðÐÜºð úî²ðºðÎðÚ² Î²è²ì²ðàôÂÚàôÜÜºðÆÜ, áñÇó`</t>
    </r>
    <r>
      <rPr>
        <sz val="8"/>
        <color indexed="8"/>
        <rFont val="Arial Armenian"/>
        <family val="2"/>
      </rPr>
      <t xml:space="preserve"> 
(ïáÕ4511+ïáÕ4512)</t>
    </r>
  </si>
  <si>
    <r>
      <t xml:space="preserve"> -</t>
    </r>
    <r>
      <rPr>
        <b/>
        <sz val="9"/>
        <color indexed="8"/>
        <rFont val="Arial Armenian"/>
        <family val="2"/>
      </rPr>
      <t>ÀÝÃ³óÇÏ ¹ñ³Ù³ßÝáñÑÝ»ñ ûï³ñ»ñÏñÛ³ Ï³é³í³ñáõÃÛáõÝÝ»ñÇÝ</t>
    </r>
  </si>
  <si>
    <r>
      <t xml:space="preserve">¸ð²Ø²ÞÜàðÐÜºð ØÆæ²¼¶²ÚÆÜ Î²¼Ø²ÎºðäàôÂÚàôÜÜºðÆÜ, áñÇó` </t>
    </r>
    <r>
      <rPr>
        <sz val="8"/>
        <color indexed="8"/>
        <rFont val="Arial Armenian"/>
        <family val="2"/>
      </rPr>
      <t xml:space="preserve"> (ïáÕ4521+ïáÕ4522)</t>
    </r>
  </si>
  <si>
    <r>
      <t>ÀÜÂ²òÆÎ ¸ð²Ø²ÞÜàðÐÜºð äºî²Î²Ü Ð²îì²ÌÆ ²ÚÈ Ø²Î²ð¸²ÎÜºðÆÜ, áñÇó`</t>
    </r>
    <r>
      <rPr>
        <i/>
        <sz val="9"/>
        <color indexed="8"/>
        <rFont val="Arial Armenian"/>
        <family val="2"/>
      </rPr>
      <t xml:space="preserve"> </t>
    </r>
    <r>
      <rPr>
        <i/>
        <sz val="8"/>
        <color indexed="8"/>
        <rFont val="Arial Armenian"/>
        <family val="2"/>
      </rPr>
      <t>(ïáÕ4531+ïáÕ4532+ïáÕ4533)</t>
    </r>
  </si>
  <si>
    <r>
      <t xml:space="preserve"> - ²ÛÉ ÁÝÃ³óÇÏ ¹ñ³Ù³ßÝáñÑÝ»ñ, ³Û¹ ÃíáõÙ`            </t>
    </r>
    <r>
      <rPr>
        <sz val="9"/>
        <rFont val="Arial Armenian"/>
        <family val="2"/>
      </rPr>
      <t>(ïáÕ 4534+ïáÕ 4537 +ïáÕ 4538)</t>
    </r>
  </si>
  <si>
    <r>
      <t>Î²äÆî²È ¸ð²Ø²ÞÜàðÐÜºð äºî²Î²Ü Ð²îì²ÌÆ ²ÚÈ Ø²Î²ð¸²ÎÜºðÆÜ, áñÇó`</t>
    </r>
    <r>
      <rPr>
        <sz val="9"/>
        <color indexed="8"/>
        <rFont val="Arial Armenian"/>
        <family val="2"/>
      </rPr>
      <t xml:space="preserve"> </t>
    </r>
    <r>
      <rPr>
        <sz val="8"/>
        <color indexed="8"/>
        <rFont val="Arial Armenian"/>
        <family val="2"/>
      </rPr>
      <t>(ïáÕ4541+ïáÕ4542+ïáÕ4543)</t>
    </r>
  </si>
  <si>
    <r>
      <t xml:space="preserve"> -²ÛÉ Ï³åÇï³É ¹ñ³Ù³ßÝáñÑÝ»ñ, ³Û¹ ÃíáõÙ`             </t>
    </r>
    <r>
      <rPr>
        <sz val="9"/>
        <rFont val="Arial Armenian"/>
        <family val="2"/>
      </rPr>
      <t xml:space="preserve"> (ïáÕ 4544+ïáÕ 4547 +ïáÕ 4548)</t>
    </r>
  </si>
  <si>
    <r>
      <t xml:space="preserve">1.6 êàòÆ²È²Î²Ü Üä²êîÜºð ºì ÎºÜê²ÂàÞ²ÎÜºð, ³Û¹ ÃíáõÙ`
</t>
    </r>
    <r>
      <rPr>
        <sz val="8"/>
        <color indexed="8"/>
        <rFont val="Arial Armenian"/>
        <family val="2"/>
      </rPr>
      <t>(ïáÕ4610+ïáÕ4630+ïáÕ4640)</t>
    </r>
  </si>
  <si>
    <r>
      <t xml:space="preserve"> êàòÆ²È²Î²Ü ú¶ÜàôÂÚ²Ü ¸ð²Ø²Î²Ü ²ðî²Ð²ÚîàôÂÚ²Ø´ Üä²êîÜºð (´ÚàôæºÆò), áñÇó`
 </t>
    </r>
    <r>
      <rPr>
        <sz val="8"/>
        <color indexed="8"/>
        <rFont val="Arial Armenian"/>
        <family val="2"/>
      </rPr>
      <t xml:space="preserve">(ïáÕ4631+ïáÕ4632+ïáÕ4633+ïáÕ4634) </t>
    </r>
  </si>
  <si>
    <r>
      <t xml:space="preserve"> ÎºÜê²ÂàÞ²ÎÜºð, áñÇó` 
</t>
    </r>
    <r>
      <rPr>
        <sz val="8"/>
        <color indexed="8"/>
        <rFont val="Arial Armenian"/>
        <family val="2"/>
      </rPr>
      <t xml:space="preserve">(ïáÕ4641) </t>
    </r>
  </si>
  <si>
    <r>
      <t xml:space="preserve">1.7 ²ÚÈ Ì²Êêºð, ³Û¹ ÃíáõÙ` </t>
    </r>
    <r>
      <rPr>
        <sz val="8"/>
        <rFont val="Arial Armenian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</si>
  <si>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Î²¼Ø²ÎºðäàôÂÚàôÜÜºðÆÜ, áñÇó` 
</t>
    </r>
    <r>
      <rPr>
        <sz val="8"/>
        <rFont val="Arial Armenian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</si>
  <si>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ÜÎ²îØ²Ø´, áñÇó` </t>
    </r>
    <r>
      <rPr>
        <sz val="8"/>
        <color indexed="8"/>
        <rFont val="Arial Armenian"/>
        <family val="2"/>
      </rPr>
      <t>(ïáÕ4721+ïáÕ4722+ïáÕ4723+ïáÕ4724)</t>
    </r>
  </si>
  <si>
    <r>
      <t xml:space="preserve">¸²î²ð²ÜÜºðÆ ÎàÔØÆò ÜÞ²Ü²Îì²Ì îàôÚÄºð ºì îàô¶²ÜøÜºð, áñÇó` 
</t>
    </r>
    <r>
      <rPr>
        <sz val="8"/>
        <color indexed="8"/>
        <rFont val="Arial Armenian"/>
        <family val="2"/>
      </rPr>
      <t>(ïáÕ4731)</t>
    </r>
  </si>
  <si>
    <r>
      <t xml:space="preserve"> -</t>
    </r>
    <r>
      <rPr>
        <b/>
        <sz val="9"/>
        <color indexed="8"/>
        <rFont val="Arial Armenian"/>
        <family val="2"/>
      </rPr>
      <t>¸³ï³ñ³ÝÝ»ñÇ ÏáÕÙÇó Ýß³Ý³Ïí³Í ïáõÛÅ»ñ ¨ ïáõ·³ÝùÝ»ñ</t>
    </r>
  </si>
  <si>
    <r>
      <t xml:space="preserve"> </t>
    </r>
    <r>
      <rPr>
        <b/>
        <i/>
        <sz val="9"/>
        <color indexed="8"/>
        <rFont val="Arial Armenian"/>
        <family val="2"/>
      </rPr>
      <t xml:space="preserve">´Ü²Î²Ü ²ÔºîÜºðÆò Î²Ø ²ÚÈ ´Ü²Î²Ü ä²îÖ²èÜºðàì ²è²æ²ò²Ì ìÜ²êÜºðÆ Î²Ø ìÜ²êì²ÌøÜºðÆ ìºð²Î²Ü¶ÜàôØ, áñÇó` </t>
    </r>
    <r>
      <rPr>
        <sz val="8"/>
        <color indexed="8"/>
        <rFont val="Arial Armenian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</si>
  <si>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color indexed="8"/>
        <rFont val="Arial Armenian"/>
        <family val="2"/>
      </rPr>
      <t xml:space="preserve"> </t>
    </r>
    <r>
      <rPr>
        <b/>
        <i/>
        <sz val="9"/>
        <color indexed="8"/>
        <rFont val="Arial Armenian"/>
        <family val="2"/>
      </rPr>
      <t xml:space="preserve">ìºð²Î²Ü¶ÜàôØ, áñÇó 
</t>
    </r>
    <r>
      <rPr>
        <sz val="8"/>
        <color indexed="8"/>
        <rFont val="Arial Armenian"/>
        <family val="2"/>
      </rPr>
      <t>(ïáÕ4751)</t>
    </r>
  </si>
  <si>
    <r>
      <t xml:space="preserve"> </t>
    </r>
    <r>
      <rPr>
        <b/>
        <i/>
        <sz val="9"/>
        <color indexed="8"/>
        <rFont val="Arial Armenian"/>
        <family val="2"/>
      </rPr>
      <t xml:space="preserve">²ÚÈ Ì²Êêºð, áñÇó`
 </t>
    </r>
    <r>
      <rPr>
        <sz val="9"/>
        <color indexed="8"/>
        <rFont val="Arial Armenian"/>
        <family val="2"/>
      </rPr>
      <t>(ïáÕ4761)</t>
    </r>
  </si>
  <si>
    <r>
      <t xml:space="preserve">ä²Ðàôêî²ÚÆÜ ØÆæàòÜºð, áñÇó` 
</t>
    </r>
    <r>
      <rPr>
        <sz val="9"/>
        <color indexed="8"/>
        <rFont val="Arial Armenian"/>
        <family val="2"/>
      </rPr>
      <t>(ïáÕ4771)</t>
    </r>
  </si>
  <si>
    <r>
      <t xml:space="preserve">´. àâ üÆÜ²Üê²Î²Ü ²ÎîÆìÜºðÆ ¶Ìàì Ì²Êêºð, ³Û¹ ÃíáõÙ`                     </t>
    </r>
    <r>
      <rPr>
        <sz val="10"/>
        <color indexed="8"/>
        <rFont val="Arial Armenian"/>
        <family val="2"/>
      </rPr>
      <t>(ïáÕ5100+ïáÕ5200+ïáÕ5300+ïáÕ5400)</t>
    </r>
  </si>
  <si>
    <r>
      <t xml:space="preserve">1.1. ÐÆØÜ²Î²Ü ØÆæàòÜºð, ³Û¹ ÃíáõÙ`
</t>
    </r>
    <r>
      <rPr>
        <sz val="8"/>
        <color indexed="8"/>
        <rFont val="Arial Armenian"/>
        <family val="2"/>
      </rPr>
      <t>(ïáÕ5110+ïáÕ5120+ïáÕ5130)</t>
    </r>
  </si>
  <si>
    <r>
      <t xml:space="preserve">ÞºÜøºð ºì ÞÆÜàôÂÚàôÜÜºð, áñÇó`              </t>
    </r>
    <r>
      <rPr>
        <sz val="8"/>
        <color indexed="8"/>
        <rFont val="Arial Armenian"/>
        <family val="2"/>
      </rPr>
      <t>(ïáÕ5111+ïáÕ5112+ïáÕ5113)</t>
    </r>
  </si>
  <si>
    <r>
      <t xml:space="preserve">ØºøºÜ²Üºð ºì ê²ðø²ìàðàôØÜºð, áñÇó`        </t>
    </r>
    <r>
      <rPr>
        <sz val="8"/>
        <color indexed="8"/>
        <rFont val="Arial Armenian"/>
        <family val="2"/>
      </rPr>
      <t>(ïáÕ5121+ ïáÕ5122+ïáÕ5123)</t>
    </r>
  </si>
  <si>
    <r>
      <t xml:space="preserve"> ²ÚÈ ÐÆØÜ²Î²Ü ØÆæàòÜºð, áñÇó`
</t>
    </r>
    <r>
      <rPr>
        <sz val="8"/>
        <color indexed="8"/>
        <rFont val="Arial Armenian"/>
        <family val="2"/>
      </rPr>
      <t>(ïáÕ 5131+ïáÕ 5132+ïáÕ 5133+ ïáÕ5134)</t>
    </r>
  </si>
  <si>
    <r>
      <t xml:space="preserve">1.2 ä²Þ²ðÜºð, ³Û¹ ÃíáõÙ` </t>
    </r>
    <r>
      <rPr>
        <sz val="8"/>
        <color indexed="8"/>
        <rFont val="Arial Armenian"/>
        <family val="2"/>
      </rPr>
      <t>(ïáÕ5211+ïáÕ5221+ïáÕ5231+ïáÕ5241)</t>
    </r>
  </si>
  <si>
    <r>
      <t xml:space="preserve">1.3 ´²ðÒð²ðÄºø ²ÎîÆìÜºð, ³Û¹ ÃíáõÙ`
</t>
    </r>
    <r>
      <rPr>
        <sz val="8"/>
        <color indexed="8"/>
        <rFont val="Arial Armenian"/>
        <family val="2"/>
      </rPr>
      <t>(ïáÕ 5311)</t>
    </r>
  </si>
  <si>
    <r>
      <t xml:space="preserve">1.4 â²ðî²¸ðì²Ì ԱԿՏԻՎՆԵՐ, ³Û¹ ÃíáõÙ`              </t>
    </r>
    <r>
      <rPr>
        <sz val="8"/>
        <rFont val="Arial Armenian"/>
        <family val="2"/>
      </rPr>
      <t>(ïáÕ 5411+ïáÕ 5421+ïáÕ 5431+ïáÕ5441)</t>
    </r>
  </si>
  <si>
    <r>
      <t xml:space="preserve"> ¶. àâ üÆÜ²Üê²Î²Ü ²ÎîÆìÜºðÆ Æð²òàôØÆò Øàôîøºð, ³Û¹ ÃíáõÙ` </t>
    </r>
    <r>
      <rPr>
        <sz val="10"/>
        <rFont val="Arial Armenian"/>
        <family val="2"/>
      </rPr>
      <t>(ïáÕ6100+ïáÕ6200+ïáÕ6300+ïáÕ6400)</t>
    </r>
  </si>
  <si>
    <r>
      <t>ÐÆØÜ²Î²Ü ØÆæàòÜºðÆ Æð²òàôØÆò Øàôîøºð, ³Û¹ ÃíáõÙ`</t>
    </r>
    <r>
      <rPr>
        <sz val="10"/>
        <rFont val="Arial Armenian"/>
        <family val="2"/>
      </rPr>
      <t xml:space="preserve"> (ïáÕ6110+ïáÕ6120+ïáÕ6130) </t>
    </r>
  </si>
  <si>
    <r>
      <t xml:space="preserve">ä²Þ²ðÜºðÆ Æð²òàôØÆò Øàôîøºð, ³Û¹ ÃíáõÙ`
</t>
    </r>
    <r>
      <rPr>
        <b/>
        <i/>
        <sz val="11"/>
        <rFont val="Arial Armenian"/>
        <family val="2"/>
      </rPr>
      <t xml:space="preserve"> </t>
    </r>
    <r>
      <rPr>
        <sz val="10"/>
        <rFont val="Arial Armenian"/>
        <family val="2"/>
      </rPr>
      <t>(ïáÕ6210+ïáÕ6220)</t>
    </r>
  </si>
  <si>
    <r>
      <t xml:space="preserve">²ÚÈ ä²Þ²ðÜºðÆ Æð²òàôØÆò Øàôîøºð, áñÇó` 
</t>
    </r>
    <r>
      <rPr>
        <i/>
        <sz val="10"/>
        <rFont val="Arial Armenian"/>
        <family val="2"/>
      </rPr>
      <t>(ïáÕ6221+ïáÕ6222+ïáÕ6223)</t>
    </r>
  </si>
  <si>
    <r>
      <t xml:space="preserve">´²ðÒð²ðÄºø ²ÎîÆìÜºðÆ Æð²òàôØÆò Øàôîøºð, ³Û¹ ÃíáõÙ` 
</t>
    </r>
    <r>
      <rPr>
        <sz val="10"/>
        <rFont val="Arial Armenian"/>
        <family val="2"/>
      </rPr>
      <t>(ïáÕ 6310)</t>
    </r>
  </si>
  <si>
    <r>
      <t>â²ðî²¸ðì²Ì ²ÎîÆìÜºðÆ Æð²òàôØÆò Øàôîøºð, ³Û¹ ÃíáõÙ`</t>
    </r>
    <r>
      <rPr>
        <b/>
        <i/>
        <sz val="11"/>
        <rFont val="Arial Armenian"/>
        <family val="2"/>
      </rPr>
      <t xml:space="preserve">     </t>
    </r>
    <r>
      <rPr>
        <sz val="10"/>
        <rFont val="Arial Armenian"/>
        <family val="2"/>
      </rPr>
      <t>(ïáÕ6410+ïáÕ6420+ïáÕ6430+ïáÕ6440)</t>
    </r>
  </si>
  <si>
    <r>
      <t xml:space="preserve">ÀÜ¸²ØºÜÀ, ³Û¹ ÃíáõÙ`
</t>
    </r>
    <r>
      <rPr>
        <sz val="9"/>
        <rFont val="Arial Armenian"/>
        <family val="2"/>
      </rPr>
      <t>(ïáÕ 8100+ïáÕ 8200), (ïáÕ 8000 Ñ³Ï³é³Ï Ýß³Ýáí)</t>
    </r>
  </si>
  <si>
    <r>
      <t xml:space="preserve"> ². ÜºðøÆÜ ²Ô´ÚàôðÜºð, ³Û¹ ÃíáõÙ`
</t>
    </r>
    <r>
      <rPr>
        <sz val="9"/>
        <rFont val="Arial Armenian"/>
        <family val="2"/>
      </rPr>
      <t>(ïáÕ 8110+ïáÕ 8160), (ïáÕ8010-ïáÕ8200)</t>
    </r>
  </si>
  <si>
    <r>
      <t xml:space="preserve">1. öàÊ²èàô ØÆæàòÜºð, ³Û¹ ÃíáõÙ` 
</t>
    </r>
    <r>
      <rPr>
        <i/>
        <sz val="9"/>
        <rFont val="Arial Armenian"/>
        <family val="2"/>
      </rPr>
      <t>(ïáÕ 8111+ïáÕ 8120)</t>
    </r>
  </si>
  <si>
    <r>
      <t>1.2. ì³ñÏ»ñ ¨ ÷áË³ïíáõÃÛáõÝÝ»ñ (ëï³óáõÙ ¨ Ù³ñáõÙ), ³Û¹ ÃíáõÙ`
(</t>
    </r>
    <r>
      <rPr>
        <sz val="9"/>
        <rFont val="Arial Armenian"/>
        <family val="2"/>
      </rPr>
      <t>ïáÕ 8121+ïáÕ8140)</t>
    </r>
    <r>
      <rPr>
        <b/>
        <sz val="9"/>
        <rFont val="Arial Armenian"/>
        <family val="2"/>
      </rPr>
      <t xml:space="preserve"> </t>
    </r>
  </si>
  <si>
    <r>
      <t xml:space="preserve">2. üÆÜ²Üê²Î²Ü ²ÎîÆìÜºð, ³Û¹ ÃíáõÙ`
</t>
    </r>
    <r>
      <rPr>
        <i/>
        <sz val="9"/>
        <rFont val="Arial Armenian"/>
        <family val="2"/>
      </rPr>
      <t>(ïáÕ8161+ïáÕ8170+ïáÕ8190-ïáÕ8197+ïáÕ8198+ïáÕ8199)</t>
    </r>
  </si>
  <si>
    <r>
      <t xml:space="preserve">2.6. Ð³Ù³ÛÝùÇ µÛáõç»Ç Ñ³ßíáõÙ ÙÇçáóÝ»ñÇ ÙÝ³óáñ¹Ý»ñÁ Ñ³ßí»ïáõ Å³Ù³Ý³Ï³Ñ³ïí³ÍáõÙ, áñÇó`
</t>
    </r>
    <r>
      <rPr>
        <sz val="9"/>
        <rFont val="Arial Armenian"/>
        <family val="2"/>
      </rPr>
      <t>(ïáÕ8010- ïáÕ 8110 - ïáÕ 8161 - ïáÕ 8170- ïáÕ 8190- ïáÕ 8197- ïáÕ 8198 - ïáÕ 8210)</t>
    </r>
  </si>
  <si>
    <r>
      <t xml:space="preserve">´. ²ðî²øÆÜ ²Ô´ÚàôðÜºð, ³Û¹ ÃíáõÙ` 
</t>
    </r>
    <r>
      <rPr>
        <sz val="9"/>
        <rFont val="Arial Armenian"/>
        <family val="2"/>
      </rPr>
      <t>(ïáÕ 8210)</t>
    </r>
  </si>
  <si>
    <r>
      <t xml:space="preserve">1. öàÊ²èàô ØÆæàòÜºð, ³Û¹ ÃíáõÙ` 
</t>
    </r>
    <r>
      <rPr>
        <i/>
        <sz val="9"/>
        <rFont val="Arial Armenian"/>
        <family val="2"/>
      </rPr>
      <t>(ïáÕ 8211+ïáÕ 8220)</t>
    </r>
  </si>
  <si>
    <r>
      <t xml:space="preserve">1.2. ì³ñÏ»ñ ¨ ÷áË³ïíáõÃÛáõÝÝ»ñ(ëï³óáõÙ ¨ Ù³ñáõÙ), ³Û¹ ÃíáõÙ 
   </t>
    </r>
    <r>
      <rPr>
        <sz val="9"/>
        <rFont val="Arial Armenian"/>
        <family val="2"/>
      </rPr>
      <t>ïáÕ 8221+ïáÕ 8240</t>
    </r>
  </si>
  <si>
    <r>
      <t xml:space="preserve"> </t>
    </r>
    <r>
      <rPr>
        <b/>
        <sz val="12"/>
        <rFont val="Arial Armenian"/>
        <family val="2"/>
      </rPr>
      <t>Ð²Ø²ÚÜøÆ  ´ÚàôæºÆ Ì²ÊêºðÀ` Àêî ´Úàôæºî²ÚÆÜ Ì²ÊêºðÆ  ¶àðÌ²èՆ²Î²Ü ºì îÜîºê²¶Æî²Î²Ü  ¸²ê²Î²ð¶Ø²Ü</t>
    </r>
  </si>
  <si>
    <r>
      <t xml:space="preserve">         </t>
    </r>
    <r>
      <rPr>
        <b/>
        <sz val="12"/>
        <rFont val="Arial Armenian"/>
        <family val="2"/>
      </rPr>
      <t xml:space="preserve">                                </t>
    </r>
  </si>
  <si>
    <r>
      <t xml:space="preserve">ÀÜ¸²ØºÜÀ Ì²Êêºð </t>
    </r>
    <r>
      <rPr>
        <sz val="12"/>
        <rFont val="Arial Armenian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</si>
  <si>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Ì²è²ÚàôÂÚàôÜÜºð, ³Û¹ ÃíáõÙ`</t>
    </r>
    <r>
      <rPr>
        <sz val="12"/>
        <rFont val="Arial Armenian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</si>
  <si>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 -</t>
    </r>
    <r>
      <rPr>
        <b/>
        <sz val="12"/>
        <rFont val="Arial Armenian"/>
        <family val="2"/>
      </rPr>
      <t>¾Ý»ñ·»ïÇÏ  Í³é³ÛáõÃÛáõÝÝ»ñ</t>
    </r>
  </si>
  <si>
    <r>
      <t>îÜîºê²Î²Ü Ð²ð²´ºðàôÂÚàôÜÜºð, ³Û¹ ÃíáõÙ` (ïáÕ2410+ïáÕ2420+ïáÕ2430+ïáÕ2440+ïáÕ2450+ïáÕ2460+ïáÕ2470+ïáÕ2480+ïáÕ2490</t>
    </r>
    <r>
      <rPr>
        <b/>
        <sz val="12"/>
        <rFont val="Arial Armenian"/>
        <family val="2"/>
      </rPr>
      <t>)</t>
    </r>
  </si>
  <si>
    <r>
      <t xml:space="preserve"> -</t>
    </r>
    <r>
      <rPr>
        <sz val="12"/>
        <rFont val="Arial Armenian"/>
        <family val="2"/>
      </rPr>
      <t>¾Ý»ñ·»ïÇÏ  Í³é³ÛáõÃÛáõÝÝ»ñ</t>
    </r>
  </si>
  <si>
    <r>
      <t xml:space="preserve">ÎðÂàôÂÚàôÜ, ³Û¹ ÃíáõÙ` 
</t>
    </r>
    <r>
      <rPr>
        <sz val="12"/>
        <rFont val="Arial Armenian"/>
        <family val="2"/>
      </rPr>
      <t>(ïáÕ2910+ïáÕ2920+ïáÕ2930+ïáÕ2940+ïáÕ2950+ïáÕ2960+ïáÕ2970+ïáÕ2980)</t>
    </r>
  </si>
  <si>
    <t xml:space="preserve">           2026 ԹՎԱԿԱՆԻ ԲՅՈՒՋԵ</t>
  </si>
  <si>
    <t xml:space="preserve">&lt;&lt;Նաիրի համայնքի ավագանու 2025 թվականի դեկտեմբերի 23 -ի N   211-Ն որոշման&gt;&gt; </t>
  </si>
  <si>
    <t xml:space="preserve">                        Շարադրված է նոր խմբագրությամբ</t>
  </si>
  <si>
    <r>
      <t xml:space="preserve">           </t>
    </r>
    <r>
      <rPr>
        <sz val="12"/>
        <rFont val="Arial Armenian"/>
        <family val="2"/>
      </rPr>
      <t xml:space="preserve"> Նաիրի համայնքի ավագանու 2026 թվականի հունվարի 16-ի N 2-Ն որոշման </t>
    </r>
  </si>
  <si>
    <t xml:space="preserve">           Նաիրի համայնքի ավագանու     </t>
  </si>
  <si>
    <t xml:space="preserve">          2025 թվականի դեկտեմբերի 23-ի N 211-Ն áñáßÙ³Ý </t>
  </si>
  <si>
    <t xml:space="preserve"> Հավելված N 1                            </t>
  </si>
  <si>
    <t xml:space="preserve">Հավելված N 2                            </t>
  </si>
  <si>
    <t xml:space="preserve">Հավելված N 3                            </t>
  </si>
  <si>
    <t xml:space="preserve"> Հավելված N 4                           </t>
  </si>
  <si>
    <t xml:space="preserve">Հավելված N 5                         </t>
  </si>
  <si>
    <t xml:space="preserve">Հավելված N 6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</si>
</sst>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"/>
    <numFmt numFmtId="165" formatCode="000"/>
    <numFmt numFmtId="166" formatCode="0.0"/>
    <numFmt numFmtId="167" formatCode="0.000"/>
  </numFmts>
  <fonts count="53" x14ac:knownFonts="1">
    <font>
      <sz val="10"/>
      <name val="Arial"/>
    </font>
    <font>
      <sz val="10"/>
      <name val="Arial"/>
      <family val="2"/>
      <charset val="204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sz val="8"/>
      <name val="Arial"/>
      <family val="2"/>
      <charset val="204"/>
    </font>
    <font>
      <sz val="9"/>
      <name val="Arial Armenian"/>
      <family val="2"/>
    </font>
    <font>
      <sz val="12"/>
      <name val="Arial Armenian"/>
      <family val="2"/>
    </font>
    <font>
      <b/>
      <sz val="10.5"/>
      <name val="Arial Armenian"/>
      <family val="2"/>
    </font>
    <font>
      <b/>
      <i/>
      <sz val="14"/>
      <name val="Arial Armenian"/>
      <family val="2"/>
    </font>
    <font>
      <b/>
      <i/>
      <u/>
      <sz val="14"/>
      <name val="Arial Armenian"/>
      <family val="2"/>
    </font>
    <font>
      <b/>
      <i/>
      <sz val="30"/>
      <name val="ArTarumianTimes"/>
      <family val="1"/>
    </font>
    <font>
      <sz val="14"/>
      <name val="Arial Armenian"/>
      <family val="2"/>
    </font>
    <font>
      <sz val="6"/>
      <name val="Sylfaen"/>
      <family val="1"/>
    </font>
    <font>
      <b/>
      <i/>
      <sz val="26"/>
      <name val="Arial LatArm"/>
      <family val="2"/>
    </font>
    <font>
      <b/>
      <i/>
      <sz val="16"/>
      <name val="Arial LatArm"/>
      <family val="2"/>
    </font>
    <font>
      <b/>
      <i/>
      <u/>
      <sz val="18"/>
      <name val="Arial LatArm"/>
      <family val="2"/>
    </font>
    <font>
      <u/>
      <sz val="14"/>
      <name val="Arial Armenian"/>
      <family val="2"/>
    </font>
    <font>
      <sz val="10"/>
      <name val="Arial LatArm"/>
      <family val="2"/>
    </font>
    <font>
      <b/>
      <sz val="9"/>
      <name val="Arial Armenian"/>
      <family val="2"/>
    </font>
    <font>
      <sz val="10"/>
      <color rgb="FFC00000"/>
      <name val="Arial Armenian"/>
      <family val="2"/>
    </font>
    <font>
      <vertAlign val="superscript"/>
      <sz val="10"/>
      <color indexed="60"/>
      <name val="Arial Armenian"/>
      <family val="2"/>
    </font>
    <font>
      <sz val="10"/>
      <color indexed="60"/>
      <name val="Arial Armenian"/>
      <family val="2"/>
    </font>
    <font>
      <sz val="11"/>
      <name val="Arial Armenian"/>
      <family val="2"/>
    </font>
    <font>
      <b/>
      <sz val="8"/>
      <name val="Arial Armenian"/>
      <family val="2"/>
    </font>
    <font>
      <b/>
      <i/>
      <sz val="8"/>
      <name val="Arial Armenian"/>
      <family val="2"/>
    </font>
    <font>
      <b/>
      <i/>
      <sz val="11"/>
      <name val="Arial Armenian"/>
      <family val="2"/>
    </font>
    <font>
      <sz val="8"/>
      <color indexed="10"/>
      <name val="Arial Armenian"/>
      <family val="2"/>
    </font>
    <font>
      <b/>
      <i/>
      <sz val="9"/>
      <name val="Arial Armenian"/>
      <family val="2"/>
    </font>
    <font>
      <b/>
      <sz val="11"/>
      <name val="Arial Armenian"/>
      <family val="2"/>
    </font>
    <font>
      <b/>
      <i/>
      <sz val="12"/>
      <name val="Arial Armenian"/>
      <family val="2"/>
    </font>
    <font>
      <i/>
      <sz val="11"/>
      <name val="Arial Armenian"/>
      <family val="2"/>
    </font>
    <font>
      <b/>
      <i/>
      <sz val="10"/>
      <name val="Arial Armenian"/>
      <family val="2"/>
    </font>
    <font>
      <b/>
      <sz val="9"/>
      <color indexed="8"/>
      <name val="Arial Armenian"/>
      <family val="2"/>
    </font>
    <font>
      <b/>
      <i/>
      <sz val="9"/>
      <color indexed="8"/>
      <name val="Arial Armenian"/>
      <family val="2"/>
    </font>
    <font>
      <sz val="8"/>
      <color indexed="8"/>
      <name val="Arial Armenian"/>
      <family val="2"/>
    </font>
    <font>
      <b/>
      <i/>
      <sz val="8"/>
      <color indexed="8"/>
      <name val="Arial Armenian"/>
      <family val="2"/>
    </font>
    <font>
      <b/>
      <sz val="8"/>
      <color indexed="8"/>
      <name val="Arial Armenian"/>
      <family val="2"/>
    </font>
    <font>
      <sz val="9"/>
      <color indexed="8"/>
      <name val="Arial Armenian"/>
      <family val="2"/>
    </font>
    <font>
      <i/>
      <sz val="9"/>
      <color indexed="8"/>
      <name val="Arial Armenian"/>
      <family val="2"/>
    </font>
    <font>
      <i/>
      <sz val="8"/>
      <color indexed="8"/>
      <name val="Arial Armenian"/>
      <family val="2"/>
    </font>
    <font>
      <b/>
      <sz val="10"/>
      <color indexed="8"/>
      <name val="Arial Armenian"/>
      <family val="2"/>
    </font>
    <font>
      <b/>
      <sz val="12"/>
      <color indexed="8"/>
      <name val="Arial Armenian"/>
      <family val="2"/>
    </font>
    <font>
      <sz val="10"/>
      <color indexed="8"/>
      <name val="Arial Armenian"/>
      <family val="2"/>
    </font>
    <font>
      <i/>
      <sz val="10"/>
      <name val="Arial Armenian"/>
      <family val="2"/>
    </font>
    <font>
      <i/>
      <sz val="9"/>
      <name val="Arial Armenian"/>
      <family val="2"/>
    </font>
    <font>
      <sz val="10"/>
      <color indexed="10"/>
      <name val="Arial Armenian"/>
      <family val="2"/>
    </font>
    <font>
      <b/>
      <sz val="10"/>
      <color theme="1"/>
      <name val="Arial Armenian"/>
      <family val="2"/>
    </font>
    <font>
      <sz val="12"/>
      <color theme="1"/>
      <name val="Arial Armenian"/>
      <family val="2"/>
    </font>
    <font>
      <sz val="12"/>
      <color indexed="8"/>
      <name val="Arial Armenian"/>
      <family val="2"/>
    </font>
    <font>
      <i/>
      <sz val="12"/>
      <name val="Arial Armenian"/>
      <family val="2"/>
    </font>
    <font>
      <sz val="11"/>
      <name val="GHEA Grapalat"/>
      <family val="3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9" fillId="0" borderId="5" applyNumberFormat="0" applyFill="0" applyProtection="0">
      <alignment horizontal="center" vertical="center"/>
    </xf>
    <xf numFmtId="0" fontId="19" fillId="0" borderId="5" applyNumberFormat="0" applyFill="0" applyProtection="0">
      <alignment horizontal="left" vertical="center" wrapText="1"/>
    </xf>
  </cellStyleXfs>
  <cellXfs count="332">
    <xf numFmtId="0" fontId="0" fillId="0" borderId="0" xfId="0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2" fillId="0" borderId="1" xfId="0" quotePrefix="1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Continuous" vertical="center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/>
    </xf>
    <xf numFmtId="0" fontId="0" fillId="0" borderId="0" xfId="0" applyAlignment="1">
      <alignment horizontal="center" vertical="top"/>
    </xf>
    <xf numFmtId="49" fontId="0" fillId="0" borderId="0" xfId="0" applyNumberFormat="1" applyAlignment="1" applyProtection="1">
      <alignment horizontal="center" vertical="top"/>
      <protection locked="0"/>
    </xf>
    <xf numFmtId="49" fontId="7" fillId="0" borderId="0" xfId="0" applyNumberFormat="1" applyFont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top"/>
      <protection locked="0"/>
    </xf>
    <xf numFmtId="49" fontId="10" fillId="0" borderId="0" xfId="0" applyNumberFormat="1" applyFont="1" applyAlignment="1" applyProtection="1">
      <alignment horizontal="center" vertical="top"/>
      <protection locked="0"/>
    </xf>
    <xf numFmtId="49" fontId="11" fillId="0" borderId="0" xfId="0" applyNumberFormat="1" applyFont="1" applyAlignment="1" applyProtection="1">
      <alignment horizontal="center" vertical="top"/>
      <protection locked="0"/>
    </xf>
    <xf numFmtId="49" fontId="12" fillId="0" borderId="0" xfId="0" applyNumberFormat="1" applyFont="1" applyAlignment="1" applyProtection="1">
      <alignment horizontal="center" vertical="top"/>
      <protection locked="0"/>
    </xf>
    <xf numFmtId="0" fontId="9" fillId="0" borderId="1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/>
    <xf numFmtId="0" fontId="8" fillId="0" borderId="0" xfId="0" applyFont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center" vertical="top"/>
      <protection locked="0"/>
    </xf>
    <xf numFmtId="49" fontId="2" fillId="0" borderId="0" xfId="0" quotePrefix="1" applyNumberFormat="1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1" fontId="2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/>
    </xf>
    <xf numFmtId="0" fontId="2" fillId="0" borderId="1" xfId="0" quotePrefix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right" vertical="center" wrapText="1"/>
    </xf>
    <xf numFmtId="167" fontId="2" fillId="3" borderId="1" xfId="0" applyNumberFormat="1" applyFont="1" applyFill="1" applyBorder="1" applyAlignment="1">
      <alignment horizontal="right" vertical="center" wrapText="1"/>
    </xf>
    <xf numFmtId="167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right" vertical="center"/>
    </xf>
    <xf numFmtId="167" fontId="2" fillId="3" borderId="1" xfId="0" applyNumberFormat="1" applyFont="1" applyFill="1" applyBorder="1" applyAlignment="1">
      <alignment horizontal="right" vertical="center"/>
    </xf>
    <xf numFmtId="167" fontId="2" fillId="6" borderId="1" xfId="0" applyNumberFormat="1" applyFont="1" applyFill="1" applyBorder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7" fontId="2" fillId="0" borderId="2" xfId="0" applyNumberFormat="1" applyFont="1" applyBorder="1" applyAlignment="1">
      <alignment horizontal="right" vertical="center"/>
    </xf>
    <xf numFmtId="167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0" fillId="0" borderId="1" xfId="0" applyFont="1" applyBorder="1" applyAlignment="1">
      <alignment horizontal="centerContinuous" vertical="center" wrapText="1"/>
    </xf>
    <xf numFmtId="0" fontId="20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3" xfId="0" applyFont="1" applyBorder="1" applyAlignment="1">
      <alignment horizontal="left" wrapText="1"/>
    </xf>
    <xf numFmtId="16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164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24" fillId="0" borderId="0" xfId="0" applyFont="1" applyAlignment="1">
      <alignment vertical="top" wrapText="1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 readingOrder="1"/>
    </xf>
    <xf numFmtId="165" fontId="2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 readingOrder="1"/>
    </xf>
    <xf numFmtId="165" fontId="30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9" fillId="0" borderId="1" xfId="0" applyFont="1" applyBorder="1" applyAlignment="1">
      <alignment horizontal="left" vertical="top" wrapText="1" readingOrder="1"/>
    </xf>
    <xf numFmtId="0" fontId="27" fillId="0" borderId="1" xfId="0" applyFont="1" applyBorder="1" applyAlignment="1">
      <alignment horizontal="left" vertical="top" wrapText="1" readingOrder="1"/>
    </xf>
    <xf numFmtId="0" fontId="31" fillId="0" borderId="0" xfId="0" applyFont="1"/>
    <xf numFmtId="49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 readingOrder="1"/>
    </xf>
    <xf numFmtId="165" fontId="24" fillId="0" borderId="1" xfId="0" applyNumberFormat="1" applyFont="1" applyBorder="1" applyAlignment="1">
      <alignment vertical="top" wrapText="1"/>
    </xf>
    <xf numFmtId="0" fontId="27" fillId="0" borderId="1" xfId="0" applyFont="1" applyBorder="1" applyAlignment="1">
      <alignment horizontal="justify" vertical="top" wrapText="1" readingOrder="1"/>
    </xf>
    <xf numFmtId="0" fontId="7" fillId="0" borderId="1" xfId="0" applyFont="1" applyBorder="1" applyAlignment="1">
      <alignment vertical="center" wrapText="1" readingOrder="1"/>
    </xf>
    <xf numFmtId="165" fontId="27" fillId="0" borderId="1" xfId="0" applyNumberFormat="1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30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top" wrapText="1"/>
    </xf>
    <xf numFmtId="164" fontId="24" fillId="0" borderId="1" xfId="0" applyNumberFormat="1" applyFont="1" applyBorder="1" applyAlignment="1">
      <alignment vertical="top" wrapText="1"/>
    </xf>
    <xf numFmtId="167" fontId="2" fillId="0" borderId="1" xfId="0" applyNumberFormat="1" applyFont="1" applyBorder="1" applyAlignment="1">
      <alignment horizontal="right"/>
    </xf>
    <xf numFmtId="0" fontId="32" fillId="0" borderId="1" xfId="0" applyFont="1" applyBorder="1" applyAlignment="1">
      <alignment horizontal="left" vertical="top" wrapText="1" readingOrder="1"/>
    </xf>
    <xf numFmtId="0" fontId="20" fillId="0" borderId="1" xfId="0" applyFont="1" applyBorder="1" applyAlignment="1">
      <alignment horizontal="center" vertical="top" wrapText="1" readingOrder="1"/>
    </xf>
    <xf numFmtId="0" fontId="29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167" fontId="33" fillId="0" borderId="1" xfId="0" applyNumberFormat="1" applyFont="1" applyBorder="1" applyAlignment="1">
      <alignment horizontal="right" vertical="center" wrapText="1"/>
    </xf>
    <xf numFmtId="0" fontId="2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top" wrapText="1"/>
    </xf>
    <xf numFmtId="49" fontId="5" fillId="0" borderId="0" xfId="0" applyNumberFormat="1" applyFont="1" applyAlignment="1">
      <alignment horizontal="center" vertical="top"/>
    </xf>
    <xf numFmtId="165" fontId="26" fillId="0" borderId="0" xfId="0" applyNumberFormat="1" applyFont="1" applyAlignment="1">
      <alignment horizontal="center" vertical="top"/>
    </xf>
    <xf numFmtId="165" fontId="5" fillId="0" borderId="0" xfId="0" applyNumberFormat="1" applyFont="1" applyAlignment="1">
      <alignment horizontal="center" vertical="top"/>
    </xf>
    <xf numFmtId="0" fontId="24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164" fontId="7" fillId="0" borderId="0" xfId="0" applyNumberFormat="1" applyFont="1" applyAlignment="1">
      <alignment horizontal="center" vertical="top"/>
    </xf>
    <xf numFmtId="0" fontId="29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/>
    <xf numFmtId="0" fontId="20" fillId="2" borderId="1" xfId="0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 wrapText="1"/>
    </xf>
    <xf numFmtId="49" fontId="20" fillId="2" borderId="1" xfId="0" applyNumberFormat="1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right"/>
    </xf>
    <xf numFmtId="49" fontId="7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49" fontId="7" fillId="2" borderId="1" xfId="0" applyNumberFormat="1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vertical="top" wrapText="1"/>
    </xf>
    <xf numFmtId="49" fontId="34" fillId="0" borderId="1" xfId="0" applyNumberFormat="1" applyFont="1" applyBorder="1" applyAlignment="1">
      <alignment horizontal="center" vertical="center" wrapText="1"/>
    </xf>
    <xf numFmtId="49" fontId="29" fillId="0" borderId="1" xfId="0" applyNumberFormat="1" applyFont="1" applyBorder="1" applyAlignment="1">
      <alignment vertical="top" wrapText="1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vertical="top" wrapText="1"/>
    </xf>
    <xf numFmtId="49" fontId="34" fillId="0" borderId="1" xfId="0" applyNumberFormat="1" applyFont="1" applyBorder="1" applyAlignment="1">
      <alignment vertical="top" wrapText="1"/>
    </xf>
    <xf numFmtId="49" fontId="35" fillId="0" borderId="1" xfId="0" applyNumberFormat="1" applyFont="1" applyBorder="1" applyAlignment="1">
      <alignment vertical="top" wrapText="1"/>
    </xf>
    <xf numFmtId="49" fontId="39" fillId="0" borderId="1" xfId="0" applyNumberFormat="1" applyFont="1" applyBorder="1" applyAlignment="1">
      <alignment vertical="top" wrapText="1"/>
    </xf>
    <xf numFmtId="166" fontId="2" fillId="0" borderId="0" xfId="0" applyNumberFormat="1" applyFont="1"/>
    <xf numFmtId="0" fontId="7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/>
    </xf>
    <xf numFmtId="0" fontId="29" fillId="2" borderId="1" xfId="0" applyFont="1" applyFill="1" applyBorder="1" applyAlignment="1">
      <alignment horizontal="left" vertical="top" wrapText="1"/>
    </xf>
    <xf numFmtId="49" fontId="3" fillId="0" borderId="1" xfId="0" applyNumberFormat="1" applyFont="1" applyBorder="1" applyAlignment="1">
      <alignment vertical="top" wrapText="1"/>
    </xf>
    <xf numFmtId="49" fontId="42" fillId="0" borderId="1" xfId="0" applyNumberFormat="1" applyFont="1" applyBorder="1" applyAlignment="1">
      <alignment vertical="top" wrapText="1"/>
    </xf>
    <xf numFmtId="0" fontId="34" fillId="0" borderId="1" xfId="0" applyFont="1" applyBorder="1" applyAlignment="1">
      <alignment horizontal="center" vertical="center" wrapText="1"/>
    </xf>
    <xf numFmtId="49" fontId="40" fillId="0" borderId="1" xfId="0" applyNumberFormat="1" applyFont="1" applyBorder="1" applyAlignment="1">
      <alignment vertical="top" wrapText="1"/>
    </xf>
    <xf numFmtId="49" fontId="43" fillId="0" borderId="1" xfId="0" applyNumberFormat="1" applyFont="1" applyBorder="1" applyAlignment="1">
      <alignment horizontal="center" vertical="top" wrapText="1"/>
    </xf>
    <xf numFmtId="49" fontId="34" fillId="0" borderId="1" xfId="0" applyNumberFormat="1" applyFont="1" applyBorder="1" applyAlignment="1">
      <alignment horizontal="center" vertical="top" wrapText="1"/>
    </xf>
    <xf numFmtId="0" fontId="34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wrapText="1"/>
    </xf>
    <xf numFmtId="167" fontId="2" fillId="0" borderId="1" xfId="0" applyNumberFormat="1" applyFont="1" applyBorder="1"/>
    <xf numFmtId="49" fontId="2" fillId="0" borderId="1" xfId="0" applyNumberFormat="1" applyFont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3" fillId="0" borderId="1" xfId="0" applyNumberFormat="1" applyFont="1" applyBorder="1" applyAlignment="1">
      <alignment vertical="top" wrapText="1"/>
    </xf>
    <xf numFmtId="49" fontId="44" fillId="0" borderId="1" xfId="0" applyNumberFormat="1" applyFont="1" applyBorder="1" applyAlignment="1">
      <alignment horizontal="center" vertical="top" wrapText="1"/>
    </xf>
    <xf numFmtId="167" fontId="45" fillId="0" borderId="1" xfId="0" applyNumberFormat="1" applyFont="1" applyBorder="1" applyAlignment="1">
      <alignment horizontal="right"/>
    </xf>
    <xf numFmtId="0" fontId="33" fillId="0" borderId="0" xfId="0" applyFont="1"/>
    <xf numFmtId="49" fontId="4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/>
    </xf>
    <xf numFmtId="49" fontId="30" fillId="0" borderId="1" xfId="0" applyNumberFormat="1" applyFont="1" applyBorder="1" applyAlignment="1">
      <alignment vertical="top" wrapText="1"/>
    </xf>
    <xf numFmtId="49" fontId="44" fillId="0" borderId="1" xfId="0" applyNumberFormat="1" applyFont="1" applyBorder="1" applyAlignment="1">
      <alignment horizontal="center" wrapText="1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top" wrapText="1"/>
    </xf>
    <xf numFmtId="49" fontId="7" fillId="2" borderId="0" xfId="0" applyNumberFormat="1" applyFont="1" applyFill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Continuous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top" wrapText="1"/>
    </xf>
    <xf numFmtId="0" fontId="3" fillId="0" borderId="1" xfId="0" applyFont="1" applyBorder="1"/>
    <xf numFmtId="167" fontId="3" fillId="0" borderId="1" xfId="0" applyNumberFormat="1" applyFont="1" applyBorder="1" applyAlignment="1">
      <alignment horizontal="right"/>
    </xf>
    <xf numFmtId="0" fontId="2" fillId="0" borderId="1" xfId="0" applyFont="1" applyBorder="1"/>
    <xf numFmtId="166" fontId="2" fillId="3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vertical="center"/>
    </xf>
    <xf numFmtId="0" fontId="29" fillId="0" borderId="1" xfId="0" applyFont="1" applyBorder="1" applyAlignment="1">
      <alignment vertical="top" wrapText="1"/>
    </xf>
    <xf numFmtId="166" fontId="3" fillId="0" borderId="1" xfId="0" applyNumberFormat="1" applyFont="1" applyBorder="1" applyAlignment="1">
      <alignment horizontal="right"/>
    </xf>
    <xf numFmtId="166" fontId="2" fillId="3" borderId="1" xfId="0" applyNumberFormat="1" applyFont="1" applyFill="1" applyBorder="1" applyAlignment="1">
      <alignment horizontal="right" vertical="center" wrapText="1"/>
    </xf>
    <xf numFmtId="0" fontId="46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right"/>
    </xf>
    <xf numFmtId="166" fontId="47" fillId="0" borderId="1" xfId="0" applyNumberFormat="1" applyFont="1" applyBorder="1" applyAlignment="1">
      <alignment horizontal="right"/>
    </xf>
    <xf numFmtId="0" fontId="47" fillId="0" borderId="0" xfId="0" applyFont="1"/>
    <xf numFmtId="0" fontId="46" fillId="0" borderId="1" xfId="0" applyFont="1" applyBorder="1" applyAlignment="1">
      <alignment vertical="top" wrapText="1"/>
    </xf>
    <xf numFmtId="166" fontId="47" fillId="0" borderId="1" xfId="0" applyNumberFormat="1" applyFont="1" applyBorder="1" applyAlignment="1">
      <alignment horizontal="right" vertical="center" wrapText="1"/>
    </xf>
    <xf numFmtId="49" fontId="3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6" fontId="4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right" vertical="center" wrapText="1"/>
    </xf>
    <xf numFmtId="166" fontId="2" fillId="0" borderId="1" xfId="0" applyNumberFormat="1" applyFont="1" applyBorder="1" applyAlignment="1">
      <alignment horizontal="right" vertical="center" wrapText="1"/>
    </xf>
    <xf numFmtId="0" fontId="2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7" fontId="2" fillId="4" borderId="1" xfId="0" applyNumberFormat="1" applyFont="1" applyFill="1" applyBorder="1" applyAlignment="1">
      <alignment horizontal="right" vertical="center" wrapText="1"/>
    </xf>
    <xf numFmtId="167" fontId="2" fillId="5" borderId="1" xfId="0" applyNumberFormat="1" applyFont="1" applyFill="1" applyBorder="1" applyAlignment="1">
      <alignment horizontal="right"/>
    </xf>
    <xf numFmtId="167" fontId="2" fillId="4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right" vertical="top"/>
    </xf>
    <xf numFmtId="0" fontId="8" fillId="0" borderId="0" xfId="0" applyFont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7" fontId="8" fillId="2" borderId="1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167" fontId="8" fillId="2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31" fillId="0" borderId="1" xfId="0" applyFont="1" applyBorder="1" applyAlignment="1">
      <alignment horizontal="left" vertical="top" wrapText="1" readingOrder="1"/>
    </xf>
    <xf numFmtId="0" fontId="8" fillId="0" borderId="1" xfId="0" applyFont="1" applyBorder="1" applyAlignment="1">
      <alignment horizontal="left" vertical="top" wrapText="1" readingOrder="1"/>
    </xf>
    <xf numFmtId="165" fontId="8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horizontal="left" vertical="center" wrapText="1" readingOrder="1"/>
    </xf>
    <xf numFmtId="167" fontId="8" fillId="2" borderId="1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49" fontId="4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justify" vertical="top" wrapText="1" readingOrder="1"/>
    </xf>
    <xf numFmtId="0" fontId="8" fillId="0" borderId="1" xfId="0" applyFont="1" applyBorder="1" applyAlignment="1">
      <alignment vertical="top" wrapText="1" readingOrder="1"/>
    </xf>
    <xf numFmtId="49" fontId="43" fillId="0" borderId="1" xfId="0" applyNumberFormat="1" applyFont="1" applyBorder="1" applyAlignment="1">
      <alignment vertical="top" wrapText="1"/>
    </xf>
    <xf numFmtId="165" fontId="31" fillId="0" borderId="1" xfId="0" applyNumberFormat="1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 readingOrder="1"/>
    </xf>
    <xf numFmtId="0" fontId="8" fillId="0" borderId="1" xfId="0" quotePrefix="1" applyFont="1" applyBorder="1" applyAlignment="1">
      <alignment horizontal="center" vertical="center"/>
    </xf>
    <xf numFmtId="49" fontId="8" fillId="0" borderId="1" xfId="0" quotePrefix="1" applyNumberFormat="1" applyFont="1" applyBorder="1" applyAlignment="1">
      <alignment horizontal="center" vertical="center"/>
    </xf>
    <xf numFmtId="167" fontId="8" fillId="0" borderId="1" xfId="0" applyNumberFormat="1" applyFont="1" applyBorder="1" applyAlignment="1">
      <alignment vertical="center" wrapText="1"/>
    </xf>
    <xf numFmtId="166" fontId="8" fillId="2" borderId="1" xfId="0" applyNumberFormat="1" applyFont="1" applyFill="1" applyBorder="1" applyAlignment="1">
      <alignment horizontal="right" vertical="center"/>
    </xf>
    <xf numFmtId="0" fontId="8" fillId="0" borderId="5" xfId="1" applyFont="1" applyFill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164" fontId="8" fillId="0" borderId="1" xfId="0" applyNumberFormat="1" applyFont="1" applyBorder="1" applyAlignment="1">
      <alignment vertical="top" wrapText="1"/>
    </xf>
    <xf numFmtId="167" fontId="8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 readingOrder="1"/>
    </xf>
    <xf numFmtId="49" fontId="50" fillId="0" borderId="1" xfId="0" applyNumberFormat="1" applyFont="1" applyBorder="1" applyAlignment="1">
      <alignment vertical="top" wrapText="1"/>
    </xf>
    <xf numFmtId="0" fontId="4" fillId="0" borderId="0" xfId="0" applyFont="1" applyAlignment="1">
      <alignment horizontal="left" vertical="top" wrapText="1" readingOrder="1"/>
    </xf>
    <xf numFmtId="0" fontId="8" fillId="0" borderId="0" xfId="0" applyFont="1" applyAlignment="1">
      <alignment horizontal="left" vertical="top" wrapText="1" readingOrder="1"/>
    </xf>
    <xf numFmtId="49" fontId="50" fillId="0" borderId="1" xfId="0" applyNumberFormat="1" applyFont="1" applyBorder="1" applyAlignment="1">
      <alignment vertical="center" wrapText="1"/>
    </xf>
    <xf numFmtId="0" fontId="8" fillId="0" borderId="5" xfId="2" applyFont="1" applyFill="1">
      <alignment horizontal="left" vertical="center" wrapText="1"/>
    </xf>
    <xf numFmtId="49" fontId="50" fillId="0" borderId="1" xfId="0" quotePrefix="1" applyNumberFormat="1" applyFont="1" applyBorder="1" applyAlignment="1">
      <alignment vertical="top" wrapText="1"/>
    </xf>
    <xf numFmtId="0" fontId="51" fillId="0" borderId="1" xfId="0" applyFont="1" applyBorder="1" applyAlignment="1">
      <alignment horizontal="left" vertical="top" wrapText="1" readingOrder="1"/>
    </xf>
    <xf numFmtId="0" fontId="8" fillId="0" borderId="1" xfId="0" applyFont="1" applyBorder="1" applyAlignment="1">
      <alignment horizontal="center" vertical="top" wrapText="1" readingOrder="1"/>
    </xf>
    <xf numFmtId="0" fontId="8" fillId="2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9" fontId="8" fillId="0" borderId="1" xfId="0" applyNumberFormat="1" applyFont="1" applyBorder="1" applyAlignment="1">
      <alignment vertical="center" wrapText="1"/>
    </xf>
    <xf numFmtId="0" fontId="51" fillId="0" borderId="1" xfId="0" applyFont="1" applyBorder="1" applyAlignment="1">
      <alignment horizontal="left" vertical="center" wrapText="1" readingOrder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165" fontId="8" fillId="0" borderId="0" xfId="0" applyNumberFormat="1" applyFont="1" applyAlignment="1">
      <alignment vertical="top" wrapText="1"/>
    </xf>
    <xf numFmtId="49" fontId="8" fillId="0" borderId="1" xfId="0" applyNumberFormat="1" applyFont="1" applyBorder="1" applyAlignment="1">
      <alignment vertical="top" wrapText="1"/>
    </xf>
    <xf numFmtId="0" fontId="51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right" vertical="center"/>
    </xf>
    <xf numFmtId="49" fontId="3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 readingOrder="1"/>
    </xf>
    <xf numFmtId="49" fontId="51" fillId="0" borderId="1" xfId="0" applyNumberFormat="1" applyFont="1" applyBorder="1" applyAlignment="1">
      <alignment vertical="center" wrapText="1"/>
    </xf>
    <xf numFmtId="167" fontId="8" fillId="6" borderId="1" xfId="0" applyNumberFormat="1" applyFont="1" applyFill="1" applyBorder="1" applyAlignment="1">
      <alignment horizontal="right" vertical="center"/>
    </xf>
    <xf numFmtId="0" fontId="31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9" fontId="50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vertical="top" wrapText="1"/>
    </xf>
    <xf numFmtId="167" fontId="31" fillId="2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/>
    </xf>
    <xf numFmtId="0" fontId="51" fillId="0" borderId="1" xfId="0" applyFont="1" applyBorder="1" applyAlignment="1">
      <alignment horizontal="left" vertical="top" wrapText="1"/>
    </xf>
    <xf numFmtId="167" fontId="8" fillId="0" borderId="1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center" vertical="top"/>
    </xf>
    <xf numFmtId="165" fontId="31" fillId="0" borderId="0" xfId="0" applyNumberFormat="1" applyFont="1" applyAlignment="1">
      <alignment horizontal="center" vertical="top"/>
    </xf>
    <xf numFmtId="165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164" fontId="8" fillId="0" borderId="0" xfId="0" applyNumberFormat="1" applyFont="1" applyAlignment="1">
      <alignment horizontal="center" vertical="top"/>
    </xf>
    <xf numFmtId="0" fontId="31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3" fillId="0" borderId="0" xfId="0" applyFont="1" applyAlignment="1" applyProtection="1">
      <alignment vertical="top"/>
      <protection locked="0"/>
    </xf>
    <xf numFmtId="167" fontId="2" fillId="4" borderId="1" xfId="0" applyNumberFormat="1" applyFont="1" applyFill="1" applyBorder="1" applyAlignment="1">
      <alignment wrapText="1"/>
    </xf>
    <xf numFmtId="0" fontId="8" fillId="0" borderId="0" xfId="0" applyFont="1" applyAlignment="1">
      <alignment horizontal="right"/>
    </xf>
    <xf numFmtId="0" fontId="2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4" fillId="0" borderId="0" xfId="0" applyFont="1" applyAlignment="1">
      <alignment horizontal="right" vertical="top" wrapText="1"/>
    </xf>
    <xf numFmtId="0" fontId="24" fillId="0" borderId="0" xfId="0" applyFont="1" applyAlignment="1">
      <alignment horizontal="right" wrapText="1"/>
    </xf>
    <xf numFmtId="0" fontId="52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16" fillId="0" borderId="0" xfId="0" applyFont="1" applyAlignment="1" applyProtection="1">
      <alignment horizontal="center" vertical="top"/>
      <protection locked="0"/>
    </xf>
    <xf numFmtId="0" fontId="17" fillId="0" borderId="0" xfId="0" applyFont="1" applyAlignment="1" applyProtection="1">
      <alignment horizontal="center" vertical="top"/>
      <protection locked="0"/>
    </xf>
    <xf numFmtId="0" fontId="14" fillId="0" borderId="0" xfId="0" applyFont="1" applyAlignment="1">
      <alignment horizontal="center"/>
    </xf>
    <xf numFmtId="0" fontId="18" fillId="0" borderId="0" xfId="0" applyFont="1" applyAlignment="1" applyProtection="1">
      <alignment horizontal="center" vertical="top"/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52" fillId="0" borderId="0" xfId="0" applyFont="1" applyAlignment="1">
      <alignment horizontal="right" wrapText="1"/>
    </xf>
    <xf numFmtId="0" fontId="24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2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readingOrder="1"/>
    </xf>
    <xf numFmtId="165" fontId="27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right" vertical="top"/>
      <protection locked="0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readingOrder="1"/>
    </xf>
  </cellXfs>
  <cellStyles count="3">
    <cellStyle name="cntr_arm10_Bord_900" xfId="1" xr:uid="{00000000-0005-0000-0000-000000000000}"/>
    <cellStyle name="left_arm10_BordWW_900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560244</xdr:colOff>
      <xdr:row>82</xdr:row>
      <xdr:rowOff>67541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AEB13F6-9AB9-45FD-A507-EFE18CD92A88}"/>
            </a:ext>
          </a:extLst>
        </xdr:cNvPr>
        <xdr:cNvSpPr txBox="1"/>
      </xdr:nvSpPr>
      <xdr:spPr>
        <a:xfrm>
          <a:off x="12352194" y="309190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8"/>
  <sheetViews>
    <sheetView showGridLines="0" zoomScaleNormal="100" workbookViewId="0">
      <selection activeCell="P8" sqref="P8"/>
    </sheetView>
  </sheetViews>
  <sheetFormatPr defaultRowHeight="12.75" x14ac:dyDescent="0.2"/>
  <sheetData>
    <row r="1" spans="1:14" ht="20.25" x14ac:dyDescent="0.2">
      <c r="A1" s="296" t="s">
        <v>826</v>
      </c>
      <c r="B1" s="296"/>
      <c r="C1" s="296"/>
      <c r="D1" s="296"/>
      <c r="E1" s="296"/>
      <c r="F1" s="296"/>
      <c r="G1" s="296"/>
      <c r="H1" s="296"/>
      <c r="I1" s="296"/>
    </row>
    <row r="2" spans="1:14" ht="18" x14ac:dyDescent="0.2">
      <c r="A2" s="20"/>
      <c r="B2" s="20"/>
      <c r="C2" s="24"/>
      <c r="D2" s="22"/>
      <c r="E2" s="23"/>
      <c r="F2" s="23"/>
      <c r="G2" s="23"/>
    </row>
    <row r="3" spans="1:14" ht="22.5" x14ac:dyDescent="0.2">
      <c r="A3" s="297" t="s">
        <v>835</v>
      </c>
      <c r="B3" s="297"/>
      <c r="C3" s="297"/>
      <c r="D3" s="297"/>
      <c r="E3" s="297"/>
      <c r="F3" s="297"/>
      <c r="G3" s="297"/>
      <c r="H3" s="297"/>
      <c r="I3" s="297"/>
    </row>
    <row r="4" spans="1:14" ht="99.75" customHeight="1" x14ac:dyDescent="0.2">
      <c r="A4" s="20"/>
      <c r="B4" s="20"/>
      <c r="C4" s="25"/>
      <c r="D4" s="22"/>
      <c r="E4" s="23"/>
      <c r="F4" s="23"/>
      <c r="G4" s="23"/>
    </row>
    <row r="5" spans="1:14" ht="33" x14ac:dyDescent="0.2">
      <c r="A5" s="300" t="s">
        <v>1058</v>
      </c>
      <c r="B5" s="300"/>
      <c r="C5" s="300"/>
      <c r="D5" s="300"/>
      <c r="E5" s="300"/>
      <c r="F5" s="300"/>
      <c r="G5" s="300"/>
      <c r="H5" s="300"/>
      <c r="I5" s="300"/>
    </row>
    <row r="6" spans="1:14" ht="45" customHeight="1" x14ac:dyDescent="0.2">
      <c r="A6" s="20"/>
      <c r="B6" s="20"/>
      <c r="C6" s="26"/>
      <c r="D6" s="22"/>
      <c r="E6" s="23"/>
      <c r="F6" s="23"/>
      <c r="G6" s="23"/>
    </row>
    <row r="7" spans="1:14" ht="27.75" customHeight="1" x14ac:dyDescent="0.2">
      <c r="A7" s="287" t="s">
        <v>1061</v>
      </c>
      <c r="B7" s="287"/>
      <c r="C7" s="287"/>
      <c r="D7" s="287"/>
      <c r="E7" s="287"/>
      <c r="F7" s="287"/>
      <c r="G7" s="287"/>
      <c r="H7" s="287"/>
      <c r="I7" s="287"/>
    </row>
    <row r="8" spans="1:14" ht="36" customHeight="1" x14ac:dyDescent="0.2">
      <c r="A8" s="301" t="s">
        <v>1059</v>
      </c>
      <c r="B8" s="301"/>
      <c r="C8" s="301"/>
      <c r="D8" s="301"/>
      <c r="E8" s="301"/>
      <c r="F8" s="301"/>
      <c r="G8" s="301"/>
      <c r="H8" s="301"/>
      <c r="I8" s="301"/>
      <c r="J8" s="301"/>
      <c r="K8" s="301"/>
    </row>
    <row r="9" spans="1:14" s="45" customFormat="1" ht="30.75" customHeight="1" x14ac:dyDescent="0.2">
      <c r="A9" s="301"/>
      <c r="B9" s="301"/>
      <c r="C9" s="301"/>
      <c r="D9" s="301"/>
      <c r="E9" s="301"/>
      <c r="F9" s="301"/>
      <c r="G9" s="301"/>
      <c r="H9" s="301"/>
      <c r="I9" s="301"/>
      <c r="J9" s="301"/>
      <c r="K9" s="44"/>
      <c r="L9" s="44"/>
      <c r="M9" s="44"/>
      <c r="N9" s="44"/>
    </row>
    <row r="10" spans="1:14" ht="78.75" customHeight="1" x14ac:dyDescent="0.2">
      <c r="A10" s="20"/>
      <c r="B10" s="20"/>
      <c r="C10" s="23"/>
      <c r="D10" s="22"/>
      <c r="E10" s="23"/>
      <c r="F10" s="23"/>
      <c r="G10" s="23"/>
    </row>
    <row r="11" spans="1:14" ht="18" x14ac:dyDescent="0.2">
      <c r="A11" s="42" t="s">
        <v>1060</v>
      </c>
      <c r="B11" s="42"/>
      <c r="C11" s="42"/>
      <c r="D11" s="42"/>
      <c r="E11" s="42"/>
      <c r="F11" s="42"/>
      <c r="G11" s="42"/>
      <c r="H11" s="42"/>
    </row>
    <row r="12" spans="1:14" ht="18" x14ac:dyDescent="0.2">
      <c r="A12" s="36"/>
      <c r="B12" s="36"/>
      <c r="C12" s="36"/>
      <c r="D12" s="36"/>
      <c r="E12" s="36"/>
      <c r="F12" s="36"/>
      <c r="G12" s="36"/>
    </row>
    <row r="13" spans="1:14" x14ac:dyDescent="0.2">
      <c r="A13" s="20"/>
      <c r="B13" s="20"/>
      <c r="C13" s="21"/>
      <c r="D13" s="22"/>
      <c r="E13" s="23"/>
      <c r="F13" s="23"/>
      <c r="G13" s="23"/>
    </row>
    <row r="14" spans="1:14" ht="18" x14ac:dyDescent="0.2">
      <c r="A14" s="299" t="s">
        <v>820</v>
      </c>
      <c r="B14" s="299"/>
      <c r="C14" s="299"/>
      <c r="D14" s="299"/>
      <c r="E14" s="299"/>
      <c r="F14" s="299"/>
      <c r="G14" s="299"/>
      <c r="H14" s="299"/>
      <c r="I14" s="299"/>
    </row>
    <row r="15" spans="1:14" x14ac:dyDescent="0.2">
      <c r="A15" s="298" t="s">
        <v>821</v>
      </c>
      <c r="B15" s="298"/>
      <c r="C15" s="298"/>
      <c r="D15" s="298"/>
      <c r="E15" s="298"/>
      <c r="F15" s="298"/>
      <c r="G15" s="298"/>
      <c r="H15" s="298"/>
      <c r="I15" s="298"/>
    </row>
    <row r="16" spans="1:14" s="41" customFormat="1" ht="93" customHeight="1" x14ac:dyDescent="0.2"/>
    <row r="17" spans="1:9" ht="21" customHeight="1" x14ac:dyDescent="0.2">
      <c r="A17" s="34" t="s">
        <v>827</v>
      </c>
      <c r="D17" s="35"/>
      <c r="E17" s="36"/>
      <c r="F17" s="36"/>
      <c r="G17" s="36"/>
      <c r="H17" s="33"/>
      <c r="I17" s="33"/>
    </row>
    <row r="18" spans="1:9" x14ac:dyDescent="0.2">
      <c r="D18" s="295"/>
      <c r="E18" s="295"/>
      <c r="F18" s="295"/>
      <c r="G18" s="295"/>
    </row>
  </sheetData>
  <mergeCells count="8">
    <mergeCell ref="D18:G18"/>
    <mergeCell ref="A1:I1"/>
    <mergeCell ref="A3:I3"/>
    <mergeCell ref="A15:I15"/>
    <mergeCell ref="A14:I14"/>
    <mergeCell ref="A5:I5"/>
    <mergeCell ref="A9:J9"/>
    <mergeCell ref="A8:K8"/>
  </mergeCells>
  <phoneticPr fontId="6" type="noConversion"/>
  <pageMargins left="0.53" right="0.34" top="0.55118110236220474" bottom="0.54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109"/>
  <sheetViews>
    <sheetView showGridLines="0" zoomScaleNormal="100" zoomScalePageLayoutView="70" workbookViewId="0">
      <selection activeCell="E4" sqref="E4"/>
    </sheetView>
  </sheetViews>
  <sheetFormatPr defaultRowHeight="12.75" outlineLevelCol="1" x14ac:dyDescent="0.2"/>
  <cols>
    <col min="1" max="1" width="5.28515625" style="6" customWidth="1"/>
    <col min="2" max="2" width="47.42578125" style="18" customWidth="1"/>
    <col min="3" max="3" width="2.5703125" style="6" hidden="1" customWidth="1" outlineLevel="1"/>
    <col min="4" max="4" width="12" style="19" customWidth="1" collapsed="1"/>
    <col min="5" max="5" width="16.140625" style="17" customWidth="1"/>
    <col min="6" max="6" width="12.42578125" style="17" customWidth="1"/>
    <col min="7" max="7" width="10.42578125" style="7" customWidth="1"/>
    <col min="8" max="16384" width="9.140625" style="7"/>
  </cols>
  <sheetData>
    <row r="1" spans="1:7" s="1" customFormat="1" ht="14.25" customHeight="1" x14ac:dyDescent="0.3">
      <c r="A1" s="290"/>
      <c r="B1" s="292"/>
      <c r="C1" s="292"/>
      <c r="D1" s="304" t="s">
        <v>1064</v>
      </c>
      <c r="E1" s="304"/>
      <c r="F1" s="304"/>
      <c r="G1" s="291"/>
    </row>
    <row r="2" spans="1:7" s="1" customFormat="1" ht="16.5" customHeight="1" x14ac:dyDescent="0.3">
      <c r="A2" s="293"/>
      <c r="B2" s="292"/>
      <c r="C2" s="292"/>
      <c r="D2" s="304" t="s">
        <v>1062</v>
      </c>
      <c r="E2" s="304"/>
      <c r="F2" s="304"/>
      <c r="G2" s="291"/>
    </row>
    <row r="3" spans="1:7" s="1" customFormat="1" ht="22.5" customHeight="1" x14ac:dyDescent="0.2">
      <c r="A3" s="305" t="s">
        <v>1063</v>
      </c>
      <c r="B3" s="305"/>
      <c r="C3" s="305"/>
      <c r="D3" s="305"/>
      <c r="E3" s="305"/>
      <c r="F3" s="305"/>
      <c r="G3" s="291"/>
    </row>
    <row r="4" spans="1:7" s="4" customFormat="1" ht="15" x14ac:dyDescent="0.2">
      <c r="A4" s="84"/>
      <c r="B4" s="84"/>
      <c r="C4" s="84"/>
      <c r="D4" s="84"/>
      <c r="E4" s="84"/>
      <c r="F4" s="84"/>
    </row>
    <row r="5" spans="1:7" s="1" customFormat="1" ht="15" x14ac:dyDescent="0.2">
      <c r="A5" s="302" t="s">
        <v>828</v>
      </c>
      <c r="B5" s="302"/>
      <c r="C5" s="302"/>
      <c r="D5" s="302"/>
      <c r="E5" s="302"/>
      <c r="F5" s="302"/>
    </row>
    <row r="6" spans="1:7" x14ac:dyDescent="0.2">
      <c r="A6" s="2"/>
      <c r="B6" s="3"/>
      <c r="C6" s="5"/>
      <c r="D6" s="3"/>
      <c r="E6" s="1"/>
      <c r="F6" s="1"/>
    </row>
    <row r="7" spans="1:7" x14ac:dyDescent="0.2">
      <c r="B7" s="6"/>
      <c r="D7" s="7"/>
      <c r="E7" s="7"/>
      <c r="F7" s="57" t="s">
        <v>426</v>
      </c>
    </row>
    <row r="8" spans="1:7" x14ac:dyDescent="0.2">
      <c r="A8" s="303" t="s">
        <v>203</v>
      </c>
      <c r="B8" s="303" t="s">
        <v>657</v>
      </c>
      <c r="C8" s="303" t="s">
        <v>202</v>
      </c>
      <c r="D8" s="303" t="s">
        <v>211</v>
      </c>
      <c r="E8" s="58" t="s">
        <v>170</v>
      </c>
      <c r="F8" s="58"/>
    </row>
    <row r="9" spans="1:7" s="6" customFormat="1" ht="24" x14ac:dyDescent="0.2">
      <c r="A9" s="303"/>
      <c r="B9" s="303"/>
      <c r="C9" s="303"/>
      <c r="D9" s="303"/>
      <c r="E9" s="59" t="s">
        <v>204</v>
      </c>
      <c r="F9" s="59" t="s">
        <v>205</v>
      </c>
      <c r="G9" s="43"/>
    </row>
    <row r="10" spans="1:7" ht="31.5" customHeight="1" x14ac:dyDescent="0.2">
      <c r="A10" s="10">
        <v>1</v>
      </c>
      <c r="B10" s="9">
        <v>2</v>
      </c>
      <c r="C10" s="8">
        <v>3</v>
      </c>
      <c r="D10" s="8">
        <v>4</v>
      </c>
      <c r="E10" s="8">
        <v>5</v>
      </c>
      <c r="F10" s="9">
        <v>6</v>
      </c>
    </row>
    <row r="11" spans="1:7" s="11" customFormat="1" ht="14.25" customHeight="1" x14ac:dyDescent="0.2">
      <c r="A11" s="27" t="s">
        <v>422</v>
      </c>
      <c r="B11" s="60" t="s">
        <v>153</v>
      </c>
      <c r="C11" s="9"/>
      <c r="D11" s="47">
        <f>E11+F11</f>
        <v>4545663.6449999996</v>
      </c>
      <c r="E11" s="48">
        <f>SUM(E12,E57,E76)</f>
        <v>2867348.6</v>
      </c>
      <c r="F11" s="48">
        <f>SUM(F12,F57,F76,F106)</f>
        <v>1678315.0449999999</v>
      </c>
    </row>
    <row r="12" spans="1:7" s="11" customFormat="1" ht="29.25" customHeight="1" x14ac:dyDescent="0.2">
      <c r="A12" s="28" t="s">
        <v>423</v>
      </c>
      <c r="B12" s="61" t="s">
        <v>154</v>
      </c>
      <c r="C12" s="16">
        <v>7100</v>
      </c>
      <c r="D12" s="47">
        <f t="shared" ref="D12:D20" si="0">SUM(E12:F12)</f>
        <v>1049934</v>
      </c>
      <c r="E12" s="48">
        <f>SUM(E13,E17,E19,E47,E51)</f>
        <v>1049934</v>
      </c>
      <c r="F12" s="49" t="s">
        <v>431</v>
      </c>
    </row>
    <row r="13" spans="1:7" s="11" customFormat="1" ht="38.25" customHeight="1" x14ac:dyDescent="0.2">
      <c r="A13" s="28" t="s">
        <v>229</v>
      </c>
      <c r="B13" s="61" t="s">
        <v>831</v>
      </c>
      <c r="C13" s="16">
        <v>7131</v>
      </c>
      <c r="D13" s="47">
        <f t="shared" si="0"/>
        <v>570130</v>
      </c>
      <c r="E13" s="48">
        <f>E14+E15+E16</f>
        <v>570130</v>
      </c>
      <c r="F13" s="49" t="s">
        <v>431</v>
      </c>
    </row>
    <row r="14" spans="1:7" s="11" customFormat="1" ht="29.25" customHeight="1" x14ac:dyDescent="0.2">
      <c r="A14" s="46">
        <v>1111</v>
      </c>
      <c r="B14" s="31" t="s">
        <v>832</v>
      </c>
      <c r="C14" s="16"/>
      <c r="D14" s="47">
        <f>E14</f>
        <v>10000</v>
      </c>
      <c r="E14" s="48">
        <v>10000</v>
      </c>
      <c r="F14" s="49" t="s">
        <v>431</v>
      </c>
    </row>
    <row r="15" spans="1:7" s="11" customFormat="1" ht="29.25" customHeight="1" x14ac:dyDescent="0.2">
      <c r="A15" s="46">
        <v>1112</v>
      </c>
      <c r="B15" s="32" t="s">
        <v>833</v>
      </c>
      <c r="C15" s="16"/>
      <c r="D15" s="47">
        <f>E15</f>
        <v>14130</v>
      </c>
      <c r="E15" s="48">
        <v>14130</v>
      </c>
      <c r="F15" s="49"/>
    </row>
    <row r="16" spans="1:7" s="11" customFormat="1" ht="15" customHeight="1" x14ac:dyDescent="0.2">
      <c r="A16" s="46">
        <v>1113</v>
      </c>
      <c r="B16" s="32" t="s">
        <v>834</v>
      </c>
      <c r="C16" s="16"/>
      <c r="D16" s="47">
        <f>E16</f>
        <v>546000</v>
      </c>
      <c r="E16" s="48">
        <v>546000</v>
      </c>
      <c r="F16" s="49"/>
    </row>
    <row r="17" spans="1:6" ht="25.5" x14ac:dyDescent="0.2">
      <c r="A17" s="28" t="s">
        <v>230</v>
      </c>
      <c r="B17" s="61" t="s">
        <v>147</v>
      </c>
      <c r="C17" s="16">
        <v>7136</v>
      </c>
      <c r="D17" s="47">
        <f t="shared" si="0"/>
        <v>313000</v>
      </c>
      <c r="E17" s="48">
        <f>SUM(E18)</f>
        <v>313000</v>
      </c>
      <c r="F17" s="49" t="s">
        <v>431</v>
      </c>
    </row>
    <row r="18" spans="1:6" s="11" customFormat="1" ht="26.25" customHeight="1" x14ac:dyDescent="0.2">
      <c r="A18" s="12" t="s">
        <v>698</v>
      </c>
      <c r="B18" s="31" t="s">
        <v>658</v>
      </c>
      <c r="C18" s="8"/>
      <c r="D18" s="47">
        <f t="shared" si="0"/>
        <v>313000</v>
      </c>
      <c r="E18" s="52">
        <v>313000</v>
      </c>
      <c r="F18" s="49" t="s">
        <v>431</v>
      </c>
    </row>
    <row r="19" spans="1:6" ht="14.25" customHeight="1" x14ac:dyDescent="0.2">
      <c r="A19" s="28" t="s">
        <v>233</v>
      </c>
      <c r="B19" s="61" t="s">
        <v>148</v>
      </c>
      <c r="C19" s="16">
        <v>7145</v>
      </c>
      <c r="D19" s="47">
        <f t="shared" si="0"/>
        <v>152804</v>
      </c>
      <c r="E19" s="48">
        <f>E20</f>
        <v>152804</v>
      </c>
      <c r="F19" s="49" t="s">
        <v>431</v>
      </c>
    </row>
    <row r="20" spans="1:6" ht="38.25" customHeight="1" x14ac:dyDescent="0.2">
      <c r="A20" s="12" t="s">
        <v>699</v>
      </c>
      <c r="B20" s="31" t="s">
        <v>155</v>
      </c>
      <c r="C20" s="8">
        <v>71452</v>
      </c>
      <c r="D20" s="50">
        <f t="shared" si="0"/>
        <v>152804</v>
      </c>
      <c r="E20" s="51">
        <f>E22+E23+E24+E25+E26+E28+E29+E37+E40+E41+E42+E43+E44+E45+E46</f>
        <v>152804</v>
      </c>
      <c r="F20" s="49" t="s">
        <v>431</v>
      </c>
    </row>
    <row r="21" spans="1:6" ht="63.75" x14ac:dyDescent="0.2">
      <c r="A21" s="12" t="s">
        <v>700</v>
      </c>
      <c r="B21" s="31" t="s">
        <v>156</v>
      </c>
      <c r="C21" s="8"/>
      <c r="D21" s="50">
        <f t="shared" ref="D21:D26" si="1">E21</f>
        <v>120000</v>
      </c>
      <c r="E21" s="50">
        <f>E22+E23</f>
        <v>120000</v>
      </c>
      <c r="F21" s="49" t="s">
        <v>431</v>
      </c>
    </row>
    <row r="22" spans="1:6" ht="12.75" customHeight="1" x14ac:dyDescent="0.2">
      <c r="A22" s="12" t="s">
        <v>701</v>
      </c>
      <c r="B22" s="31" t="s">
        <v>659</v>
      </c>
      <c r="C22" s="8"/>
      <c r="D22" s="50">
        <f t="shared" si="1"/>
        <v>120000</v>
      </c>
      <c r="E22" s="50">
        <v>120000</v>
      </c>
      <c r="F22" s="49" t="s">
        <v>431</v>
      </c>
    </row>
    <row r="23" spans="1:6" ht="76.5" customHeight="1" x14ac:dyDescent="0.2">
      <c r="A23" s="12" t="s">
        <v>702</v>
      </c>
      <c r="B23" s="31" t="s">
        <v>660</v>
      </c>
      <c r="C23" s="8"/>
      <c r="D23" s="50">
        <f t="shared" si="1"/>
        <v>0</v>
      </c>
      <c r="E23" s="50">
        <v>0</v>
      </c>
      <c r="F23" s="49" t="s">
        <v>431</v>
      </c>
    </row>
    <row r="24" spans="1:6" ht="89.25" x14ac:dyDescent="0.2">
      <c r="A24" s="12" t="s">
        <v>703</v>
      </c>
      <c r="B24" s="31" t="s">
        <v>679</v>
      </c>
      <c r="C24" s="8"/>
      <c r="D24" s="50">
        <f t="shared" si="1"/>
        <v>500</v>
      </c>
      <c r="E24" s="50">
        <v>500</v>
      </c>
      <c r="F24" s="49" t="s">
        <v>431</v>
      </c>
    </row>
    <row r="25" spans="1:6" ht="51" customHeight="1" x14ac:dyDescent="0.2">
      <c r="A25" s="10" t="s">
        <v>704</v>
      </c>
      <c r="B25" s="31" t="s">
        <v>661</v>
      </c>
      <c r="C25" s="8"/>
      <c r="D25" s="50">
        <f t="shared" si="1"/>
        <v>3300</v>
      </c>
      <c r="E25" s="50">
        <v>3300</v>
      </c>
      <c r="F25" s="49" t="s">
        <v>431</v>
      </c>
    </row>
    <row r="26" spans="1:6" ht="63.75" x14ac:dyDescent="0.2">
      <c r="A26" s="12" t="s">
        <v>705</v>
      </c>
      <c r="B26" s="31" t="s">
        <v>332</v>
      </c>
      <c r="C26" s="8"/>
      <c r="D26" s="50">
        <f t="shared" si="1"/>
        <v>10130</v>
      </c>
      <c r="E26" s="50">
        <v>10130</v>
      </c>
      <c r="F26" s="49" t="s">
        <v>431</v>
      </c>
    </row>
    <row r="27" spans="1:6" ht="81" customHeight="1" x14ac:dyDescent="0.2">
      <c r="A27" s="12" t="s">
        <v>706</v>
      </c>
      <c r="B27" s="31" t="s">
        <v>662</v>
      </c>
      <c r="C27" s="8"/>
      <c r="D27" s="50"/>
      <c r="E27" s="50"/>
      <c r="F27" s="49" t="s">
        <v>431</v>
      </c>
    </row>
    <row r="28" spans="1:6" ht="76.5" x14ac:dyDescent="0.2">
      <c r="A28" s="12" t="s">
        <v>707</v>
      </c>
      <c r="B28" s="31" t="s">
        <v>814</v>
      </c>
      <c r="C28" s="8"/>
      <c r="D28" s="50">
        <f>E28</f>
        <v>8700</v>
      </c>
      <c r="E28" s="50">
        <v>8700</v>
      </c>
      <c r="F28" s="49" t="s">
        <v>431</v>
      </c>
    </row>
    <row r="29" spans="1:6" ht="63.75" hidden="1" x14ac:dyDescent="0.2">
      <c r="A29" s="12" t="s">
        <v>708</v>
      </c>
      <c r="B29" s="31" t="s">
        <v>333</v>
      </c>
      <c r="C29" s="8"/>
      <c r="D29" s="50">
        <f>E29</f>
        <v>600</v>
      </c>
      <c r="E29" s="51">
        <v>600</v>
      </c>
      <c r="F29" s="49" t="s">
        <v>431</v>
      </c>
    </row>
    <row r="30" spans="1:6" hidden="1" x14ac:dyDescent="0.2">
      <c r="A30" s="12"/>
      <c r="B30" s="31" t="s">
        <v>254</v>
      </c>
      <c r="C30" s="8"/>
      <c r="D30" s="50"/>
      <c r="E30" s="50"/>
      <c r="F30" s="49"/>
    </row>
    <row r="31" spans="1:6" ht="25.5" hidden="1" x14ac:dyDescent="0.2">
      <c r="A31" s="12"/>
      <c r="B31" s="31" t="s">
        <v>255</v>
      </c>
      <c r="C31" s="8"/>
      <c r="D31" s="50"/>
      <c r="E31" s="50"/>
      <c r="F31" s="49"/>
    </row>
    <row r="32" spans="1:6" hidden="1" x14ac:dyDescent="0.2">
      <c r="A32" s="12"/>
      <c r="B32" s="31" t="s">
        <v>256</v>
      </c>
      <c r="C32" s="8"/>
      <c r="D32" s="50"/>
      <c r="E32" s="50"/>
      <c r="F32" s="49"/>
    </row>
    <row r="33" spans="1:6" hidden="1" x14ac:dyDescent="0.2">
      <c r="A33" s="12"/>
      <c r="B33" s="31" t="s">
        <v>257</v>
      </c>
      <c r="C33" s="8"/>
      <c r="D33" s="50"/>
      <c r="E33" s="50"/>
      <c r="F33" s="49"/>
    </row>
    <row r="34" spans="1:6" hidden="1" x14ac:dyDescent="0.2">
      <c r="A34" s="12"/>
      <c r="B34" s="31" t="s">
        <v>258</v>
      </c>
      <c r="C34" s="8"/>
      <c r="D34" s="50"/>
      <c r="E34" s="50"/>
      <c r="F34" s="49"/>
    </row>
    <row r="35" spans="1:6" ht="38.25" customHeight="1" x14ac:dyDescent="0.2">
      <c r="A35" s="12"/>
      <c r="B35" s="31" t="s">
        <v>259</v>
      </c>
      <c r="C35" s="8"/>
      <c r="D35" s="50"/>
      <c r="E35" s="50"/>
      <c r="F35" s="49"/>
    </row>
    <row r="36" spans="1:6" ht="51" x14ac:dyDescent="0.2">
      <c r="A36" s="12" t="s">
        <v>709</v>
      </c>
      <c r="B36" s="31" t="s">
        <v>334</v>
      </c>
      <c r="C36" s="8"/>
      <c r="D36" s="50"/>
      <c r="E36" s="50"/>
      <c r="F36" s="49" t="s">
        <v>431</v>
      </c>
    </row>
    <row r="37" spans="1:6" ht="25.5" x14ac:dyDescent="0.2">
      <c r="A37" s="12" t="s">
        <v>710</v>
      </c>
      <c r="B37" s="31" t="s">
        <v>335</v>
      </c>
      <c r="C37" s="8"/>
      <c r="D37" s="50">
        <f>E37</f>
        <v>3800</v>
      </c>
      <c r="E37" s="50">
        <v>3800</v>
      </c>
      <c r="F37" s="49" t="s">
        <v>431</v>
      </c>
    </row>
    <row r="38" spans="1:6" ht="52.5" customHeight="1" x14ac:dyDescent="0.2">
      <c r="A38" s="12" t="s">
        <v>711</v>
      </c>
      <c r="B38" s="31" t="s">
        <v>336</v>
      </c>
      <c r="C38" s="8"/>
      <c r="D38" s="50"/>
      <c r="E38" s="50"/>
      <c r="F38" s="49" t="s">
        <v>431</v>
      </c>
    </row>
    <row r="39" spans="1:6" ht="27.75" customHeight="1" x14ac:dyDescent="0.2">
      <c r="A39" s="12" t="s">
        <v>712</v>
      </c>
      <c r="B39" s="31" t="s">
        <v>337</v>
      </c>
      <c r="C39" s="8"/>
      <c r="D39" s="50"/>
      <c r="E39" s="50"/>
      <c r="F39" s="49" t="s">
        <v>431</v>
      </c>
    </row>
    <row r="40" spans="1:6" ht="27.75" customHeight="1" x14ac:dyDescent="0.2">
      <c r="A40" s="12" t="s">
        <v>168</v>
      </c>
      <c r="B40" s="31" t="s">
        <v>338</v>
      </c>
      <c r="C40" s="8"/>
      <c r="D40" s="50">
        <f t="shared" ref="D40:D46" si="2">E40</f>
        <v>100</v>
      </c>
      <c r="E40" s="50">
        <v>100</v>
      </c>
      <c r="F40" s="49" t="s">
        <v>431</v>
      </c>
    </row>
    <row r="41" spans="1:6" ht="43.5" customHeight="1" x14ac:dyDescent="0.2">
      <c r="A41" s="10" t="s">
        <v>811</v>
      </c>
      <c r="B41" s="31" t="s">
        <v>823</v>
      </c>
      <c r="C41" s="8"/>
      <c r="D41" s="50">
        <f t="shared" si="2"/>
        <v>1050</v>
      </c>
      <c r="E41" s="50">
        <v>1050</v>
      </c>
      <c r="F41" s="49" t="s">
        <v>431</v>
      </c>
    </row>
    <row r="42" spans="1:6" ht="36.75" customHeight="1" x14ac:dyDescent="0.2">
      <c r="A42" s="10" t="s">
        <v>812</v>
      </c>
      <c r="B42" s="31" t="s">
        <v>813</v>
      </c>
      <c r="C42" s="8"/>
      <c r="D42" s="50">
        <f t="shared" si="2"/>
        <v>970</v>
      </c>
      <c r="E42" s="50">
        <v>970</v>
      </c>
      <c r="F42" s="49" t="s">
        <v>431</v>
      </c>
    </row>
    <row r="43" spans="1:6" ht="36.75" customHeight="1" x14ac:dyDescent="0.2">
      <c r="A43" s="10" t="s">
        <v>817</v>
      </c>
      <c r="B43" s="62" t="s">
        <v>822</v>
      </c>
      <c r="C43" s="8"/>
      <c r="D43" s="50">
        <f t="shared" si="2"/>
        <v>2134</v>
      </c>
      <c r="E43" s="50">
        <v>2134</v>
      </c>
      <c r="F43" s="49" t="s">
        <v>431</v>
      </c>
    </row>
    <row r="44" spans="1:6" ht="60.75" customHeight="1" x14ac:dyDescent="0.2">
      <c r="A44" s="10"/>
      <c r="B44" s="63" t="s">
        <v>968</v>
      </c>
      <c r="C44" s="8"/>
      <c r="D44" s="50">
        <f t="shared" si="2"/>
        <v>660</v>
      </c>
      <c r="E44" s="50">
        <v>660</v>
      </c>
      <c r="F44" s="49" t="s">
        <v>431</v>
      </c>
    </row>
    <row r="45" spans="1:6" ht="60.75" customHeight="1" x14ac:dyDescent="0.2">
      <c r="A45" s="53" t="s">
        <v>818</v>
      </c>
      <c r="B45" s="64" t="s">
        <v>819</v>
      </c>
      <c r="C45" s="54"/>
      <c r="D45" s="55">
        <f t="shared" si="2"/>
        <v>700</v>
      </c>
      <c r="E45" s="55">
        <v>700</v>
      </c>
      <c r="F45" s="56" t="s">
        <v>431</v>
      </c>
    </row>
    <row r="46" spans="1:6" s="11" customFormat="1" ht="26.25" customHeight="1" x14ac:dyDescent="0.2">
      <c r="A46" s="10" t="s">
        <v>713</v>
      </c>
      <c r="B46" s="65" t="s">
        <v>967</v>
      </c>
      <c r="C46" s="8"/>
      <c r="D46" s="50">
        <f t="shared" si="2"/>
        <v>160</v>
      </c>
      <c r="E46" s="50">
        <v>160</v>
      </c>
      <c r="F46" s="56" t="s">
        <v>431</v>
      </c>
    </row>
    <row r="47" spans="1:6" ht="14.25" customHeight="1" x14ac:dyDescent="0.2">
      <c r="A47" s="28" t="s">
        <v>713</v>
      </c>
      <c r="B47" s="61" t="s">
        <v>625</v>
      </c>
      <c r="C47" s="16">
        <v>7146</v>
      </c>
      <c r="D47" s="50">
        <f>SUM(E47:F47)</f>
        <v>14000</v>
      </c>
      <c r="E47" s="48">
        <f>SUM(E48)</f>
        <v>14000</v>
      </c>
      <c r="F47" s="49" t="s">
        <v>431</v>
      </c>
    </row>
    <row r="48" spans="1:6" ht="77.25" customHeight="1" x14ac:dyDescent="0.2">
      <c r="A48" s="12" t="s">
        <v>714</v>
      </c>
      <c r="B48" s="31" t="s">
        <v>157</v>
      </c>
      <c r="C48" s="8"/>
      <c r="D48" s="50">
        <f>SUM(E48:F48)</f>
        <v>14000</v>
      </c>
      <c r="E48" s="51">
        <f>SUM(E49:E50)</f>
        <v>14000</v>
      </c>
      <c r="F48" s="49" t="s">
        <v>431</v>
      </c>
    </row>
    <row r="49" spans="1:6" ht="75.75" customHeight="1" x14ac:dyDescent="0.2">
      <c r="A49" s="12" t="s">
        <v>715</v>
      </c>
      <c r="B49" s="31" t="s">
        <v>663</v>
      </c>
      <c r="C49" s="8"/>
      <c r="D49" s="50">
        <f>SUM(E49:F49)</f>
        <v>7000</v>
      </c>
      <c r="E49" s="50">
        <v>7000</v>
      </c>
      <c r="F49" s="49" t="s">
        <v>431</v>
      </c>
    </row>
    <row r="50" spans="1:6" s="11" customFormat="1" ht="27" customHeight="1" x14ac:dyDescent="0.2">
      <c r="A50" s="10" t="s">
        <v>716</v>
      </c>
      <c r="B50" s="31" t="s">
        <v>149</v>
      </c>
      <c r="C50" s="8"/>
      <c r="D50" s="50">
        <f>SUM(E50:F50)</f>
        <v>7000</v>
      </c>
      <c r="E50" s="50">
        <v>7000</v>
      </c>
      <c r="F50" s="49" t="s">
        <v>431</v>
      </c>
    </row>
    <row r="51" spans="1:6" ht="38.25" customHeight="1" x14ac:dyDescent="0.2">
      <c r="A51" s="28" t="s">
        <v>717</v>
      </c>
      <c r="B51" s="61" t="s">
        <v>158</v>
      </c>
      <c r="C51" s="16">
        <v>7161</v>
      </c>
      <c r="D51" s="47">
        <f t="shared" ref="D51:D102" si="3">SUM(E51:F51)</f>
        <v>0</v>
      </c>
      <c r="E51" s="48">
        <f>SUM(E52+E56)</f>
        <v>0</v>
      </c>
      <c r="F51" s="49" t="s">
        <v>431</v>
      </c>
    </row>
    <row r="52" spans="1:6" ht="51" x14ac:dyDescent="0.2">
      <c r="A52" s="12" t="s">
        <v>718</v>
      </c>
      <c r="B52" s="31" t="s">
        <v>159</v>
      </c>
      <c r="C52" s="8"/>
      <c r="D52" s="47">
        <f t="shared" si="3"/>
        <v>0</v>
      </c>
      <c r="E52" s="51">
        <f>SUM(E53:E55)</f>
        <v>0</v>
      </c>
      <c r="F52" s="49" t="s">
        <v>431</v>
      </c>
    </row>
    <row r="53" spans="1:6" x14ac:dyDescent="0.2">
      <c r="A53" s="13" t="s">
        <v>719</v>
      </c>
      <c r="B53" s="31" t="s">
        <v>664</v>
      </c>
      <c r="C53" s="8"/>
      <c r="D53" s="47">
        <f t="shared" si="3"/>
        <v>0</v>
      </c>
      <c r="E53" s="50"/>
      <c r="F53" s="49" t="s">
        <v>431</v>
      </c>
    </row>
    <row r="54" spans="1:6" x14ac:dyDescent="0.2">
      <c r="A54" s="13" t="s">
        <v>720</v>
      </c>
      <c r="B54" s="31" t="s">
        <v>311</v>
      </c>
      <c r="C54" s="8"/>
      <c r="D54" s="47">
        <f t="shared" si="3"/>
        <v>0</v>
      </c>
      <c r="E54" s="50"/>
      <c r="F54" s="49" t="s">
        <v>431</v>
      </c>
    </row>
    <row r="55" spans="1:6" ht="64.5" customHeight="1" x14ac:dyDescent="0.2">
      <c r="A55" s="13" t="s">
        <v>721</v>
      </c>
      <c r="B55" s="31" t="s">
        <v>339</v>
      </c>
      <c r="C55" s="8"/>
      <c r="D55" s="47">
        <f t="shared" si="3"/>
        <v>0</v>
      </c>
      <c r="E55" s="50"/>
      <c r="F55" s="49" t="s">
        <v>431</v>
      </c>
    </row>
    <row r="56" spans="1:6" s="11" customFormat="1" ht="13.5" customHeight="1" x14ac:dyDescent="0.2">
      <c r="A56" s="13" t="s">
        <v>494</v>
      </c>
      <c r="B56" s="31" t="s">
        <v>800</v>
      </c>
      <c r="C56" s="8"/>
      <c r="D56" s="50">
        <f t="shared" si="3"/>
        <v>0</v>
      </c>
      <c r="E56" s="50"/>
      <c r="F56" s="49" t="s">
        <v>431</v>
      </c>
    </row>
    <row r="57" spans="1:6" s="11" customFormat="1" ht="27.75" customHeight="1" x14ac:dyDescent="0.2">
      <c r="A57" s="28" t="s">
        <v>424</v>
      </c>
      <c r="B57" s="61" t="s">
        <v>160</v>
      </c>
      <c r="C57" s="16">
        <v>7300</v>
      </c>
      <c r="D57" s="50">
        <f t="shared" si="3"/>
        <v>3051114.645</v>
      </c>
      <c r="E57" s="48">
        <f>SUM(E58+E62+E66)</f>
        <v>1372799.6</v>
      </c>
      <c r="F57" s="48">
        <f>SUM(F60+F64+F73)</f>
        <v>1678315.0449999999</v>
      </c>
    </row>
    <row r="58" spans="1:6" ht="52.5" customHeight="1" x14ac:dyDescent="0.2">
      <c r="A58" s="28" t="s">
        <v>236</v>
      </c>
      <c r="B58" s="61" t="s">
        <v>440</v>
      </c>
      <c r="C58" s="16">
        <v>7311</v>
      </c>
      <c r="D58" s="50">
        <f t="shared" si="3"/>
        <v>0</v>
      </c>
      <c r="E58" s="48">
        <f>SUM(E59)</f>
        <v>0</v>
      </c>
      <c r="F58" s="49" t="s">
        <v>431</v>
      </c>
    </row>
    <row r="59" spans="1:6" s="11" customFormat="1" ht="27.75" customHeight="1" x14ac:dyDescent="0.2">
      <c r="A59" s="12" t="s">
        <v>722</v>
      </c>
      <c r="B59" s="31" t="s">
        <v>165</v>
      </c>
      <c r="C59" s="14"/>
      <c r="D59" s="50">
        <f t="shared" si="3"/>
        <v>0</v>
      </c>
      <c r="E59" s="50"/>
      <c r="F59" s="49" t="s">
        <v>431</v>
      </c>
    </row>
    <row r="60" spans="1:6" ht="52.5" customHeight="1" x14ac:dyDescent="0.2">
      <c r="A60" s="29" t="s">
        <v>237</v>
      </c>
      <c r="B60" s="61" t="s">
        <v>150</v>
      </c>
      <c r="C60" s="30">
        <v>7312</v>
      </c>
      <c r="D60" s="50">
        <f t="shared" si="3"/>
        <v>0</v>
      </c>
      <c r="E60" s="49" t="s">
        <v>431</v>
      </c>
      <c r="F60" s="51">
        <f>SUM(F61)</f>
        <v>0</v>
      </c>
    </row>
    <row r="61" spans="1:6" s="11" customFormat="1" ht="63.75" x14ac:dyDescent="0.2">
      <c r="A61" s="10" t="s">
        <v>238</v>
      </c>
      <c r="B61" s="31" t="s">
        <v>166</v>
      </c>
      <c r="C61" s="14"/>
      <c r="D61" s="50">
        <f t="shared" si="3"/>
        <v>0</v>
      </c>
      <c r="E61" s="49" t="s">
        <v>431</v>
      </c>
      <c r="F61" s="50"/>
    </row>
    <row r="62" spans="1:6" ht="38.25" x14ac:dyDescent="0.2">
      <c r="A62" s="29" t="s">
        <v>723</v>
      </c>
      <c r="B62" s="61" t="s">
        <v>151</v>
      </c>
      <c r="C62" s="30">
        <v>7321</v>
      </c>
      <c r="D62" s="50">
        <f t="shared" si="3"/>
        <v>0</v>
      </c>
      <c r="E62" s="51">
        <f>SUM(E63)</f>
        <v>0</v>
      </c>
      <c r="F62" s="49" t="s">
        <v>431</v>
      </c>
    </row>
    <row r="63" spans="1:6" s="11" customFormat="1" ht="51" x14ac:dyDescent="0.2">
      <c r="A63" s="12" t="s">
        <v>724</v>
      </c>
      <c r="B63" s="31" t="s">
        <v>665</v>
      </c>
      <c r="C63" s="14"/>
      <c r="D63" s="50">
        <f t="shared" si="3"/>
        <v>0</v>
      </c>
      <c r="E63" s="50"/>
      <c r="F63" s="49" t="s">
        <v>431</v>
      </c>
    </row>
    <row r="64" spans="1:6" ht="38.25" x14ac:dyDescent="0.2">
      <c r="A64" s="29" t="s">
        <v>725</v>
      </c>
      <c r="B64" s="61" t="s">
        <v>152</v>
      </c>
      <c r="C64" s="30">
        <v>7322</v>
      </c>
      <c r="D64" s="50">
        <f t="shared" si="3"/>
        <v>0</v>
      </c>
      <c r="E64" s="49" t="s">
        <v>431</v>
      </c>
      <c r="F64" s="51">
        <f>SUM(F65)</f>
        <v>0</v>
      </c>
    </row>
    <row r="65" spans="1:6" s="11" customFormat="1" ht="26.25" customHeight="1" x14ac:dyDescent="0.2">
      <c r="A65" s="12" t="s">
        <v>726</v>
      </c>
      <c r="B65" s="31" t="s">
        <v>666</v>
      </c>
      <c r="C65" s="14"/>
      <c r="D65" s="50">
        <f t="shared" si="3"/>
        <v>0</v>
      </c>
      <c r="E65" s="49" t="s">
        <v>431</v>
      </c>
      <c r="F65" s="50"/>
    </row>
    <row r="66" spans="1:6" ht="29.25" customHeight="1" x14ac:dyDescent="0.2">
      <c r="A66" s="28" t="s">
        <v>727</v>
      </c>
      <c r="B66" s="61" t="s">
        <v>161</v>
      </c>
      <c r="C66" s="16">
        <v>7331</v>
      </c>
      <c r="D66" s="50">
        <f t="shared" si="3"/>
        <v>1372799.6</v>
      </c>
      <c r="E66" s="48">
        <f>E67++E68+E69+E70+E71</f>
        <v>1372799.6</v>
      </c>
      <c r="F66" s="49" t="s">
        <v>431</v>
      </c>
    </row>
    <row r="67" spans="1:6" ht="38.25" x14ac:dyDescent="0.2">
      <c r="A67" s="12" t="s">
        <v>728</v>
      </c>
      <c r="B67" s="31" t="s">
        <v>667</v>
      </c>
      <c r="C67" s="8"/>
      <c r="D67" s="50">
        <f t="shared" si="3"/>
        <v>1369313.5</v>
      </c>
      <c r="E67" s="50">
        <v>1369313.5</v>
      </c>
      <c r="F67" s="49" t="s">
        <v>431</v>
      </c>
    </row>
    <row r="68" spans="1:6" ht="38.25" x14ac:dyDescent="0.2">
      <c r="A68" s="12" t="s">
        <v>729</v>
      </c>
      <c r="B68" s="31" t="s">
        <v>680</v>
      </c>
      <c r="C68" s="14"/>
      <c r="D68" s="50">
        <f t="shared" si="3"/>
        <v>0</v>
      </c>
      <c r="E68" s="51">
        <v>0</v>
      </c>
      <c r="F68" s="49" t="s">
        <v>431</v>
      </c>
    </row>
    <row r="69" spans="1:6" ht="51" x14ac:dyDescent="0.2">
      <c r="A69" s="12" t="s">
        <v>730</v>
      </c>
      <c r="B69" s="31" t="s">
        <v>668</v>
      </c>
      <c r="C69" s="8"/>
      <c r="D69" s="50">
        <f t="shared" si="3"/>
        <v>0</v>
      </c>
      <c r="E69" s="50">
        <v>0</v>
      </c>
      <c r="F69" s="49" t="s">
        <v>431</v>
      </c>
    </row>
    <row r="70" spans="1:6" ht="25.5" x14ac:dyDescent="0.2">
      <c r="A70" s="12" t="s">
        <v>731</v>
      </c>
      <c r="B70" s="31" t="s">
        <v>681</v>
      </c>
      <c r="C70" s="8"/>
      <c r="D70" s="50">
        <f t="shared" si="3"/>
        <v>0</v>
      </c>
      <c r="E70" s="50">
        <v>0</v>
      </c>
      <c r="F70" s="49" t="s">
        <v>431</v>
      </c>
    </row>
    <row r="71" spans="1:6" ht="38.25" x14ac:dyDescent="0.2">
      <c r="A71" s="12" t="s">
        <v>732</v>
      </c>
      <c r="B71" s="31" t="s">
        <v>682</v>
      </c>
      <c r="C71" s="14"/>
      <c r="D71" s="50">
        <f t="shared" si="3"/>
        <v>3486.1</v>
      </c>
      <c r="E71" s="50">
        <v>3486.1</v>
      </c>
      <c r="F71" s="49" t="s">
        <v>431</v>
      </c>
    </row>
    <row r="72" spans="1:6" s="11" customFormat="1" ht="27" customHeight="1" x14ac:dyDescent="0.2">
      <c r="A72" s="12" t="s">
        <v>733</v>
      </c>
      <c r="B72" s="31" t="s">
        <v>815</v>
      </c>
      <c r="C72" s="14"/>
      <c r="D72" s="50">
        <f t="shared" si="3"/>
        <v>0</v>
      </c>
      <c r="E72" s="50"/>
      <c r="F72" s="49" t="s">
        <v>431</v>
      </c>
    </row>
    <row r="73" spans="1:6" ht="51" x14ac:dyDescent="0.2">
      <c r="A73" s="28" t="s">
        <v>734</v>
      </c>
      <c r="B73" s="61" t="s">
        <v>162</v>
      </c>
      <c r="C73" s="16">
        <v>7332</v>
      </c>
      <c r="D73" s="50">
        <f t="shared" si="3"/>
        <v>1678315.0449999999</v>
      </c>
      <c r="E73" s="49" t="s">
        <v>431</v>
      </c>
      <c r="F73" s="51">
        <f>SUM(F74:F75)</f>
        <v>1678315.0449999999</v>
      </c>
    </row>
    <row r="74" spans="1:6" ht="38.25" x14ac:dyDescent="0.2">
      <c r="A74" s="12" t="s">
        <v>735</v>
      </c>
      <c r="B74" s="31" t="s">
        <v>691</v>
      </c>
      <c r="C74" s="14"/>
      <c r="D74" s="50">
        <f t="shared" si="3"/>
        <v>1678315.0449999999</v>
      </c>
      <c r="E74" s="49" t="s">
        <v>431</v>
      </c>
      <c r="F74" s="50">
        <v>1678315.0449999999</v>
      </c>
    </row>
    <row r="75" spans="1:6" s="11" customFormat="1" ht="13.5" customHeight="1" x14ac:dyDescent="0.2">
      <c r="A75" s="12" t="s">
        <v>736</v>
      </c>
      <c r="B75" s="31" t="s">
        <v>816</v>
      </c>
      <c r="C75" s="14"/>
      <c r="D75" s="50">
        <f t="shared" si="3"/>
        <v>0</v>
      </c>
      <c r="E75" s="49" t="s">
        <v>431</v>
      </c>
      <c r="F75" s="50"/>
    </row>
    <row r="76" spans="1:6" s="11" customFormat="1" ht="63.75" x14ac:dyDescent="0.2">
      <c r="A76" s="28" t="s">
        <v>425</v>
      </c>
      <c r="B76" s="61" t="s">
        <v>669</v>
      </c>
      <c r="C76" s="16">
        <v>7400</v>
      </c>
      <c r="D76" s="50">
        <f t="shared" si="3"/>
        <v>444615</v>
      </c>
      <c r="E76" s="48">
        <f>SUM(E79+E81+E86+E90+E95+E98+E104)</f>
        <v>444615</v>
      </c>
      <c r="F76" s="48">
        <f>SUM(F77+F101)</f>
        <v>0</v>
      </c>
    </row>
    <row r="77" spans="1:6" ht="39" customHeight="1" x14ac:dyDescent="0.2">
      <c r="A77" s="28" t="s">
        <v>242</v>
      </c>
      <c r="B77" s="61" t="s">
        <v>969</v>
      </c>
      <c r="C77" s="16">
        <v>7411</v>
      </c>
      <c r="D77" s="50">
        <f t="shared" si="3"/>
        <v>0</v>
      </c>
      <c r="E77" s="49" t="s">
        <v>431</v>
      </c>
      <c r="F77" s="51">
        <f>SUM(F78)</f>
        <v>0</v>
      </c>
    </row>
    <row r="78" spans="1:6" s="11" customFormat="1" ht="38.25" x14ac:dyDescent="0.2">
      <c r="A78" s="12" t="s">
        <v>737</v>
      </c>
      <c r="B78" s="31" t="s">
        <v>683</v>
      </c>
      <c r="C78" s="14"/>
      <c r="D78" s="50">
        <f t="shared" si="3"/>
        <v>0</v>
      </c>
      <c r="E78" s="49" t="s">
        <v>431</v>
      </c>
      <c r="F78" s="50"/>
    </row>
    <row r="79" spans="1:6" x14ac:dyDescent="0.2">
      <c r="A79" s="28" t="s">
        <v>738</v>
      </c>
      <c r="B79" s="61" t="s">
        <v>970</v>
      </c>
      <c r="C79" s="16">
        <v>7412</v>
      </c>
      <c r="D79" s="50">
        <f t="shared" si="3"/>
        <v>0</v>
      </c>
      <c r="E79" s="48">
        <f>SUM(E80)</f>
        <v>0</v>
      </c>
      <c r="F79" s="49" t="s">
        <v>431</v>
      </c>
    </row>
    <row r="80" spans="1:6" s="11" customFormat="1" ht="14.25" customHeight="1" x14ac:dyDescent="0.2">
      <c r="A80" s="12" t="s">
        <v>739</v>
      </c>
      <c r="B80" s="31" t="s">
        <v>684</v>
      </c>
      <c r="C80" s="14"/>
      <c r="D80" s="50">
        <f t="shared" si="3"/>
        <v>0</v>
      </c>
      <c r="E80" s="50"/>
      <c r="F80" s="49" t="s">
        <v>431</v>
      </c>
    </row>
    <row r="81" spans="1:6" ht="29.25" customHeight="1" x14ac:dyDescent="0.2">
      <c r="A81" s="28" t="s">
        <v>740</v>
      </c>
      <c r="B81" s="61" t="s">
        <v>971</v>
      </c>
      <c r="C81" s="16">
        <v>7415</v>
      </c>
      <c r="D81" s="50">
        <f t="shared" si="3"/>
        <v>51000</v>
      </c>
      <c r="E81" s="48">
        <f>SUM(E82:E85)</f>
        <v>51000</v>
      </c>
      <c r="F81" s="49" t="s">
        <v>431</v>
      </c>
    </row>
    <row r="82" spans="1:6" ht="25.5" x14ac:dyDescent="0.2">
      <c r="A82" s="12" t="s">
        <v>741</v>
      </c>
      <c r="B82" s="31" t="s">
        <v>685</v>
      </c>
      <c r="C82" s="14"/>
      <c r="D82" s="50">
        <f t="shared" si="3"/>
        <v>30000</v>
      </c>
      <c r="E82" s="50">
        <v>30000</v>
      </c>
      <c r="F82" s="49" t="s">
        <v>431</v>
      </c>
    </row>
    <row r="83" spans="1:6" ht="38.25" x14ac:dyDescent="0.2">
      <c r="A83" s="12" t="s">
        <v>742</v>
      </c>
      <c r="B83" s="31" t="s">
        <v>686</v>
      </c>
      <c r="C83" s="14"/>
      <c r="D83" s="50">
        <f t="shared" si="3"/>
        <v>0</v>
      </c>
      <c r="E83" s="50"/>
      <c r="F83" s="49" t="s">
        <v>431</v>
      </c>
    </row>
    <row r="84" spans="1:6" ht="51" x14ac:dyDescent="0.2">
      <c r="A84" s="12" t="s">
        <v>743</v>
      </c>
      <c r="B84" s="31" t="s">
        <v>692</v>
      </c>
      <c r="C84" s="14"/>
      <c r="D84" s="50">
        <f t="shared" si="3"/>
        <v>0</v>
      </c>
      <c r="E84" s="50"/>
      <c r="F84" s="49" t="s">
        <v>431</v>
      </c>
    </row>
    <row r="85" spans="1:6" s="11" customFormat="1" ht="38.25" customHeight="1" x14ac:dyDescent="0.2">
      <c r="A85" s="10" t="s">
        <v>599</v>
      </c>
      <c r="B85" s="31" t="s">
        <v>693</v>
      </c>
      <c r="C85" s="14"/>
      <c r="D85" s="50">
        <f t="shared" si="3"/>
        <v>21000</v>
      </c>
      <c r="E85" s="50">
        <v>21000</v>
      </c>
      <c r="F85" s="49" t="s">
        <v>431</v>
      </c>
    </row>
    <row r="86" spans="1:6" ht="78" customHeight="1" x14ac:dyDescent="0.2">
      <c r="A86" s="28" t="s">
        <v>600</v>
      </c>
      <c r="B86" s="61" t="s">
        <v>687</v>
      </c>
      <c r="C86" s="16">
        <v>7421</v>
      </c>
      <c r="D86" s="50">
        <f t="shared" si="3"/>
        <v>18998</v>
      </c>
      <c r="E86" s="48">
        <f>SUM(E87:E89)</f>
        <v>18998</v>
      </c>
      <c r="F86" s="49" t="s">
        <v>431</v>
      </c>
    </row>
    <row r="87" spans="1:6" s="11" customFormat="1" ht="52.5" customHeight="1" x14ac:dyDescent="0.2">
      <c r="A87" s="12" t="s">
        <v>601</v>
      </c>
      <c r="B87" s="31" t="s">
        <v>670</v>
      </c>
      <c r="C87" s="14"/>
      <c r="D87" s="50">
        <f t="shared" si="3"/>
        <v>0</v>
      </c>
      <c r="E87" s="50"/>
      <c r="F87" s="49" t="s">
        <v>431</v>
      </c>
    </row>
    <row r="88" spans="1:6" s="11" customFormat="1" ht="64.5" customHeight="1" x14ac:dyDescent="0.2">
      <c r="A88" s="12" t="s">
        <v>340</v>
      </c>
      <c r="B88" s="31" t="s">
        <v>167</v>
      </c>
      <c r="C88" s="8"/>
      <c r="D88" s="50">
        <f t="shared" si="3"/>
        <v>3998</v>
      </c>
      <c r="E88" s="50">
        <v>3998</v>
      </c>
      <c r="F88" s="49" t="s">
        <v>431</v>
      </c>
    </row>
    <row r="89" spans="1:6" s="11" customFormat="1" ht="14.25" customHeight="1" x14ac:dyDescent="0.2">
      <c r="A89" s="10" t="s">
        <v>671</v>
      </c>
      <c r="B89" s="31" t="s">
        <v>688</v>
      </c>
      <c r="C89" s="8"/>
      <c r="D89" s="50">
        <f t="shared" si="3"/>
        <v>15000</v>
      </c>
      <c r="E89" s="50">
        <v>15000</v>
      </c>
      <c r="F89" s="49"/>
    </row>
    <row r="90" spans="1:6" s="11" customFormat="1" ht="36" customHeight="1" x14ac:dyDescent="0.2">
      <c r="A90" s="28" t="s">
        <v>744</v>
      </c>
      <c r="B90" s="61" t="s">
        <v>672</v>
      </c>
      <c r="C90" s="16">
        <v>7422</v>
      </c>
      <c r="D90" s="50">
        <f t="shared" si="3"/>
        <v>314617</v>
      </c>
      <c r="E90" s="48">
        <f>SUM(E91:E94)-E93</f>
        <v>314617</v>
      </c>
      <c r="F90" s="49" t="s">
        <v>431</v>
      </c>
    </row>
    <row r="91" spans="1:6" s="11" customFormat="1" ht="36" customHeight="1" x14ac:dyDescent="0.2">
      <c r="A91" s="12" t="s">
        <v>745</v>
      </c>
      <c r="B91" s="31" t="s">
        <v>694</v>
      </c>
      <c r="C91" s="15"/>
      <c r="D91" s="50">
        <f>SUM(E91:F91)</f>
        <v>128191</v>
      </c>
      <c r="E91" s="50">
        <v>128191</v>
      </c>
      <c r="F91" s="49" t="s">
        <v>431</v>
      </c>
    </row>
    <row r="92" spans="1:6" s="11" customFormat="1" ht="21.75" customHeight="1" x14ac:dyDescent="0.2">
      <c r="A92" s="12"/>
      <c r="B92" s="31"/>
      <c r="C92" s="15"/>
      <c r="D92" s="50"/>
      <c r="E92" s="50"/>
      <c r="F92" s="49"/>
    </row>
    <row r="93" spans="1:6" ht="27" customHeight="1" x14ac:dyDescent="0.2">
      <c r="A93" s="10" t="s">
        <v>825</v>
      </c>
      <c r="B93" s="31" t="s">
        <v>824</v>
      </c>
      <c r="C93" s="15"/>
      <c r="D93" s="50">
        <f>E93+F93</f>
        <v>70000</v>
      </c>
      <c r="E93" s="50">
        <v>70000</v>
      </c>
      <c r="F93" s="49"/>
    </row>
    <row r="94" spans="1:6" s="11" customFormat="1" ht="15" customHeight="1" x14ac:dyDescent="0.2">
      <c r="A94" s="12" t="s">
        <v>746</v>
      </c>
      <c r="B94" s="31" t="s">
        <v>695</v>
      </c>
      <c r="C94" s="8"/>
      <c r="D94" s="50">
        <f t="shared" si="3"/>
        <v>186426</v>
      </c>
      <c r="E94" s="50">
        <v>186426</v>
      </c>
      <c r="F94" s="49" t="s">
        <v>431</v>
      </c>
    </row>
    <row r="95" spans="1:6" ht="53.25" customHeight="1" x14ac:dyDescent="0.2">
      <c r="A95" s="28" t="s">
        <v>747</v>
      </c>
      <c r="B95" s="61" t="s">
        <v>163</v>
      </c>
      <c r="C95" s="16">
        <v>7431</v>
      </c>
      <c r="D95" s="50">
        <f t="shared" si="3"/>
        <v>0</v>
      </c>
      <c r="E95" s="48">
        <f>SUM(E96:E97)</f>
        <v>0</v>
      </c>
      <c r="F95" s="49" t="s">
        <v>431</v>
      </c>
    </row>
    <row r="96" spans="1:6" s="11" customFormat="1" ht="51" x14ac:dyDescent="0.2">
      <c r="A96" s="12" t="s">
        <v>748</v>
      </c>
      <c r="B96" s="31" t="s">
        <v>437</v>
      </c>
      <c r="C96" s="14"/>
      <c r="D96" s="50">
        <f t="shared" si="3"/>
        <v>0</v>
      </c>
      <c r="E96" s="50"/>
      <c r="F96" s="49" t="s">
        <v>431</v>
      </c>
    </row>
    <row r="97" spans="1:6" s="11" customFormat="1" ht="27" customHeight="1" x14ac:dyDescent="0.2">
      <c r="A97" s="12" t="s">
        <v>749</v>
      </c>
      <c r="B97" s="31" t="s">
        <v>341</v>
      </c>
      <c r="C97" s="14"/>
      <c r="D97" s="50">
        <f t="shared" si="3"/>
        <v>0</v>
      </c>
      <c r="E97" s="50"/>
      <c r="F97" s="49" t="s">
        <v>431</v>
      </c>
    </row>
    <row r="98" spans="1:6" s="11" customFormat="1" ht="38.25" x14ac:dyDescent="0.2">
      <c r="A98" s="28" t="s">
        <v>750</v>
      </c>
      <c r="B98" s="61" t="s">
        <v>0</v>
      </c>
      <c r="C98" s="16">
        <v>7441</v>
      </c>
      <c r="D98" s="50">
        <f t="shared" si="3"/>
        <v>0</v>
      </c>
      <c r="E98" s="51">
        <f>SUM(E99:E100)</f>
        <v>0</v>
      </c>
      <c r="F98" s="49" t="s">
        <v>431</v>
      </c>
    </row>
    <row r="99" spans="1:6" s="11" customFormat="1" ht="102" x14ac:dyDescent="0.2">
      <c r="A99" s="10" t="s">
        <v>751</v>
      </c>
      <c r="B99" s="31" t="s">
        <v>674</v>
      </c>
      <c r="C99" s="14"/>
      <c r="D99" s="50">
        <f t="shared" si="3"/>
        <v>0</v>
      </c>
      <c r="E99" s="50"/>
      <c r="F99" s="49" t="s">
        <v>431</v>
      </c>
    </row>
    <row r="100" spans="1:6" s="11" customFormat="1" ht="26.25" customHeight="1" x14ac:dyDescent="0.2">
      <c r="A100" s="10" t="s">
        <v>441</v>
      </c>
      <c r="B100" s="31" t="s">
        <v>673</v>
      </c>
      <c r="C100" s="14"/>
      <c r="D100" s="50">
        <f t="shared" si="3"/>
        <v>0</v>
      </c>
      <c r="E100" s="50"/>
      <c r="F100" s="49" t="s">
        <v>431</v>
      </c>
    </row>
    <row r="101" spans="1:6" ht="102.75" customHeight="1" x14ac:dyDescent="0.2">
      <c r="A101" s="28" t="s">
        <v>752</v>
      </c>
      <c r="B101" s="61" t="s">
        <v>675</v>
      </c>
      <c r="C101" s="16">
        <v>7442</v>
      </c>
      <c r="D101" s="50">
        <f t="shared" si="3"/>
        <v>0</v>
      </c>
      <c r="E101" s="49" t="s">
        <v>431</v>
      </c>
      <c r="F101" s="51">
        <f>SUM(F102:F103)</f>
        <v>0</v>
      </c>
    </row>
    <row r="102" spans="1:6" s="11" customFormat="1" ht="103.5" customHeight="1" x14ac:dyDescent="0.2">
      <c r="A102" s="12" t="s">
        <v>753</v>
      </c>
      <c r="B102" s="31" t="s">
        <v>676</v>
      </c>
      <c r="C102" s="14"/>
      <c r="D102" s="50">
        <f t="shared" si="3"/>
        <v>0</v>
      </c>
      <c r="E102" s="49" t="s">
        <v>431</v>
      </c>
      <c r="F102" s="50"/>
    </row>
    <row r="103" spans="1:6" s="11" customFormat="1" ht="13.5" customHeight="1" x14ac:dyDescent="0.2">
      <c r="A103" s="12" t="s">
        <v>754</v>
      </c>
      <c r="B103" s="31" t="s">
        <v>689</v>
      </c>
      <c r="C103" s="14"/>
      <c r="D103" s="50">
        <f>SUM(E103:F103)</f>
        <v>0</v>
      </c>
      <c r="E103" s="49" t="s">
        <v>431</v>
      </c>
      <c r="F103" s="50"/>
    </row>
    <row r="104" spans="1:6" ht="25.5" x14ac:dyDescent="0.2">
      <c r="A104" s="12" t="s">
        <v>342</v>
      </c>
      <c r="B104" s="61" t="s">
        <v>164</v>
      </c>
      <c r="C104" s="16">
        <v>7451</v>
      </c>
      <c r="D104" s="50">
        <f>SUM(E104:F104)</f>
        <v>60000</v>
      </c>
      <c r="E104" s="47">
        <f>E107</f>
        <v>60000</v>
      </c>
      <c r="F104" s="51">
        <f>SUM(F105:F107)</f>
        <v>0</v>
      </c>
    </row>
    <row r="105" spans="1:6" ht="25.5" x14ac:dyDescent="0.2">
      <c r="A105" s="12" t="s">
        <v>343</v>
      </c>
      <c r="B105" s="31" t="s">
        <v>696</v>
      </c>
      <c r="C105" s="14"/>
      <c r="D105" s="50">
        <f>SUM(E105:F105)</f>
        <v>0</v>
      </c>
      <c r="E105" s="49" t="s">
        <v>431</v>
      </c>
      <c r="F105" s="50"/>
    </row>
    <row r="106" spans="1:6" ht="27" customHeight="1" x14ac:dyDescent="0.2">
      <c r="A106" s="12" t="s">
        <v>344</v>
      </c>
      <c r="B106" s="31" t="s">
        <v>697</v>
      </c>
      <c r="C106" s="14"/>
      <c r="D106" s="50">
        <f>SUM(E106:F106)</f>
        <v>0</v>
      </c>
      <c r="E106" s="49" t="s">
        <v>431</v>
      </c>
      <c r="F106" s="50"/>
    </row>
    <row r="107" spans="1:6" ht="178.5" customHeight="1" x14ac:dyDescent="0.2">
      <c r="A107" s="12" t="s">
        <v>345</v>
      </c>
      <c r="B107" s="31" t="s">
        <v>677</v>
      </c>
      <c r="C107" s="14"/>
      <c r="D107" s="50">
        <f>SUM(E107:F107)</f>
        <v>60000</v>
      </c>
      <c r="E107" s="50">
        <v>60000</v>
      </c>
      <c r="F107" s="50"/>
    </row>
    <row r="108" spans="1:6" ht="15.75" customHeight="1" x14ac:dyDescent="0.2">
      <c r="A108" s="37"/>
      <c r="B108" s="38"/>
      <c r="C108" s="39"/>
      <c r="D108" s="40"/>
      <c r="E108" s="40"/>
      <c r="F108" s="40"/>
    </row>
    <row r="109" spans="1:6" x14ac:dyDescent="0.2">
      <c r="A109" s="37"/>
      <c r="B109" s="38"/>
      <c r="C109" s="39"/>
      <c r="D109" s="40"/>
      <c r="E109" s="40"/>
      <c r="F109" s="40"/>
    </row>
  </sheetData>
  <mergeCells count="8">
    <mergeCell ref="D1:F1"/>
    <mergeCell ref="D2:F2"/>
    <mergeCell ref="A3:F3"/>
    <mergeCell ref="A5:F5"/>
    <mergeCell ref="D8:D9"/>
    <mergeCell ref="B8:B9"/>
    <mergeCell ref="C8:C9"/>
    <mergeCell ref="A8:A9"/>
  </mergeCells>
  <phoneticPr fontId="6" type="noConversion"/>
  <pageMargins left="0.82677165354330695" right="0.27559055118110198" top="0.27559055118110198" bottom="0.43307086614173201" header="0.15748031496063" footer="0.15748031496063"/>
  <pageSetup scale="91" orientation="portrait" r:id="rId1"/>
  <headerFooter differentFirst="1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229"/>
  <sheetViews>
    <sheetView showGridLines="0" showWhiteSpace="0" zoomScaleNormal="100" workbookViewId="0">
      <selection activeCell="E230" sqref="E230"/>
    </sheetView>
  </sheetViews>
  <sheetFormatPr defaultRowHeight="15" x14ac:dyDescent="0.2"/>
  <cols>
    <col min="1" max="1" width="5.140625" style="5" customWidth="1"/>
    <col min="2" max="2" width="6.42578125" style="117" customWidth="1"/>
    <col min="3" max="3" width="6.28515625" style="118" customWidth="1"/>
    <col min="4" max="4" width="5.7109375" style="119" customWidth="1"/>
    <col min="5" max="5" width="39.28515625" style="113" customWidth="1"/>
    <col min="6" max="6" width="13.28515625" style="72" hidden="1" customWidth="1"/>
    <col min="7" max="7" width="15" style="4" customWidth="1"/>
    <col min="8" max="8" width="12.28515625" style="4" customWidth="1"/>
    <col min="9" max="10" width="13.42578125" style="4" customWidth="1"/>
    <col min="11" max="16384" width="9.140625" style="4"/>
  </cols>
  <sheetData>
    <row r="1" spans="1:10" s="1" customFormat="1" ht="16.5" customHeight="1" x14ac:dyDescent="0.3">
      <c r="A1" s="290"/>
      <c r="B1" s="292"/>
      <c r="C1" s="292"/>
      <c r="D1" s="304" t="s">
        <v>1065</v>
      </c>
      <c r="E1" s="304"/>
      <c r="F1" s="304"/>
      <c r="G1" s="304"/>
      <c r="H1" s="304"/>
      <c r="I1" s="304"/>
    </row>
    <row r="2" spans="1:10" s="1" customFormat="1" ht="16.5" customHeight="1" x14ac:dyDescent="0.3">
      <c r="A2" s="293"/>
      <c r="B2" s="292"/>
      <c r="C2" s="292"/>
      <c r="D2" s="304" t="s">
        <v>1062</v>
      </c>
      <c r="E2" s="304"/>
      <c r="F2" s="304"/>
      <c r="G2" s="304"/>
      <c r="H2" s="304"/>
      <c r="I2" s="304"/>
    </row>
    <row r="3" spans="1:10" s="1" customFormat="1" ht="22.5" customHeight="1" x14ac:dyDescent="0.2">
      <c r="A3" s="305" t="s">
        <v>1063</v>
      </c>
      <c r="B3" s="305"/>
      <c r="C3" s="305"/>
      <c r="D3" s="305"/>
      <c r="E3" s="305"/>
      <c r="F3" s="305"/>
      <c r="G3" s="305"/>
      <c r="H3" s="305"/>
      <c r="I3" s="305"/>
    </row>
    <row r="4" spans="1:10" x14ac:dyDescent="0.2">
      <c r="A4" s="4" t="s">
        <v>311</v>
      </c>
      <c r="B4" s="4"/>
      <c r="C4" s="4"/>
      <c r="D4" s="4"/>
      <c r="E4" s="4"/>
      <c r="F4" s="4"/>
    </row>
    <row r="5" spans="1:10" ht="29.25" customHeight="1" x14ac:dyDescent="0.2">
      <c r="A5" s="312" t="s">
        <v>829</v>
      </c>
      <c r="B5" s="312"/>
      <c r="C5" s="312"/>
      <c r="D5" s="312"/>
      <c r="E5" s="312"/>
      <c r="F5" s="312"/>
      <c r="G5" s="312"/>
      <c r="H5" s="312"/>
      <c r="I5" s="312"/>
    </row>
    <row r="6" spans="1:10" s="73" customFormat="1" x14ac:dyDescent="0.2">
      <c r="A6" s="3" t="s">
        <v>972</v>
      </c>
      <c r="B6" s="66"/>
      <c r="C6" s="67"/>
      <c r="D6" s="67"/>
      <c r="E6" s="68"/>
      <c r="F6" s="1"/>
      <c r="G6" s="1"/>
      <c r="H6" s="4"/>
      <c r="I6" s="4"/>
      <c r="J6" s="4"/>
    </row>
    <row r="7" spans="1:10" s="75" customFormat="1" x14ac:dyDescent="0.2">
      <c r="A7" s="5"/>
      <c r="B7" s="69"/>
      <c r="C7" s="70"/>
      <c r="D7" s="70"/>
      <c r="E7" s="71"/>
      <c r="F7" s="72"/>
      <c r="G7" s="4"/>
      <c r="H7" s="295" t="s">
        <v>208</v>
      </c>
      <c r="I7" s="295"/>
      <c r="J7" s="4"/>
    </row>
    <row r="8" spans="1:10" s="77" customFormat="1" x14ac:dyDescent="0.2">
      <c r="A8" s="313" t="s">
        <v>206</v>
      </c>
      <c r="B8" s="308" t="s">
        <v>807</v>
      </c>
      <c r="C8" s="310" t="s">
        <v>428</v>
      </c>
      <c r="D8" s="310" t="s">
        <v>429</v>
      </c>
      <c r="E8" s="314" t="s">
        <v>207</v>
      </c>
      <c r="F8" s="315" t="s">
        <v>427</v>
      </c>
      <c r="G8" s="306" t="s">
        <v>209</v>
      </c>
      <c r="H8" s="311" t="s">
        <v>304</v>
      </c>
      <c r="I8" s="311"/>
      <c r="J8" s="73"/>
    </row>
    <row r="9" spans="1:10" s="84" customFormat="1" ht="39.75" customHeight="1" x14ac:dyDescent="0.2">
      <c r="A9" s="313"/>
      <c r="B9" s="309"/>
      <c r="C9" s="309"/>
      <c r="D9" s="309"/>
      <c r="E9" s="314"/>
      <c r="F9" s="315"/>
      <c r="G9" s="307"/>
      <c r="H9" s="74" t="s">
        <v>418</v>
      </c>
      <c r="I9" s="74" t="s">
        <v>419</v>
      </c>
      <c r="J9" s="75"/>
    </row>
    <row r="10" spans="1:10" s="88" customFormat="1" ht="24.75" customHeight="1" x14ac:dyDescent="0.2">
      <c r="A10" s="76">
        <v>1</v>
      </c>
      <c r="B10" s="76">
        <v>2</v>
      </c>
      <c r="C10" s="76">
        <v>3</v>
      </c>
      <c r="D10" s="76">
        <v>4</v>
      </c>
      <c r="E10" s="76">
        <v>5</v>
      </c>
      <c r="F10" s="76"/>
      <c r="G10" s="76">
        <v>6</v>
      </c>
      <c r="H10" s="76">
        <v>7</v>
      </c>
      <c r="I10" s="76">
        <v>8</v>
      </c>
      <c r="J10" s="77"/>
    </row>
    <row r="11" spans="1:10" s="91" customFormat="1" ht="48.75" customHeight="1" x14ac:dyDescent="0.2">
      <c r="A11" s="78">
        <v>2000</v>
      </c>
      <c r="B11" s="79" t="s">
        <v>430</v>
      </c>
      <c r="C11" s="80" t="s">
        <v>431</v>
      </c>
      <c r="D11" s="81" t="s">
        <v>431</v>
      </c>
      <c r="E11" s="82" t="s">
        <v>973</v>
      </c>
      <c r="F11" s="83"/>
      <c r="G11" s="47">
        <f>SUM(H11:I11)</f>
        <v>4867707.7711000005</v>
      </c>
      <c r="H11" s="48">
        <f>H13+H20+H28+H48+H66+H109+H122+H157+H180+H202+H223+H37</f>
        <v>2880879.017</v>
      </c>
      <c r="I11" s="48">
        <f>I12+I37+I48+I66+I109+I122+I157+I180</f>
        <v>1986828.7541000003</v>
      </c>
      <c r="J11" s="84"/>
    </row>
    <row r="12" spans="1:10" ht="25.5" customHeight="1" x14ac:dyDescent="0.2">
      <c r="A12" s="85">
        <v>2100</v>
      </c>
      <c r="B12" s="76" t="s">
        <v>251</v>
      </c>
      <c r="C12" s="76" t="s">
        <v>194</v>
      </c>
      <c r="D12" s="76" t="s">
        <v>194</v>
      </c>
      <c r="E12" s="86" t="s">
        <v>974</v>
      </c>
      <c r="F12" s="87" t="s">
        <v>432</v>
      </c>
      <c r="G12" s="47">
        <f t="shared" ref="G12:G74" si="0">SUM(H12:I12)</f>
        <v>1509521.4750000001</v>
      </c>
      <c r="H12" s="48">
        <f>SUM(H13+H17+H20+H24+H26+H28+H30+H32)</f>
        <v>772300</v>
      </c>
      <c r="I12" s="48">
        <f>SUM(I13+I17+I20+I24+I26+I28+I30+I32)</f>
        <v>737221.47499999998</v>
      </c>
      <c r="J12" s="88"/>
    </row>
    <row r="13" spans="1:10" ht="25.5" customHeight="1" x14ac:dyDescent="0.2">
      <c r="A13" s="85">
        <v>2110</v>
      </c>
      <c r="B13" s="76" t="s">
        <v>251</v>
      </c>
      <c r="C13" s="76" t="s">
        <v>195</v>
      </c>
      <c r="D13" s="76" t="s">
        <v>194</v>
      </c>
      <c r="E13" s="89" t="s">
        <v>2</v>
      </c>
      <c r="F13" s="90" t="s">
        <v>433</v>
      </c>
      <c r="G13" s="47">
        <f>SUM(H13:I13)</f>
        <v>803800</v>
      </c>
      <c r="H13" s="48">
        <f>SUM(H14:H17)</f>
        <v>723800</v>
      </c>
      <c r="I13" s="48">
        <f>SUM(I14:I17)</f>
        <v>80000</v>
      </c>
      <c r="J13" s="91"/>
    </row>
    <row r="14" spans="1:10" ht="13.5" customHeight="1" x14ac:dyDescent="0.2">
      <c r="A14" s="85">
        <v>2111</v>
      </c>
      <c r="B14" s="92" t="s">
        <v>251</v>
      </c>
      <c r="C14" s="92" t="s">
        <v>195</v>
      </c>
      <c r="D14" s="92" t="s">
        <v>195</v>
      </c>
      <c r="E14" s="93" t="s">
        <v>808</v>
      </c>
      <c r="F14" s="94" t="s">
        <v>434</v>
      </c>
      <c r="G14" s="47">
        <f>SUM(H14:I14)</f>
        <v>803800</v>
      </c>
      <c r="H14" s="47">
        <v>723800</v>
      </c>
      <c r="I14" s="47">
        <v>80000</v>
      </c>
    </row>
    <row r="15" spans="1:10" ht="15" customHeight="1" x14ac:dyDescent="0.2">
      <c r="A15" s="85">
        <v>2112</v>
      </c>
      <c r="B15" s="92" t="s">
        <v>251</v>
      </c>
      <c r="C15" s="92" t="s">
        <v>195</v>
      </c>
      <c r="D15" s="92" t="s">
        <v>196</v>
      </c>
      <c r="E15" s="93" t="s">
        <v>435</v>
      </c>
      <c r="F15" s="94" t="s">
        <v>436</v>
      </c>
      <c r="G15" s="47">
        <f t="shared" si="0"/>
        <v>0</v>
      </c>
      <c r="H15" s="47"/>
      <c r="I15" s="47"/>
    </row>
    <row r="16" spans="1:10" ht="19.5" customHeight="1" x14ac:dyDescent="0.2">
      <c r="A16" s="85">
        <v>2113</v>
      </c>
      <c r="B16" s="92" t="s">
        <v>251</v>
      </c>
      <c r="C16" s="92" t="s">
        <v>195</v>
      </c>
      <c r="D16" s="92" t="s">
        <v>108</v>
      </c>
      <c r="E16" s="93" t="s">
        <v>438</v>
      </c>
      <c r="F16" s="94" t="s">
        <v>439</v>
      </c>
      <c r="G16" s="47">
        <f t="shared" si="0"/>
        <v>0</v>
      </c>
      <c r="H16" s="47"/>
      <c r="I16" s="47"/>
    </row>
    <row r="17" spans="1:9" ht="25.5" customHeight="1" x14ac:dyDescent="0.2">
      <c r="A17" s="85">
        <v>2120</v>
      </c>
      <c r="B17" s="76" t="s">
        <v>251</v>
      </c>
      <c r="C17" s="76" t="s">
        <v>196</v>
      </c>
      <c r="D17" s="76" t="s">
        <v>194</v>
      </c>
      <c r="E17" s="89" t="s">
        <v>3</v>
      </c>
      <c r="F17" s="95" t="s">
        <v>442</v>
      </c>
      <c r="G17" s="47">
        <f t="shared" si="0"/>
        <v>0</v>
      </c>
      <c r="H17" s="48">
        <f>SUM(H18:H19)</f>
        <v>0</v>
      </c>
      <c r="I17" s="48">
        <f>SUM(I18:I19)</f>
        <v>0</v>
      </c>
    </row>
    <row r="18" spans="1:9" ht="16.5" customHeight="1" x14ac:dyDescent="0.2">
      <c r="A18" s="85">
        <v>2121</v>
      </c>
      <c r="B18" s="92" t="s">
        <v>251</v>
      </c>
      <c r="C18" s="92" t="s">
        <v>196</v>
      </c>
      <c r="D18" s="92" t="s">
        <v>195</v>
      </c>
      <c r="E18" s="96" t="s">
        <v>809</v>
      </c>
      <c r="F18" s="94" t="s">
        <v>443</v>
      </c>
      <c r="G18" s="47">
        <f t="shared" si="0"/>
        <v>0</v>
      </c>
      <c r="H18" s="47"/>
      <c r="I18" s="47"/>
    </row>
    <row r="19" spans="1:9" ht="25.5" customHeight="1" x14ac:dyDescent="0.2">
      <c r="A19" s="85">
        <v>2122</v>
      </c>
      <c r="B19" s="92" t="s">
        <v>251</v>
      </c>
      <c r="C19" s="92" t="s">
        <v>196</v>
      </c>
      <c r="D19" s="92" t="s">
        <v>196</v>
      </c>
      <c r="E19" s="93" t="s">
        <v>444</v>
      </c>
      <c r="F19" s="94" t="s">
        <v>445</v>
      </c>
      <c r="G19" s="47">
        <f t="shared" si="0"/>
        <v>0</v>
      </c>
      <c r="H19" s="47"/>
      <c r="I19" s="47"/>
    </row>
    <row r="20" spans="1:9" ht="25.5" customHeight="1" x14ac:dyDescent="0.2">
      <c r="A20" s="85">
        <v>2130</v>
      </c>
      <c r="B20" s="76" t="s">
        <v>251</v>
      </c>
      <c r="C20" s="76" t="s">
        <v>108</v>
      </c>
      <c r="D20" s="76" t="s">
        <v>194</v>
      </c>
      <c r="E20" s="89" t="s">
        <v>4</v>
      </c>
      <c r="F20" s="97" t="s">
        <v>446</v>
      </c>
      <c r="G20" s="47">
        <f t="shared" si="0"/>
        <v>0</v>
      </c>
      <c r="H20" s="48">
        <v>0</v>
      </c>
      <c r="I20" s="48">
        <v>0</v>
      </c>
    </row>
    <row r="21" spans="1:9" ht="14.25" customHeight="1" x14ac:dyDescent="0.2">
      <c r="A21" s="85">
        <v>2131</v>
      </c>
      <c r="B21" s="92" t="s">
        <v>251</v>
      </c>
      <c r="C21" s="92" t="s">
        <v>108</v>
      </c>
      <c r="D21" s="92" t="s">
        <v>195</v>
      </c>
      <c r="E21" s="93" t="s">
        <v>447</v>
      </c>
      <c r="F21" s="94" t="s">
        <v>448</v>
      </c>
      <c r="G21" s="47">
        <f t="shared" si="0"/>
        <v>0</v>
      </c>
      <c r="H21" s="47"/>
      <c r="I21" s="47"/>
    </row>
    <row r="22" spans="1:9" ht="57" x14ac:dyDescent="0.2">
      <c r="A22" s="85">
        <v>2132</v>
      </c>
      <c r="B22" s="92" t="s">
        <v>251</v>
      </c>
      <c r="C22" s="92">
        <v>3</v>
      </c>
      <c r="D22" s="92">
        <v>2</v>
      </c>
      <c r="E22" s="93" t="s">
        <v>449</v>
      </c>
      <c r="F22" s="94" t="s">
        <v>450</v>
      </c>
      <c r="G22" s="47">
        <f t="shared" si="0"/>
        <v>0</v>
      </c>
      <c r="H22" s="47"/>
      <c r="I22" s="47"/>
    </row>
    <row r="23" spans="1:9" ht="15" customHeight="1" x14ac:dyDescent="0.2">
      <c r="A23" s="85">
        <v>2133</v>
      </c>
      <c r="B23" s="92" t="s">
        <v>251</v>
      </c>
      <c r="C23" s="92">
        <v>3</v>
      </c>
      <c r="D23" s="92">
        <v>3</v>
      </c>
      <c r="E23" s="93" t="s">
        <v>451</v>
      </c>
      <c r="F23" s="94" t="s">
        <v>452</v>
      </c>
      <c r="G23" s="47">
        <f>SUM(H23:I23)</f>
        <v>0</v>
      </c>
      <c r="H23" s="47">
        <v>0</v>
      </c>
      <c r="I23" s="47">
        <v>0</v>
      </c>
    </row>
    <row r="24" spans="1:9" ht="36" customHeight="1" x14ac:dyDescent="0.2">
      <c r="A24" s="85">
        <v>2140</v>
      </c>
      <c r="B24" s="76" t="s">
        <v>251</v>
      </c>
      <c r="C24" s="76">
        <v>4</v>
      </c>
      <c r="D24" s="76">
        <v>0</v>
      </c>
      <c r="E24" s="89" t="s">
        <v>5</v>
      </c>
      <c r="F24" s="90" t="s">
        <v>453</v>
      </c>
      <c r="G24" s="47">
        <f t="shared" si="0"/>
        <v>0</v>
      </c>
      <c r="H24" s="48">
        <f>SUM(H25)</f>
        <v>0</v>
      </c>
      <c r="I24" s="48">
        <f>SUM(I25)</f>
        <v>0</v>
      </c>
    </row>
    <row r="25" spans="1:9" ht="24.75" customHeight="1" x14ac:dyDescent="0.2">
      <c r="A25" s="85">
        <v>2141</v>
      </c>
      <c r="B25" s="92" t="s">
        <v>251</v>
      </c>
      <c r="C25" s="92">
        <v>4</v>
      </c>
      <c r="D25" s="92">
        <v>1</v>
      </c>
      <c r="E25" s="93" t="s">
        <v>454</v>
      </c>
      <c r="F25" s="98" t="s">
        <v>455</v>
      </c>
      <c r="G25" s="47">
        <f t="shared" si="0"/>
        <v>0</v>
      </c>
      <c r="H25" s="47"/>
      <c r="I25" s="47"/>
    </row>
    <row r="26" spans="1:9" ht="34.5" customHeight="1" x14ac:dyDescent="0.2">
      <c r="A26" s="85">
        <v>2150</v>
      </c>
      <c r="B26" s="76" t="s">
        <v>251</v>
      </c>
      <c r="C26" s="76">
        <v>5</v>
      </c>
      <c r="D26" s="76">
        <v>0</v>
      </c>
      <c r="E26" s="89" t="s">
        <v>6</v>
      </c>
      <c r="F26" s="90" t="s">
        <v>456</v>
      </c>
      <c r="G26" s="47">
        <f t="shared" si="0"/>
        <v>0</v>
      </c>
      <c r="H26" s="48">
        <f>SUM(H27)</f>
        <v>0</v>
      </c>
      <c r="I26" s="48">
        <f>SUM(I27)</f>
        <v>0</v>
      </c>
    </row>
    <row r="27" spans="1:9" ht="24.75" customHeight="1" x14ac:dyDescent="0.2">
      <c r="A27" s="85">
        <v>2151</v>
      </c>
      <c r="B27" s="92" t="s">
        <v>251</v>
      </c>
      <c r="C27" s="92">
        <v>5</v>
      </c>
      <c r="D27" s="92">
        <v>1</v>
      </c>
      <c r="E27" s="93" t="s">
        <v>457</v>
      </c>
      <c r="F27" s="98" t="s">
        <v>458</v>
      </c>
      <c r="G27" s="47">
        <f t="shared" si="0"/>
        <v>0</v>
      </c>
      <c r="H27" s="47"/>
      <c r="I27" s="47"/>
    </row>
    <row r="28" spans="1:9" ht="71.25" x14ac:dyDescent="0.2">
      <c r="A28" s="85">
        <v>2160</v>
      </c>
      <c r="B28" s="76" t="s">
        <v>251</v>
      </c>
      <c r="C28" s="76">
        <v>6</v>
      </c>
      <c r="D28" s="76">
        <v>0</v>
      </c>
      <c r="E28" s="89" t="s">
        <v>7</v>
      </c>
      <c r="F28" s="90" t="s">
        <v>459</v>
      </c>
      <c r="G28" s="47">
        <f>SUM(H28:I28)</f>
        <v>705721.47499999998</v>
      </c>
      <c r="H28" s="48">
        <f>SUM(H29)</f>
        <v>48500</v>
      </c>
      <c r="I28" s="48">
        <f>SUM(I29)</f>
        <v>657221.47499999998</v>
      </c>
    </row>
    <row r="29" spans="1:9" ht="57" x14ac:dyDescent="0.2">
      <c r="A29" s="85">
        <v>2161</v>
      </c>
      <c r="B29" s="92" t="s">
        <v>251</v>
      </c>
      <c r="C29" s="92">
        <v>6</v>
      </c>
      <c r="D29" s="92">
        <v>1</v>
      </c>
      <c r="E29" s="93" t="s">
        <v>460</v>
      </c>
      <c r="F29" s="94" t="s">
        <v>461</v>
      </c>
      <c r="G29" s="47">
        <f>SUM(H29:I29)</f>
        <v>705721.47499999998</v>
      </c>
      <c r="H29" s="47">
        <v>48500</v>
      </c>
      <c r="I29" s="47">
        <v>657221.47499999998</v>
      </c>
    </row>
    <row r="30" spans="1:9" ht="38.25" customHeight="1" x14ac:dyDescent="0.2">
      <c r="A30" s="85">
        <v>2170</v>
      </c>
      <c r="B30" s="76" t="s">
        <v>251</v>
      </c>
      <c r="C30" s="76">
        <v>7</v>
      </c>
      <c r="D30" s="76">
        <v>0</v>
      </c>
      <c r="E30" s="89" t="s">
        <v>8</v>
      </c>
      <c r="F30" s="94"/>
      <c r="G30" s="47">
        <f>SUM(H30:I30)</f>
        <v>0</v>
      </c>
      <c r="H30" s="48">
        <f>SUM(H32)</f>
        <v>0</v>
      </c>
      <c r="I30" s="48">
        <f>SUM(I32)</f>
        <v>0</v>
      </c>
    </row>
    <row r="31" spans="1:9" ht="37.5" customHeight="1" x14ac:dyDescent="0.2">
      <c r="A31" s="85">
        <v>2171</v>
      </c>
      <c r="B31" s="92" t="s">
        <v>251</v>
      </c>
      <c r="C31" s="92">
        <v>7</v>
      </c>
      <c r="D31" s="92">
        <v>1</v>
      </c>
      <c r="E31" s="93" t="s">
        <v>299</v>
      </c>
      <c r="F31" s="94"/>
      <c r="G31" s="47">
        <f t="shared" si="0"/>
        <v>0</v>
      </c>
      <c r="H31" s="47"/>
      <c r="I31" s="47"/>
    </row>
    <row r="32" spans="1:9" ht="128.25" x14ac:dyDescent="0.2">
      <c r="A32" s="85">
        <v>2180</v>
      </c>
      <c r="B32" s="76" t="s">
        <v>251</v>
      </c>
      <c r="C32" s="76">
        <v>8</v>
      </c>
      <c r="D32" s="76">
        <v>0</v>
      </c>
      <c r="E32" s="89" t="s">
        <v>9</v>
      </c>
      <c r="F32" s="90" t="s">
        <v>462</v>
      </c>
      <c r="G32" s="47">
        <f t="shared" si="0"/>
        <v>0</v>
      </c>
      <c r="H32" s="48">
        <f>SUM(H33)</f>
        <v>0</v>
      </c>
      <c r="I32" s="48">
        <f>SUM(I33)</f>
        <v>0</v>
      </c>
    </row>
    <row r="33" spans="1:10" ht="15" customHeight="1" x14ac:dyDescent="0.2">
      <c r="A33" s="85">
        <v>2181</v>
      </c>
      <c r="B33" s="92" t="s">
        <v>251</v>
      </c>
      <c r="C33" s="92">
        <v>8</v>
      </c>
      <c r="D33" s="92">
        <v>1</v>
      </c>
      <c r="E33" s="93" t="s">
        <v>9</v>
      </c>
      <c r="F33" s="98" t="s">
        <v>463</v>
      </c>
      <c r="G33" s="47">
        <f t="shared" si="0"/>
        <v>0</v>
      </c>
      <c r="H33" s="48">
        <f>SUM(H34:H36)</f>
        <v>0</v>
      </c>
      <c r="I33" s="48">
        <f>SUM(I35:I37)</f>
        <v>0</v>
      </c>
    </row>
    <row r="34" spans="1:10" x14ac:dyDescent="0.2">
      <c r="A34" s="85">
        <v>2182</v>
      </c>
      <c r="B34" s="92" t="s">
        <v>251</v>
      </c>
      <c r="C34" s="92">
        <v>8</v>
      </c>
      <c r="D34" s="92">
        <v>1</v>
      </c>
      <c r="E34" s="93" t="s">
        <v>171</v>
      </c>
      <c r="F34" s="98"/>
      <c r="G34" s="47">
        <f t="shared" si="0"/>
        <v>0</v>
      </c>
      <c r="H34" s="47"/>
      <c r="I34" s="47"/>
    </row>
    <row r="35" spans="1:10" s="88" customFormat="1" ht="14.25" customHeight="1" x14ac:dyDescent="0.2">
      <c r="A35" s="85">
        <v>2183</v>
      </c>
      <c r="B35" s="92" t="s">
        <v>251</v>
      </c>
      <c r="C35" s="92">
        <v>8</v>
      </c>
      <c r="D35" s="92">
        <v>1</v>
      </c>
      <c r="E35" s="93" t="s">
        <v>172</v>
      </c>
      <c r="F35" s="98"/>
      <c r="G35" s="47">
        <f t="shared" si="0"/>
        <v>0</v>
      </c>
      <c r="H35" s="47"/>
      <c r="I35" s="47"/>
      <c r="J35" s="4"/>
    </row>
    <row r="36" spans="1:10" ht="15.75" customHeight="1" x14ac:dyDescent="0.2">
      <c r="A36" s="85">
        <v>2184</v>
      </c>
      <c r="B36" s="92" t="s">
        <v>251</v>
      </c>
      <c r="C36" s="92">
        <v>8</v>
      </c>
      <c r="D36" s="92">
        <v>1</v>
      </c>
      <c r="E36" s="93" t="s">
        <v>173</v>
      </c>
      <c r="F36" s="98"/>
      <c r="G36" s="47">
        <f t="shared" si="0"/>
        <v>0</v>
      </c>
      <c r="H36" s="47"/>
      <c r="I36" s="47"/>
    </row>
    <row r="37" spans="1:10" ht="15.75" customHeight="1" x14ac:dyDescent="0.2">
      <c r="A37" s="85">
        <v>2200</v>
      </c>
      <c r="B37" s="76" t="s">
        <v>252</v>
      </c>
      <c r="C37" s="76">
        <v>0</v>
      </c>
      <c r="D37" s="76">
        <v>0</v>
      </c>
      <c r="E37" s="86" t="s">
        <v>975</v>
      </c>
      <c r="F37" s="99" t="s">
        <v>464</v>
      </c>
      <c r="G37" s="47">
        <f>SUM(H37:I37)</f>
        <v>10000</v>
      </c>
      <c r="H37" s="48">
        <f>SUM(H38+H40+H42+H44+H46)</f>
        <v>10000</v>
      </c>
      <c r="I37" s="48">
        <v>0</v>
      </c>
      <c r="J37" s="88"/>
    </row>
    <row r="38" spans="1:10" ht="15.75" customHeight="1" x14ac:dyDescent="0.2">
      <c r="A38" s="85">
        <v>2210</v>
      </c>
      <c r="B38" s="76" t="s">
        <v>252</v>
      </c>
      <c r="C38" s="92">
        <v>1</v>
      </c>
      <c r="D38" s="92">
        <v>0</v>
      </c>
      <c r="E38" s="89" t="s">
        <v>10</v>
      </c>
      <c r="F38" s="100" t="s">
        <v>465</v>
      </c>
      <c r="G38" s="47">
        <f t="shared" si="0"/>
        <v>0</v>
      </c>
      <c r="H38" s="48">
        <f>SUM(H39)</f>
        <v>0</v>
      </c>
      <c r="I38" s="48">
        <f>SUM(I39)</f>
        <v>0</v>
      </c>
    </row>
    <row r="39" spans="1:10" ht="15.75" customHeight="1" x14ac:dyDescent="0.2">
      <c r="A39" s="85">
        <v>2211</v>
      </c>
      <c r="B39" s="92" t="s">
        <v>252</v>
      </c>
      <c r="C39" s="92">
        <v>1</v>
      </c>
      <c r="D39" s="92">
        <v>1</v>
      </c>
      <c r="E39" s="93" t="s">
        <v>466</v>
      </c>
      <c r="F39" s="98" t="s">
        <v>467</v>
      </c>
      <c r="G39" s="47">
        <f t="shared" si="0"/>
        <v>0</v>
      </c>
      <c r="H39" s="47"/>
      <c r="I39" s="47"/>
    </row>
    <row r="40" spans="1:10" ht="15.75" customHeight="1" x14ac:dyDescent="0.2">
      <c r="A40" s="85">
        <v>2220</v>
      </c>
      <c r="B40" s="76" t="s">
        <v>252</v>
      </c>
      <c r="C40" s="76">
        <v>2</v>
      </c>
      <c r="D40" s="76">
        <v>0</v>
      </c>
      <c r="E40" s="89" t="s">
        <v>11</v>
      </c>
      <c r="F40" s="100" t="s">
        <v>468</v>
      </c>
      <c r="G40" s="47">
        <f t="shared" si="0"/>
        <v>10000</v>
      </c>
      <c r="H40" s="48">
        <f>H41</f>
        <v>10000</v>
      </c>
      <c r="I40" s="48" t="s">
        <v>810</v>
      </c>
    </row>
    <row r="41" spans="1:10" ht="13.5" customHeight="1" x14ac:dyDescent="0.2">
      <c r="A41" s="85">
        <v>2221</v>
      </c>
      <c r="B41" s="92" t="s">
        <v>252</v>
      </c>
      <c r="C41" s="92">
        <v>2</v>
      </c>
      <c r="D41" s="92">
        <v>1</v>
      </c>
      <c r="E41" s="93" t="s">
        <v>469</v>
      </c>
      <c r="F41" s="98" t="s">
        <v>470</v>
      </c>
      <c r="G41" s="47">
        <f t="shared" si="0"/>
        <v>10000</v>
      </c>
      <c r="H41" s="47">
        <v>10000</v>
      </c>
      <c r="I41" s="47"/>
    </row>
    <row r="42" spans="1:10" ht="36.75" customHeight="1" x14ac:dyDescent="0.2">
      <c r="A42" s="85">
        <v>2230</v>
      </c>
      <c r="B42" s="76" t="s">
        <v>252</v>
      </c>
      <c r="C42" s="92">
        <v>3</v>
      </c>
      <c r="D42" s="92">
        <v>0</v>
      </c>
      <c r="E42" s="89" t="s">
        <v>12</v>
      </c>
      <c r="F42" s="100" t="s">
        <v>471</v>
      </c>
      <c r="G42" s="47">
        <f t="shared" si="0"/>
        <v>0</v>
      </c>
      <c r="H42" s="48">
        <f>SUM(H43)</f>
        <v>0</v>
      </c>
      <c r="I42" s="48">
        <f>SUM(I43)</f>
        <v>0</v>
      </c>
    </row>
    <row r="43" spans="1:10" ht="28.5" x14ac:dyDescent="0.2">
      <c r="A43" s="85">
        <v>2231</v>
      </c>
      <c r="B43" s="92" t="s">
        <v>252</v>
      </c>
      <c r="C43" s="92">
        <v>3</v>
      </c>
      <c r="D43" s="92">
        <v>1</v>
      </c>
      <c r="E43" s="93" t="s">
        <v>472</v>
      </c>
      <c r="F43" s="98" t="s">
        <v>473</v>
      </c>
      <c r="G43" s="47">
        <f t="shared" si="0"/>
        <v>0</v>
      </c>
      <c r="H43" s="47"/>
      <c r="I43" s="47"/>
    </row>
    <row r="44" spans="1:10" ht="25.5" customHeight="1" x14ac:dyDescent="0.2">
      <c r="A44" s="85">
        <v>2240</v>
      </c>
      <c r="B44" s="76" t="s">
        <v>252</v>
      </c>
      <c r="C44" s="76">
        <v>4</v>
      </c>
      <c r="D44" s="76">
        <v>0</v>
      </c>
      <c r="E44" s="89" t="s">
        <v>13</v>
      </c>
      <c r="F44" s="90" t="s">
        <v>474</v>
      </c>
      <c r="G44" s="47">
        <f t="shared" si="0"/>
        <v>0</v>
      </c>
      <c r="H44" s="48">
        <f>SUM(H45)</f>
        <v>0</v>
      </c>
      <c r="I44" s="48">
        <f>SUM(I45)</f>
        <v>0</v>
      </c>
    </row>
    <row r="45" spans="1:10" ht="15.75" customHeight="1" x14ac:dyDescent="0.2">
      <c r="A45" s="85">
        <v>2241</v>
      </c>
      <c r="B45" s="92" t="s">
        <v>252</v>
      </c>
      <c r="C45" s="92">
        <v>4</v>
      </c>
      <c r="D45" s="92">
        <v>1</v>
      </c>
      <c r="E45" s="93" t="s">
        <v>13</v>
      </c>
      <c r="F45" s="98" t="s">
        <v>474</v>
      </c>
      <c r="G45" s="47">
        <f t="shared" si="0"/>
        <v>0</v>
      </c>
      <c r="H45" s="47"/>
      <c r="I45" s="47"/>
    </row>
    <row r="46" spans="1:10" s="88" customFormat="1" ht="36.75" customHeight="1" x14ac:dyDescent="0.2">
      <c r="A46" s="85">
        <v>2250</v>
      </c>
      <c r="B46" s="76" t="s">
        <v>252</v>
      </c>
      <c r="C46" s="76">
        <v>5</v>
      </c>
      <c r="D46" s="76">
        <v>0</v>
      </c>
      <c r="E46" s="89" t="s">
        <v>14</v>
      </c>
      <c r="F46" s="90" t="s">
        <v>476</v>
      </c>
      <c r="G46" s="47">
        <f t="shared" si="0"/>
        <v>0</v>
      </c>
      <c r="H46" s="48">
        <f>SUM(H47)</f>
        <v>0</v>
      </c>
      <c r="I46" s="48">
        <f>SUM(I48)</f>
        <v>0</v>
      </c>
      <c r="J46" s="4"/>
    </row>
    <row r="47" spans="1:10" ht="24.75" customHeight="1" x14ac:dyDescent="0.2">
      <c r="A47" s="85">
        <v>2251</v>
      </c>
      <c r="B47" s="92" t="s">
        <v>252</v>
      </c>
      <c r="C47" s="92">
        <v>5</v>
      </c>
      <c r="D47" s="92">
        <v>1</v>
      </c>
      <c r="E47" s="93" t="s">
        <v>475</v>
      </c>
      <c r="F47" s="98" t="s">
        <v>477</v>
      </c>
      <c r="G47" s="47">
        <f t="shared" si="0"/>
        <v>0</v>
      </c>
      <c r="H47" s="47">
        <v>0</v>
      </c>
      <c r="I47" s="47"/>
    </row>
    <row r="48" spans="1:10" ht="15" customHeight="1" x14ac:dyDescent="0.2">
      <c r="A48" s="85">
        <v>2300</v>
      </c>
      <c r="B48" s="76" t="s">
        <v>253</v>
      </c>
      <c r="C48" s="76">
        <v>0</v>
      </c>
      <c r="D48" s="76">
        <v>0</v>
      </c>
      <c r="E48" s="86" t="s">
        <v>976</v>
      </c>
      <c r="F48" s="99" t="s">
        <v>478</v>
      </c>
      <c r="G48" s="47">
        <f t="shared" si="0"/>
        <v>11000</v>
      </c>
      <c r="H48" s="48">
        <f>SUM(H49+H53+H55+H58+H60+H62+H64)</f>
        <v>11000</v>
      </c>
      <c r="I48" s="48">
        <f>SUM(I49+I53+I55+I58+I60+I62+I64)</f>
        <v>0</v>
      </c>
      <c r="J48" s="88"/>
    </row>
    <row r="49" spans="1:10" ht="15" customHeight="1" x14ac:dyDescent="0.2">
      <c r="A49" s="85">
        <v>2310</v>
      </c>
      <c r="B49" s="76" t="s">
        <v>253</v>
      </c>
      <c r="C49" s="76">
        <v>1</v>
      </c>
      <c r="D49" s="76">
        <v>0</v>
      </c>
      <c r="E49" s="89" t="s">
        <v>15</v>
      </c>
      <c r="F49" s="90" t="s">
        <v>480</v>
      </c>
      <c r="G49" s="47">
        <f t="shared" si="0"/>
        <v>0</v>
      </c>
      <c r="H49" s="48">
        <f>SUM(H50:H52)</f>
        <v>0</v>
      </c>
      <c r="I49" s="48">
        <f>SUM(I50:I52)</f>
        <v>0</v>
      </c>
    </row>
    <row r="50" spans="1:10" ht="15" customHeight="1" x14ac:dyDescent="0.2">
      <c r="A50" s="85">
        <v>2311</v>
      </c>
      <c r="B50" s="92" t="s">
        <v>253</v>
      </c>
      <c r="C50" s="92">
        <v>1</v>
      </c>
      <c r="D50" s="92">
        <v>1</v>
      </c>
      <c r="E50" s="93" t="s">
        <v>479</v>
      </c>
      <c r="F50" s="98" t="s">
        <v>481</v>
      </c>
      <c r="G50" s="47">
        <f t="shared" si="0"/>
        <v>0</v>
      </c>
      <c r="H50" s="47"/>
      <c r="I50" s="47"/>
    </row>
    <row r="51" spans="1:10" ht="15" customHeight="1" x14ac:dyDescent="0.2">
      <c r="A51" s="85">
        <v>2312</v>
      </c>
      <c r="B51" s="92" t="s">
        <v>253</v>
      </c>
      <c r="C51" s="92">
        <v>1</v>
      </c>
      <c r="D51" s="92">
        <v>2</v>
      </c>
      <c r="E51" s="93" t="s">
        <v>97</v>
      </c>
      <c r="F51" s="98"/>
      <c r="G51" s="47">
        <f t="shared" si="0"/>
        <v>0</v>
      </c>
      <c r="H51" s="47"/>
      <c r="I51" s="47"/>
    </row>
    <row r="52" spans="1:10" ht="15" customHeight="1" x14ac:dyDescent="0.2">
      <c r="A52" s="85">
        <v>2313</v>
      </c>
      <c r="B52" s="92" t="s">
        <v>253</v>
      </c>
      <c r="C52" s="92">
        <v>1</v>
      </c>
      <c r="D52" s="92">
        <v>3</v>
      </c>
      <c r="E52" s="93" t="s">
        <v>98</v>
      </c>
      <c r="F52" s="98"/>
      <c r="G52" s="47">
        <f t="shared" si="0"/>
        <v>0</v>
      </c>
      <c r="H52" s="47"/>
      <c r="I52" s="47"/>
    </row>
    <row r="53" spans="1:10" ht="42.75" x14ac:dyDescent="0.2">
      <c r="A53" s="85">
        <v>2320</v>
      </c>
      <c r="B53" s="76" t="s">
        <v>253</v>
      </c>
      <c r="C53" s="76">
        <v>2</v>
      </c>
      <c r="D53" s="76">
        <v>0</v>
      </c>
      <c r="E53" s="89" t="s">
        <v>16</v>
      </c>
      <c r="F53" s="90" t="s">
        <v>482</v>
      </c>
      <c r="G53" s="47">
        <f t="shared" si="0"/>
        <v>10000</v>
      </c>
      <c r="H53" s="48">
        <f>SUM(H54)</f>
        <v>10000</v>
      </c>
      <c r="I53" s="48">
        <f>SUM(I54)</f>
        <v>0</v>
      </c>
    </row>
    <row r="54" spans="1:10" ht="42.75" x14ac:dyDescent="0.2">
      <c r="A54" s="85">
        <v>2321</v>
      </c>
      <c r="B54" s="92" t="s">
        <v>253</v>
      </c>
      <c r="C54" s="92">
        <v>2</v>
      </c>
      <c r="D54" s="92">
        <v>1</v>
      </c>
      <c r="E54" s="93" t="s">
        <v>99</v>
      </c>
      <c r="F54" s="98" t="s">
        <v>483</v>
      </c>
      <c r="G54" s="47">
        <f t="shared" si="0"/>
        <v>10000</v>
      </c>
      <c r="H54" s="47">
        <v>10000</v>
      </c>
      <c r="I54" s="47"/>
    </row>
    <row r="55" spans="1:10" ht="28.5" x14ac:dyDescent="0.2">
      <c r="A55" s="85">
        <v>2330</v>
      </c>
      <c r="B55" s="76" t="s">
        <v>253</v>
      </c>
      <c r="C55" s="76">
        <v>3</v>
      </c>
      <c r="D55" s="76">
        <v>0</v>
      </c>
      <c r="E55" s="89" t="s">
        <v>17</v>
      </c>
      <c r="F55" s="90" t="s">
        <v>484</v>
      </c>
      <c r="G55" s="47">
        <f t="shared" si="0"/>
        <v>1000</v>
      </c>
      <c r="H55" s="48">
        <f>SUM(H56:H57)</f>
        <v>1000</v>
      </c>
      <c r="I55" s="48">
        <f>SUM(I56:I57)</f>
        <v>0</v>
      </c>
    </row>
    <row r="56" spans="1:10" x14ac:dyDescent="0.2">
      <c r="A56" s="85">
        <v>2331</v>
      </c>
      <c r="B56" s="92" t="s">
        <v>253</v>
      </c>
      <c r="C56" s="92">
        <v>3</v>
      </c>
      <c r="D56" s="92">
        <v>1</v>
      </c>
      <c r="E56" s="93" t="s">
        <v>485</v>
      </c>
      <c r="F56" s="98" t="s">
        <v>486</v>
      </c>
      <c r="G56" s="47">
        <f t="shared" si="0"/>
        <v>1000</v>
      </c>
      <c r="H56" s="47">
        <v>1000</v>
      </c>
      <c r="I56" s="47"/>
    </row>
    <row r="57" spans="1:10" x14ac:dyDescent="0.2">
      <c r="A57" s="85">
        <v>2332</v>
      </c>
      <c r="B57" s="92" t="s">
        <v>253</v>
      </c>
      <c r="C57" s="92">
        <v>3</v>
      </c>
      <c r="D57" s="92">
        <v>2</v>
      </c>
      <c r="E57" s="93" t="s">
        <v>100</v>
      </c>
      <c r="F57" s="98"/>
      <c r="G57" s="47">
        <f t="shared" si="0"/>
        <v>0</v>
      </c>
      <c r="H57" s="47"/>
      <c r="I57" s="47"/>
    </row>
    <row r="58" spans="1:10" x14ac:dyDescent="0.2">
      <c r="A58" s="85">
        <v>2340</v>
      </c>
      <c r="B58" s="76" t="s">
        <v>253</v>
      </c>
      <c r="C58" s="76">
        <v>4</v>
      </c>
      <c r="D58" s="76">
        <v>0</v>
      </c>
      <c r="E58" s="89" t="s">
        <v>18</v>
      </c>
      <c r="F58" s="98"/>
      <c r="G58" s="47">
        <f t="shared" si="0"/>
        <v>0</v>
      </c>
      <c r="H58" s="48">
        <f>SUM(H59)</f>
        <v>0</v>
      </c>
      <c r="I58" s="48">
        <f>SUM(I59)</f>
        <v>0</v>
      </c>
    </row>
    <row r="59" spans="1:10" x14ac:dyDescent="0.2">
      <c r="A59" s="85">
        <v>2341</v>
      </c>
      <c r="B59" s="92" t="s">
        <v>253</v>
      </c>
      <c r="C59" s="92">
        <v>4</v>
      </c>
      <c r="D59" s="92">
        <v>1</v>
      </c>
      <c r="E59" s="93" t="s">
        <v>101</v>
      </c>
      <c r="F59" s="98"/>
      <c r="G59" s="47">
        <f t="shared" si="0"/>
        <v>0</v>
      </c>
      <c r="H59" s="47"/>
      <c r="I59" s="47"/>
    </row>
    <row r="60" spans="1:10" ht="36" customHeight="1" x14ac:dyDescent="0.2">
      <c r="A60" s="85">
        <v>2350</v>
      </c>
      <c r="B60" s="76" t="s">
        <v>253</v>
      </c>
      <c r="C60" s="76">
        <v>5</v>
      </c>
      <c r="D60" s="76">
        <v>0</v>
      </c>
      <c r="E60" s="89" t="s">
        <v>19</v>
      </c>
      <c r="F60" s="90" t="s">
        <v>487</v>
      </c>
      <c r="G60" s="47">
        <f t="shared" si="0"/>
        <v>0</v>
      </c>
      <c r="H60" s="48">
        <f>SUM(H61)</f>
        <v>0</v>
      </c>
      <c r="I60" s="48">
        <f>SUM(I61)</f>
        <v>0</v>
      </c>
    </row>
    <row r="61" spans="1:10" ht="25.5" customHeight="1" x14ac:dyDescent="0.2">
      <c r="A61" s="85">
        <v>2351</v>
      </c>
      <c r="B61" s="92" t="s">
        <v>253</v>
      </c>
      <c r="C61" s="92">
        <v>5</v>
      </c>
      <c r="D61" s="92">
        <v>1</v>
      </c>
      <c r="E61" s="93" t="s">
        <v>488</v>
      </c>
      <c r="F61" s="98" t="s">
        <v>487</v>
      </c>
      <c r="G61" s="47">
        <f t="shared" si="0"/>
        <v>0</v>
      </c>
      <c r="H61" s="47"/>
      <c r="I61" s="47"/>
    </row>
    <row r="62" spans="1:10" ht="27.75" customHeight="1" x14ac:dyDescent="0.2">
      <c r="A62" s="85">
        <v>2360</v>
      </c>
      <c r="B62" s="76" t="s">
        <v>253</v>
      </c>
      <c r="C62" s="76">
        <v>6</v>
      </c>
      <c r="D62" s="76">
        <v>0</v>
      </c>
      <c r="E62" s="89" t="s">
        <v>22</v>
      </c>
      <c r="F62" s="90" t="s">
        <v>489</v>
      </c>
      <c r="G62" s="47">
        <f t="shared" si="0"/>
        <v>0</v>
      </c>
      <c r="H62" s="48">
        <f>SUM(H63)</f>
        <v>0</v>
      </c>
      <c r="I62" s="48">
        <f>SUM(I63)</f>
        <v>0</v>
      </c>
    </row>
    <row r="63" spans="1:10" ht="26.25" customHeight="1" x14ac:dyDescent="0.2">
      <c r="A63" s="85">
        <v>2361</v>
      </c>
      <c r="B63" s="92" t="s">
        <v>253</v>
      </c>
      <c r="C63" s="92">
        <v>6</v>
      </c>
      <c r="D63" s="92">
        <v>1</v>
      </c>
      <c r="E63" s="93" t="s">
        <v>179</v>
      </c>
      <c r="F63" s="98" t="s">
        <v>490</v>
      </c>
      <c r="G63" s="47">
        <f t="shared" si="0"/>
        <v>0</v>
      </c>
      <c r="H63" s="47"/>
      <c r="I63" s="47"/>
    </row>
    <row r="64" spans="1:10" s="88" customFormat="1" ht="25.5" customHeight="1" x14ac:dyDescent="0.2">
      <c r="A64" s="85">
        <v>2370</v>
      </c>
      <c r="B64" s="76" t="s">
        <v>253</v>
      </c>
      <c r="C64" s="76">
        <v>7</v>
      </c>
      <c r="D64" s="76">
        <v>0</v>
      </c>
      <c r="E64" s="89" t="s">
        <v>23</v>
      </c>
      <c r="F64" s="90" t="s">
        <v>491</v>
      </c>
      <c r="G64" s="47">
        <f t="shared" si="0"/>
        <v>0</v>
      </c>
      <c r="H64" s="48">
        <f>SUM(H65)</f>
        <v>0</v>
      </c>
      <c r="I64" s="48">
        <f>SUM(I65)</f>
        <v>0</v>
      </c>
      <c r="J64" s="4"/>
    </row>
    <row r="65" spans="1:10" ht="38.25" customHeight="1" x14ac:dyDescent="0.2">
      <c r="A65" s="85">
        <v>2371</v>
      </c>
      <c r="B65" s="92" t="s">
        <v>253</v>
      </c>
      <c r="C65" s="92">
        <v>7</v>
      </c>
      <c r="D65" s="92">
        <v>1</v>
      </c>
      <c r="E65" s="93" t="s">
        <v>180</v>
      </c>
      <c r="F65" s="98" t="s">
        <v>492</v>
      </c>
      <c r="G65" s="47">
        <f t="shared" si="0"/>
        <v>0</v>
      </c>
      <c r="H65" s="47"/>
      <c r="I65" s="47"/>
    </row>
    <row r="66" spans="1:10" ht="25.5" customHeight="1" x14ac:dyDescent="0.2">
      <c r="A66" s="85">
        <v>2400</v>
      </c>
      <c r="B66" s="76" t="s">
        <v>260</v>
      </c>
      <c r="C66" s="76">
        <v>0</v>
      </c>
      <c r="D66" s="76">
        <v>0</v>
      </c>
      <c r="E66" s="86" t="s">
        <v>977</v>
      </c>
      <c r="F66" s="99" t="s">
        <v>493</v>
      </c>
      <c r="G66" s="47">
        <f t="shared" si="0"/>
        <v>-1260903.2199999997</v>
      </c>
      <c r="H66" s="48">
        <f>SUM(H67+H70+H75+H82+H86+H92+H94+H99+H107)</f>
        <v>2000</v>
      </c>
      <c r="I66" s="48">
        <f>SUM(I67+I70+I75+I82+I86+I92+I94+I99+I107)</f>
        <v>-1262903.2199999997</v>
      </c>
      <c r="J66" s="88"/>
    </row>
    <row r="67" spans="1:10" ht="85.5" x14ac:dyDescent="0.2">
      <c r="A67" s="85">
        <v>2410</v>
      </c>
      <c r="B67" s="76" t="s">
        <v>260</v>
      </c>
      <c r="C67" s="76">
        <v>1</v>
      </c>
      <c r="D67" s="76">
        <v>0</v>
      </c>
      <c r="E67" s="89" t="s">
        <v>24</v>
      </c>
      <c r="F67" s="90" t="s">
        <v>495</v>
      </c>
      <c r="G67" s="47">
        <f t="shared" si="0"/>
        <v>0</v>
      </c>
      <c r="H67" s="48">
        <f>SUM(H68:H69)</f>
        <v>0</v>
      </c>
      <c r="I67" s="48">
        <f>SUM(I68:I69)</f>
        <v>0</v>
      </c>
    </row>
    <row r="68" spans="1:10" ht="39.75" customHeight="1" x14ac:dyDescent="0.2">
      <c r="A68" s="85">
        <v>2411</v>
      </c>
      <c r="B68" s="92" t="s">
        <v>260</v>
      </c>
      <c r="C68" s="92">
        <v>1</v>
      </c>
      <c r="D68" s="92">
        <v>1</v>
      </c>
      <c r="E68" s="93" t="s">
        <v>496</v>
      </c>
      <c r="F68" s="94" t="s">
        <v>497</v>
      </c>
      <c r="G68" s="47">
        <f t="shared" si="0"/>
        <v>0</v>
      </c>
      <c r="H68" s="47"/>
      <c r="I68" s="47"/>
    </row>
    <row r="69" spans="1:10" ht="15.75" customHeight="1" x14ac:dyDescent="0.2">
      <c r="A69" s="85">
        <v>2412</v>
      </c>
      <c r="B69" s="92" t="s">
        <v>260</v>
      </c>
      <c r="C69" s="92">
        <v>1</v>
      </c>
      <c r="D69" s="92">
        <v>2</v>
      </c>
      <c r="E69" s="93" t="s">
        <v>498</v>
      </c>
      <c r="F69" s="98" t="s">
        <v>499</v>
      </c>
      <c r="G69" s="47">
        <f t="shared" si="0"/>
        <v>0</v>
      </c>
      <c r="H69" s="47"/>
      <c r="I69" s="47"/>
    </row>
    <row r="70" spans="1:10" ht="15.75" customHeight="1" x14ac:dyDescent="0.2">
      <c r="A70" s="85">
        <v>2420</v>
      </c>
      <c r="B70" s="76" t="s">
        <v>260</v>
      </c>
      <c r="C70" s="76">
        <v>2</v>
      </c>
      <c r="D70" s="76">
        <v>0</v>
      </c>
      <c r="E70" s="89" t="s">
        <v>25</v>
      </c>
      <c r="F70" s="90" t="s">
        <v>500</v>
      </c>
      <c r="G70" s="47">
        <f t="shared" si="0"/>
        <v>170000</v>
      </c>
      <c r="H70" s="48">
        <f>SUM(H71:H74)</f>
        <v>2000</v>
      </c>
      <c r="I70" s="48">
        <f>I74</f>
        <v>168000</v>
      </c>
    </row>
    <row r="71" spans="1:10" ht="15.75" customHeight="1" x14ac:dyDescent="0.2">
      <c r="A71" s="85">
        <v>2421</v>
      </c>
      <c r="B71" s="92" t="s">
        <v>260</v>
      </c>
      <c r="C71" s="92">
        <v>2</v>
      </c>
      <c r="D71" s="92">
        <v>1</v>
      </c>
      <c r="E71" s="93" t="s">
        <v>501</v>
      </c>
      <c r="F71" s="98" t="s">
        <v>502</v>
      </c>
      <c r="G71" s="47">
        <f t="shared" si="0"/>
        <v>2000</v>
      </c>
      <c r="H71" s="47">
        <v>2000</v>
      </c>
      <c r="I71" s="47"/>
    </row>
    <row r="72" spans="1:10" ht="15.75" customHeight="1" x14ac:dyDescent="0.2">
      <c r="A72" s="85">
        <v>2422</v>
      </c>
      <c r="B72" s="92" t="s">
        <v>260</v>
      </c>
      <c r="C72" s="92">
        <v>2</v>
      </c>
      <c r="D72" s="92">
        <v>2</v>
      </c>
      <c r="E72" s="93" t="s">
        <v>503</v>
      </c>
      <c r="F72" s="98" t="s">
        <v>504</v>
      </c>
      <c r="G72" s="47">
        <f t="shared" si="0"/>
        <v>0</v>
      </c>
      <c r="H72" s="47"/>
      <c r="I72" s="47"/>
    </row>
    <row r="73" spans="1:10" ht="15.75" customHeight="1" x14ac:dyDescent="0.2">
      <c r="A73" s="85">
        <v>2423</v>
      </c>
      <c r="B73" s="92" t="s">
        <v>260</v>
      </c>
      <c r="C73" s="92">
        <v>2</v>
      </c>
      <c r="D73" s="92">
        <v>3</v>
      </c>
      <c r="E73" s="93" t="s">
        <v>505</v>
      </c>
      <c r="F73" s="98" t="s">
        <v>506</v>
      </c>
      <c r="G73" s="47">
        <f t="shared" si="0"/>
        <v>0</v>
      </c>
      <c r="H73" s="47"/>
      <c r="I73" s="47"/>
    </row>
    <row r="74" spans="1:10" ht="15.75" customHeight="1" x14ac:dyDescent="0.2">
      <c r="A74" s="85">
        <v>2424</v>
      </c>
      <c r="B74" s="92" t="s">
        <v>260</v>
      </c>
      <c r="C74" s="92">
        <v>2</v>
      </c>
      <c r="D74" s="92">
        <v>4</v>
      </c>
      <c r="E74" s="93" t="s">
        <v>261</v>
      </c>
      <c r="F74" s="98"/>
      <c r="G74" s="47">
        <f t="shared" si="0"/>
        <v>168000</v>
      </c>
      <c r="H74" s="47">
        <v>0</v>
      </c>
      <c r="I74" s="47">
        <v>168000</v>
      </c>
    </row>
    <row r="75" spans="1:10" ht="15.75" customHeight="1" x14ac:dyDescent="0.2">
      <c r="A75" s="85">
        <v>2430</v>
      </c>
      <c r="B75" s="76" t="s">
        <v>260</v>
      </c>
      <c r="C75" s="76">
        <v>3</v>
      </c>
      <c r="D75" s="76">
        <v>0</v>
      </c>
      <c r="E75" s="89" t="s">
        <v>26</v>
      </c>
      <c r="F75" s="90" t="s">
        <v>507</v>
      </c>
      <c r="G75" s="47">
        <f t="shared" ref="G75:G138" si="1">SUM(H75:I75)</f>
        <v>0</v>
      </c>
      <c r="H75" s="48">
        <f>SUM(H76:H81)</f>
        <v>0</v>
      </c>
      <c r="I75" s="48">
        <f>SUM(I76:I81)</f>
        <v>0</v>
      </c>
    </row>
    <row r="76" spans="1:10" ht="15.75" customHeight="1" x14ac:dyDescent="0.2">
      <c r="A76" s="85">
        <v>2431</v>
      </c>
      <c r="B76" s="92" t="s">
        <v>260</v>
      </c>
      <c r="C76" s="92">
        <v>3</v>
      </c>
      <c r="D76" s="92">
        <v>1</v>
      </c>
      <c r="E76" s="93" t="s">
        <v>508</v>
      </c>
      <c r="F76" s="98" t="s">
        <v>509</v>
      </c>
      <c r="G76" s="47">
        <f t="shared" si="1"/>
        <v>0</v>
      </c>
      <c r="H76" s="47"/>
      <c r="I76" s="47"/>
    </row>
    <row r="77" spans="1:10" ht="15.75" customHeight="1" x14ac:dyDescent="0.2">
      <c r="A77" s="85">
        <v>2432</v>
      </c>
      <c r="B77" s="92" t="s">
        <v>260</v>
      </c>
      <c r="C77" s="92">
        <v>3</v>
      </c>
      <c r="D77" s="92">
        <v>2</v>
      </c>
      <c r="E77" s="93" t="s">
        <v>510</v>
      </c>
      <c r="F77" s="98" t="s">
        <v>511</v>
      </c>
      <c r="G77" s="47">
        <f t="shared" si="1"/>
        <v>0</v>
      </c>
      <c r="H77" s="47"/>
      <c r="I77" s="47"/>
    </row>
    <row r="78" spans="1:10" ht="15.75" customHeight="1" x14ac:dyDescent="0.2">
      <c r="A78" s="85">
        <v>2433</v>
      </c>
      <c r="B78" s="92" t="s">
        <v>260</v>
      </c>
      <c r="C78" s="92">
        <v>3</v>
      </c>
      <c r="D78" s="92">
        <v>3</v>
      </c>
      <c r="E78" s="93" t="s">
        <v>512</v>
      </c>
      <c r="F78" s="98" t="s">
        <v>513</v>
      </c>
      <c r="G78" s="47">
        <f t="shared" si="1"/>
        <v>0</v>
      </c>
      <c r="H78" s="47"/>
      <c r="I78" s="47"/>
    </row>
    <row r="79" spans="1:10" ht="15.75" customHeight="1" x14ac:dyDescent="0.2">
      <c r="A79" s="85">
        <v>2434</v>
      </c>
      <c r="B79" s="92" t="s">
        <v>260</v>
      </c>
      <c r="C79" s="92">
        <v>3</v>
      </c>
      <c r="D79" s="92">
        <v>4</v>
      </c>
      <c r="E79" s="93" t="s">
        <v>514</v>
      </c>
      <c r="F79" s="98" t="s">
        <v>515</v>
      </c>
      <c r="G79" s="47">
        <f t="shared" si="1"/>
        <v>0</v>
      </c>
      <c r="H79" s="47"/>
      <c r="I79" s="47"/>
    </row>
    <row r="80" spans="1:10" ht="26.25" customHeight="1" x14ac:dyDescent="0.2">
      <c r="A80" s="85">
        <v>2435</v>
      </c>
      <c r="B80" s="92" t="s">
        <v>260</v>
      </c>
      <c r="C80" s="92">
        <v>3</v>
      </c>
      <c r="D80" s="92">
        <v>5</v>
      </c>
      <c r="E80" s="93" t="s">
        <v>516</v>
      </c>
      <c r="F80" s="98" t="s">
        <v>517</v>
      </c>
      <c r="G80" s="47">
        <f t="shared" si="1"/>
        <v>0</v>
      </c>
      <c r="H80" s="47"/>
      <c r="I80" s="47"/>
    </row>
    <row r="81" spans="1:9" ht="24.75" customHeight="1" x14ac:dyDescent="0.2">
      <c r="A81" s="85">
        <v>2436</v>
      </c>
      <c r="B81" s="92" t="s">
        <v>260</v>
      </c>
      <c r="C81" s="92">
        <v>3</v>
      </c>
      <c r="D81" s="92">
        <v>6</v>
      </c>
      <c r="E81" s="93" t="s">
        <v>518</v>
      </c>
      <c r="F81" s="98" t="s">
        <v>519</v>
      </c>
      <c r="G81" s="47">
        <f t="shared" si="1"/>
        <v>0</v>
      </c>
      <c r="H81" s="47"/>
      <c r="I81" s="47"/>
    </row>
    <row r="82" spans="1:9" ht="15" customHeight="1" x14ac:dyDescent="0.2">
      <c r="A82" s="85">
        <v>2440</v>
      </c>
      <c r="B82" s="76" t="s">
        <v>260</v>
      </c>
      <c r="C82" s="76">
        <v>4</v>
      </c>
      <c r="D82" s="76">
        <v>0</v>
      </c>
      <c r="E82" s="89" t="s">
        <v>27</v>
      </c>
      <c r="F82" s="90" t="s">
        <v>520</v>
      </c>
      <c r="G82" s="47">
        <f t="shared" si="1"/>
        <v>0</v>
      </c>
      <c r="H82" s="48">
        <f>SUM(H83:H85)</f>
        <v>0</v>
      </c>
      <c r="I82" s="48">
        <f>SUM(I83:I85)</f>
        <v>0</v>
      </c>
    </row>
    <row r="83" spans="1:9" ht="15" customHeight="1" x14ac:dyDescent="0.2">
      <c r="A83" s="85">
        <v>2441</v>
      </c>
      <c r="B83" s="92" t="s">
        <v>260</v>
      </c>
      <c r="C83" s="92">
        <v>4</v>
      </c>
      <c r="D83" s="92">
        <v>1</v>
      </c>
      <c r="E83" s="93" t="s">
        <v>521</v>
      </c>
      <c r="F83" s="98" t="s">
        <v>522</v>
      </c>
      <c r="G83" s="47">
        <f t="shared" si="1"/>
        <v>0</v>
      </c>
      <c r="H83" s="47"/>
      <c r="I83" s="47"/>
    </row>
    <row r="84" spans="1:9" ht="15" customHeight="1" x14ac:dyDescent="0.2">
      <c r="A84" s="85">
        <v>2442</v>
      </c>
      <c r="B84" s="92" t="s">
        <v>260</v>
      </c>
      <c r="C84" s="92">
        <v>4</v>
      </c>
      <c r="D84" s="92">
        <v>2</v>
      </c>
      <c r="E84" s="93" t="s">
        <v>523</v>
      </c>
      <c r="F84" s="98" t="s">
        <v>524</v>
      </c>
      <c r="G84" s="47">
        <f t="shared" si="1"/>
        <v>0</v>
      </c>
      <c r="H84" s="47"/>
      <c r="I84" s="47"/>
    </row>
    <row r="85" spans="1:9" ht="15" customHeight="1" x14ac:dyDescent="0.2">
      <c r="A85" s="85">
        <v>2443</v>
      </c>
      <c r="B85" s="92" t="s">
        <v>260</v>
      </c>
      <c r="C85" s="92">
        <v>4</v>
      </c>
      <c r="D85" s="92">
        <v>3</v>
      </c>
      <c r="E85" s="93" t="s">
        <v>525</v>
      </c>
      <c r="F85" s="98" t="s">
        <v>526</v>
      </c>
      <c r="G85" s="47">
        <f t="shared" si="1"/>
        <v>0</v>
      </c>
      <c r="H85" s="47"/>
      <c r="I85" s="47"/>
    </row>
    <row r="86" spans="1:9" ht="15" customHeight="1" x14ac:dyDescent="0.2">
      <c r="A86" s="85">
        <v>2450</v>
      </c>
      <c r="B86" s="76" t="s">
        <v>260</v>
      </c>
      <c r="C86" s="76">
        <v>5</v>
      </c>
      <c r="D86" s="76">
        <v>0</v>
      </c>
      <c r="E86" s="89" t="s">
        <v>28</v>
      </c>
      <c r="F86" s="100" t="s">
        <v>527</v>
      </c>
      <c r="G86" s="47">
        <f t="shared" si="1"/>
        <v>2021096.78</v>
      </c>
      <c r="H86" s="48">
        <f>SUM(H87:H91)</f>
        <v>0</v>
      </c>
      <c r="I86" s="48">
        <f>SUM(I87:I91)</f>
        <v>2021096.78</v>
      </c>
    </row>
    <row r="87" spans="1:9" ht="15" customHeight="1" x14ac:dyDescent="0.2">
      <c r="A87" s="85">
        <v>2451</v>
      </c>
      <c r="B87" s="92" t="s">
        <v>260</v>
      </c>
      <c r="C87" s="92">
        <v>5</v>
      </c>
      <c r="D87" s="92">
        <v>1</v>
      </c>
      <c r="E87" s="93" t="s">
        <v>528</v>
      </c>
      <c r="F87" s="98" t="s">
        <v>529</v>
      </c>
      <c r="G87" s="47">
        <f t="shared" si="1"/>
        <v>1892000</v>
      </c>
      <c r="H87" s="47">
        <v>0</v>
      </c>
      <c r="I87" s="47">
        <v>1892000</v>
      </c>
    </row>
    <row r="88" spans="1:9" ht="15" customHeight="1" x14ac:dyDescent="0.2">
      <c r="A88" s="85">
        <v>2452</v>
      </c>
      <c r="B88" s="92" t="s">
        <v>260</v>
      </c>
      <c r="C88" s="92">
        <v>5</v>
      </c>
      <c r="D88" s="92">
        <v>2</v>
      </c>
      <c r="E88" s="93" t="s">
        <v>530</v>
      </c>
      <c r="F88" s="98" t="s">
        <v>531</v>
      </c>
      <c r="G88" s="47">
        <f t="shared" si="1"/>
        <v>0</v>
      </c>
      <c r="H88" s="47"/>
      <c r="I88" s="47"/>
    </row>
    <row r="89" spans="1:9" ht="15" customHeight="1" x14ac:dyDescent="0.2">
      <c r="A89" s="85">
        <v>2453</v>
      </c>
      <c r="B89" s="92" t="s">
        <v>260</v>
      </c>
      <c r="C89" s="92">
        <v>5</v>
      </c>
      <c r="D89" s="92">
        <v>3</v>
      </c>
      <c r="E89" s="93" t="s">
        <v>532</v>
      </c>
      <c r="F89" s="98" t="s">
        <v>533</v>
      </c>
      <c r="G89" s="47">
        <f t="shared" si="1"/>
        <v>0</v>
      </c>
      <c r="H89" s="47"/>
      <c r="I89" s="47"/>
    </row>
    <row r="90" spans="1:9" ht="15" customHeight="1" x14ac:dyDescent="0.2">
      <c r="A90" s="85">
        <v>2454</v>
      </c>
      <c r="B90" s="92" t="s">
        <v>260</v>
      </c>
      <c r="C90" s="92">
        <v>5</v>
      </c>
      <c r="D90" s="92">
        <v>4</v>
      </c>
      <c r="E90" s="93" t="s">
        <v>534</v>
      </c>
      <c r="F90" s="98" t="s">
        <v>535</v>
      </c>
      <c r="G90" s="47">
        <f t="shared" si="1"/>
        <v>0</v>
      </c>
      <c r="H90" s="47"/>
      <c r="I90" s="47"/>
    </row>
    <row r="91" spans="1:9" ht="15" customHeight="1" x14ac:dyDescent="0.2">
      <c r="A91" s="85">
        <v>2455</v>
      </c>
      <c r="B91" s="92" t="s">
        <v>260</v>
      </c>
      <c r="C91" s="92">
        <v>5</v>
      </c>
      <c r="D91" s="92">
        <v>5</v>
      </c>
      <c r="E91" s="93" t="s">
        <v>536</v>
      </c>
      <c r="F91" s="98" t="s">
        <v>537</v>
      </c>
      <c r="G91" s="47">
        <f t="shared" si="1"/>
        <v>129096.78</v>
      </c>
      <c r="H91" s="47"/>
      <c r="I91" s="47">
        <v>129096.78</v>
      </c>
    </row>
    <row r="92" spans="1:9" ht="15" customHeight="1" x14ac:dyDescent="0.2">
      <c r="A92" s="85">
        <v>2460</v>
      </c>
      <c r="B92" s="76" t="s">
        <v>260</v>
      </c>
      <c r="C92" s="76">
        <v>6</v>
      </c>
      <c r="D92" s="76">
        <v>0</v>
      </c>
      <c r="E92" s="89" t="s">
        <v>29</v>
      </c>
      <c r="F92" s="90" t="s">
        <v>538</v>
      </c>
      <c r="G92" s="47">
        <f t="shared" si="1"/>
        <v>0</v>
      </c>
      <c r="H92" s="48">
        <f>SUM(H93)</f>
        <v>0</v>
      </c>
      <c r="I92" s="48">
        <f>SUM(I93)</f>
        <v>0</v>
      </c>
    </row>
    <row r="93" spans="1:9" ht="24.75" customHeight="1" x14ac:dyDescent="0.2">
      <c r="A93" s="85">
        <v>2461</v>
      </c>
      <c r="B93" s="92" t="s">
        <v>260</v>
      </c>
      <c r="C93" s="92">
        <v>6</v>
      </c>
      <c r="D93" s="92">
        <v>1</v>
      </c>
      <c r="E93" s="93" t="s">
        <v>539</v>
      </c>
      <c r="F93" s="98" t="s">
        <v>538</v>
      </c>
      <c r="G93" s="47">
        <f t="shared" si="1"/>
        <v>0</v>
      </c>
      <c r="H93" s="47"/>
      <c r="I93" s="47"/>
    </row>
    <row r="94" spans="1:9" ht="16.5" customHeight="1" x14ac:dyDescent="0.2">
      <c r="A94" s="85">
        <v>2470</v>
      </c>
      <c r="B94" s="76" t="s">
        <v>260</v>
      </c>
      <c r="C94" s="76">
        <v>7</v>
      </c>
      <c r="D94" s="76">
        <v>0</v>
      </c>
      <c r="E94" s="89" t="s">
        <v>30</v>
      </c>
      <c r="F94" s="100" t="s">
        <v>540</v>
      </c>
      <c r="G94" s="47">
        <f t="shared" si="1"/>
        <v>0</v>
      </c>
      <c r="H94" s="48">
        <f>SUM(H95:H98)</f>
        <v>0</v>
      </c>
      <c r="I94" s="48">
        <f>SUM(I95:I98)</f>
        <v>0</v>
      </c>
    </row>
    <row r="95" spans="1:9" ht="16.5" customHeight="1" x14ac:dyDescent="0.2">
      <c r="A95" s="85">
        <v>2471</v>
      </c>
      <c r="B95" s="92" t="s">
        <v>260</v>
      </c>
      <c r="C95" s="92">
        <v>7</v>
      </c>
      <c r="D95" s="92">
        <v>1</v>
      </c>
      <c r="E95" s="93" t="s">
        <v>541</v>
      </c>
      <c r="F95" s="98" t="s">
        <v>542</v>
      </c>
      <c r="G95" s="47">
        <f t="shared" si="1"/>
        <v>0</v>
      </c>
      <c r="H95" s="47"/>
      <c r="I95" s="47"/>
    </row>
    <row r="96" spans="1:9" ht="16.5" customHeight="1" x14ac:dyDescent="0.2">
      <c r="A96" s="85">
        <v>2472</v>
      </c>
      <c r="B96" s="92" t="s">
        <v>260</v>
      </c>
      <c r="C96" s="92">
        <v>7</v>
      </c>
      <c r="D96" s="92">
        <v>2</v>
      </c>
      <c r="E96" s="93" t="s">
        <v>543</v>
      </c>
      <c r="F96" s="101" t="s">
        <v>544</v>
      </c>
      <c r="G96" s="47">
        <f t="shared" si="1"/>
        <v>0</v>
      </c>
      <c r="H96" s="47"/>
      <c r="I96" s="47"/>
    </row>
    <row r="97" spans="1:10" ht="36.75" customHeight="1" x14ac:dyDescent="0.2">
      <c r="A97" s="85">
        <v>2473</v>
      </c>
      <c r="B97" s="92" t="s">
        <v>260</v>
      </c>
      <c r="C97" s="92">
        <v>7</v>
      </c>
      <c r="D97" s="92">
        <v>3</v>
      </c>
      <c r="E97" s="93" t="s">
        <v>545</v>
      </c>
      <c r="F97" s="98" t="s">
        <v>546</v>
      </c>
      <c r="G97" s="47">
        <f t="shared" si="1"/>
        <v>0</v>
      </c>
      <c r="H97" s="47"/>
      <c r="I97" s="47"/>
    </row>
    <row r="98" spans="1:10" ht="38.25" customHeight="1" x14ac:dyDescent="0.2">
      <c r="A98" s="85">
        <v>2474</v>
      </c>
      <c r="B98" s="92" t="s">
        <v>260</v>
      </c>
      <c r="C98" s="92">
        <v>7</v>
      </c>
      <c r="D98" s="92">
        <v>4</v>
      </c>
      <c r="E98" s="93" t="s">
        <v>547</v>
      </c>
      <c r="F98" s="94" t="s">
        <v>548</v>
      </c>
      <c r="G98" s="47">
        <f t="shared" si="1"/>
        <v>0</v>
      </c>
      <c r="H98" s="47"/>
      <c r="I98" s="47"/>
    </row>
    <row r="99" spans="1:10" ht="36.75" customHeight="1" x14ac:dyDescent="0.2">
      <c r="A99" s="85">
        <v>2480</v>
      </c>
      <c r="B99" s="76" t="s">
        <v>260</v>
      </c>
      <c r="C99" s="76">
        <v>8</v>
      </c>
      <c r="D99" s="76">
        <v>0</v>
      </c>
      <c r="E99" s="89" t="s">
        <v>31</v>
      </c>
      <c r="F99" s="90" t="s">
        <v>549</v>
      </c>
      <c r="G99" s="47">
        <f t="shared" si="1"/>
        <v>0</v>
      </c>
      <c r="H99" s="48">
        <f>SUM(H100:H106)</f>
        <v>0</v>
      </c>
      <c r="I99" s="48">
        <f>SUM(I100:I106)</f>
        <v>0</v>
      </c>
    </row>
    <row r="100" spans="1:10" ht="85.5" x14ac:dyDescent="0.2">
      <c r="A100" s="85">
        <v>2481</v>
      </c>
      <c r="B100" s="92" t="s">
        <v>260</v>
      </c>
      <c r="C100" s="92">
        <v>8</v>
      </c>
      <c r="D100" s="92">
        <v>1</v>
      </c>
      <c r="E100" s="93" t="s">
        <v>550</v>
      </c>
      <c r="F100" s="98" t="s">
        <v>551</v>
      </c>
      <c r="G100" s="47">
        <f t="shared" si="1"/>
        <v>0</v>
      </c>
      <c r="H100" s="47"/>
      <c r="I100" s="47"/>
    </row>
    <row r="101" spans="1:10" ht="36.75" customHeight="1" x14ac:dyDescent="0.2">
      <c r="A101" s="85">
        <v>2482</v>
      </c>
      <c r="B101" s="92" t="s">
        <v>260</v>
      </c>
      <c r="C101" s="92">
        <v>8</v>
      </c>
      <c r="D101" s="92">
        <v>2</v>
      </c>
      <c r="E101" s="93" t="s">
        <v>552</v>
      </c>
      <c r="F101" s="98" t="s">
        <v>553</v>
      </c>
      <c r="G101" s="47">
        <f t="shared" si="1"/>
        <v>0</v>
      </c>
      <c r="H101" s="47"/>
      <c r="I101" s="47"/>
    </row>
    <row r="102" spans="1:10" ht="36" x14ac:dyDescent="0.2">
      <c r="A102" s="85">
        <v>2483</v>
      </c>
      <c r="B102" s="92" t="s">
        <v>260</v>
      </c>
      <c r="C102" s="92">
        <v>8</v>
      </c>
      <c r="D102" s="92">
        <v>3</v>
      </c>
      <c r="E102" s="93" t="s">
        <v>554</v>
      </c>
      <c r="F102" s="98" t="s">
        <v>555</v>
      </c>
      <c r="G102" s="47">
        <f t="shared" si="1"/>
        <v>0</v>
      </c>
      <c r="H102" s="47"/>
      <c r="I102" s="47"/>
    </row>
    <row r="103" spans="1:10" ht="27" customHeight="1" x14ac:dyDescent="0.2">
      <c r="A103" s="85">
        <v>2484</v>
      </c>
      <c r="B103" s="92" t="s">
        <v>260</v>
      </c>
      <c r="C103" s="92">
        <v>8</v>
      </c>
      <c r="D103" s="92">
        <v>4</v>
      </c>
      <c r="E103" s="93" t="s">
        <v>556</v>
      </c>
      <c r="F103" s="98" t="s">
        <v>557</v>
      </c>
      <c r="G103" s="47">
        <f t="shared" si="1"/>
        <v>0</v>
      </c>
      <c r="H103" s="47"/>
      <c r="I103" s="47"/>
    </row>
    <row r="104" spans="1:10" ht="27" customHeight="1" x14ac:dyDescent="0.2">
      <c r="A104" s="85">
        <v>2485</v>
      </c>
      <c r="B104" s="92" t="s">
        <v>260</v>
      </c>
      <c r="C104" s="92">
        <v>8</v>
      </c>
      <c r="D104" s="92">
        <v>5</v>
      </c>
      <c r="E104" s="93" t="s">
        <v>558</v>
      </c>
      <c r="F104" s="98" t="s">
        <v>559</v>
      </c>
      <c r="G104" s="47">
        <f t="shared" si="1"/>
        <v>0</v>
      </c>
      <c r="H104" s="47"/>
      <c r="I104" s="47"/>
    </row>
    <row r="105" spans="1:10" ht="27" customHeight="1" x14ac:dyDescent="0.2">
      <c r="A105" s="85">
        <v>2486</v>
      </c>
      <c r="B105" s="92" t="s">
        <v>260</v>
      </c>
      <c r="C105" s="92">
        <v>8</v>
      </c>
      <c r="D105" s="92">
        <v>6</v>
      </c>
      <c r="E105" s="93" t="s">
        <v>560</v>
      </c>
      <c r="F105" s="98" t="s">
        <v>561</v>
      </c>
      <c r="G105" s="47">
        <f t="shared" si="1"/>
        <v>0</v>
      </c>
      <c r="H105" s="47"/>
      <c r="I105" s="47"/>
    </row>
    <row r="106" spans="1:10" ht="27" customHeight="1" x14ac:dyDescent="0.2">
      <c r="A106" s="85">
        <v>2487</v>
      </c>
      <c r="B106" s="92" t="s">
        <v>260</v>
      </c>
      <c r="C106" s="92">
        <v>8</v>
      </c>
      <c r="D106" s="92">
        <v>7</v>
      </c>
      <c r="E106" s="93" t="s">
        <v>562</v>
      </c>
      <c r="F106" s="98" t="s">
        <v>563</v>
      </c>
      <c r="G106" s="47">
        <f t="shared" si="1"/>
        <v>0</v>
      </c>
      <c r="H106" s="47"/>
      <c r="I106" s="47"/>
    </row>
    <row r="107" spans="1:10" s="88" customFormat="1" ht="25.5" customHeight="1" x14ac:dyDescent="0.2">
      <c r="A107" s="85">
        <v>2490</v>
      </c>
      <c r="B107" s="76" t="s">
        <v>260</v>
      </c>
      <c r="C107" s="76">
        <v>9</v>
      </c>
      <c r="D107" s="76">
        <v>0</v>
      </c>
      <c r="E107" s="89" t="s">
        <v>32</v>
      </c>
      <c r="F107" s="90" t="s">
        <v>565</v>
      </c>
      <c r="G107" s="47">
        <f t="shared" si="1"/>
        <v>-3452000</v>
      </c>
      <c r="H107" s="48">
        <f>SUM(H108)</f>
        <v>0</v>
      </c>
      <c r="I107" s="48">
        <f>SUM(I108)</f>
        <v>-3452000</v>
      </c>
      <c r="J107" s="4"/>
    </row>
    <row r="108" spans="1:10" ht="16.5" customHeight="1" x14ac:dyDescent="0.2">
      <c r="A108" s="85">
        <v>2491</v>
      </c>
      <c r="B108" s="92" t="s">
        <v>260</v>
      </c>
      <c r="C108" s="92">
        <v>9</v>
      </c>
      <c r="D108" s="92">
        <v>1</v>
      </c>
      <c r="E108" s="93" t="s">
        <v>564</v>
      </c>
      <c r="F108" s="98" t="s">
        <v>566</v>
      </c>
      <c r="G108" s="47">
        <f t="shared" si="1"/>
        <v>-3452000</v>
      </c>
      <c r="H108" s="47"/>
      <c r="I108" s="102">
        <v>-3452000</v>
      </c>
    </row>
    <row r="109" spans="1:10" ht="16.5" customHeight="1" x14ac:dyDescent="0.2">
      <c r="A109" s="85">
        <v>2500</v>
      </c>
      <c r="B109" s="76" t="s">
        <v>262</v>
      </c>
      <c r="C109" s="76">
        <v>0</v>
      </c>
      <c r="D109" s="76">
        <v>0</v>
      </c>
      <c r="E109" s="86" t="s">
        <v>978</v>
      </c>
      <c r="F109" s="99" t="s">
        <v>567</v>
      </c>
      <c r="G109" s="47">
        <f t="shared" si="1"/>
        <v>528989.6</v>
      </c>
      <c r="H109" s="48">
        <f>SUM(H110+H112+H114+H116+H118+H120)</f>
        <v>233989.6</v>
      </c>
      <c r="I109" s="48">
        <f>SUM(I110+I112+I114+I116+I118+I120)</f>
        <v>295000</v>
      </c>
      <c r="J109" s="88"/>
    </row>
    <row r="110" spans="1:10" ht="23.25" customHeight="1" x14ac:dyDescent="0.2">
      <c r="A110" s="85">
        <v>2510</v>
      </c>
      <c r="B110" s="76" t="s">
        <v>262</v>
      </c>
      <c r="C110" s="76">
        <v>1</v>
      </c>
      <c r="D110" s="76">
        <v>0</v>
      </c>
      <c r="E110" s="89" t="s">
        <v>33</v>
      </c>
      <c r="F110" s="90" t="s">
        <v>569</v>
      </c>
      <c r="G110" s="47">
        <f t="shared" si="1"/>
        <v>233989.6</v>
      </c>
      <c r="H110" s="48">
        <f>SUM(H111)</f>
        <v>233989.6</v>
      </c>
      <c r="I110" s="48">
        <f>SUM(I111)</f>
        <v>0</v>
      </c>
    </row>
    <row r="111" spans="1:10" ht="16.5" customHeight="1" x14ac:dyDescent="0.2">
      <c r="A111" s="85">
        <v>2511</v>
      </c>
      <c r="B111" s="92" t="s">
        <v>262</v>
      </c>
      <c r="C111" s="92">
        <v>1</v>
      </c>
      <c r="D111" s="92">
        <v>1</v>
      </c>
      <c r="E111" s="93" t="s">
        <v>568</v>
      </c>
      <c r="F111" s="98" t="s">
        <v>570</v>
      </c>
      <c r="G111" s="47">
        <f t="shared" si="1"/>
        <v>233989.6</v>
      </c>
      <c r="H111" s="47">
        <v>233989.6</v>
      </c>
      <c r="I111" s="47">
        <v>0</v>
      </c>
    </row>
    <row r="112" spans="1:10" ht="25.5" customHeight="1" x14ac:dyDescent="0.2">
      <c r="A112" s="85">
        <v>2520</v>
      </c>
      <c r="B112" s="76" t="s">
        <v>262</v>
      </c>
      <c r="C112" s="76">
        <v>2</v>
      </c>
      <c r="D112" s="76">
        <v>0</v>
      </c>
      <c r="E112" s="89" t="s">
        <v>34</v>
      </c>
      <c r="F112" s="90" t="s">
        <v>571</v>
      </c>
      <c r="G112" s="47">
        <f t="shared" si="1"/>
        <v>295000</v>
      </c>
      <c r="H112" s="48">
        <f>SUM(H113)</f>
        <v>0</v>
      </c>
      <c r="I112" s="48">
        <f>SUM(I113)</f>
        <v>295000</v>
      </c>
    </row>
    <row r="113" spans="1:10" ht="16.5" customHeight="1" x14ac:dyDescent="0.2">
      <c r="A113" s="85">
        <v>2521</v>
      </c>
      <c r="B113" s="92" t="s">
        <v>262</v>
      </c>
      <c r="C113" s="92">
        <v>2</v>
      </c>
      <c r="D113" s="92">
        <v>1</v>
      </c>
      <c r="E113" s="93" t="s">
        <v>572</v>
      </c>
      <c r="F113" s="98" t="s">
        <v>573</v>
      </c>
      <c r="G113" s="47">
        <f t="shared" si="1"/>
        <v>295000</v>
      </c>
      <c r="H113" s="47">
        <v>0</v>
      </c>
      <c r="I113" s="47">
        <v>295000</v>
      </c>
    </row>
    <row r="114" spans="1:10" ht="27.75" customHeight="1" x14ac:dyDescent="0.2">
      <c r="A114" s="85">
        <v>2530</v>
      </c>
      <c r="B114" s="76" t="s">
        <v>262</v>
      </c>
      <c r="C114" s="76">
        <v>3</v>
      </c>
      <c r="D114" s="76">
        <v>0</v>
      </c>
      <c r="E114" s="89" t="s">
        <v>35</v>
      </c>
      <c r="F114" s="90" t="s">
        <v>575</v>
      </c>
      <c r="G114" s="47">
        <f t="shared" si="1"/>
        <v>0</v>
      </c>
      <c r="H114" s="48">
        <f>SUM(H115)</f>
        <v>0</v>
      </c>
      <c r="I114" s="48">
        <f>SUM(I115)</f>
        <v>0</v>
      </c>
    </row>
    <row r="115" spans="1:10" ht="27" customHeight="1" x14ac:dyDescent="0.2">
      <c r="A115" s="85">
        <v>2531</v>
      </c>
      <c r="B115" s="92" t="s">
        <v>262</v>
      </c>
      <c r="C115" s="92">
        <v>3</v>
      </c>
      <c r="D115" s="92">
        <v>1</v>
      </c>
      <c r="E115" s="93" t="s">
        <v>574</v>
      </c>
      <c r="F115" s="98" t="s">
        <v>576</v>
      </c>
      <c r="G115" s="47">
        <f t="shared" si="1"/>
        <v>0</v>
      </c>
      <c r="H115" s="47"/>
      <c r="I115" s="47"/>
    </row>
    <row r="116" spans="1:10" ht="39.75" customHeight="1" x14ac:dyDescent="0.2">
      <c r="A116" s="85">
        <v>2540</v>
      </c>
      <c r="B116" s="76" t="s">
        <v>262</v>
      </c>
      <c r="C116" s="76">
        <v>4</v>
      </c>
      <c r="D116" s="76">
        <v>0</v>
      </c>
      <c r="E116" s="89" t="s">
        <v>36</v>
      </c>
      <c r="F116" s="90" t="s">
        <v>578</v>
      </c>
      <c r="G116" s="47">
        <f t="shared" si="1"/>
        <v>0</v>
      </c>
      <c r="H116" s="48">
        <f>SUM(H117)</f>
        <v>0</v>
      </c>
      <c r="I116" s="48">
        <f>SUM(I117)</f>
        <v>0</v>
      </c>
    </row>
    <row r="117" spans="1:10" ht="27" customHeight="1" x14ac:dyDescent="0.2">
      <c r="A117" s="85">
        <v>2541</v>
      </c>
      <c r="B117" s="92" t="s">
        <v>262</v>
      </c>
      <c r="C117" s="92">
        <v>4</v>
      </c>
      <c r="D117" s="92">
        <v>1</v>
      </c>
      <c r="E117" s="93" t="s">
        <v>577</v>
      </c>
      <c r="F117" s="98" t="s">
        <v>579</v>
      </c>
      <c r="G117" s="47">
        <f t="shared" si="1"/>
        <v>0</v>
      </c>
      <c r="H117" s="47"/>
      <c r="I117" s="47"/>
    </row>
    <row r="118" spans="1:10" ht="27" customHeight="1" x14ac:dyDescent="0.2">
      <c r="A118" s="85">
        <v>2550</v>
      </c>
      <c r="B118" s="76" t="s">
        <v>262</v>
      </c>
      <c r="C118" s="76">
        <v>5</v>
      </c>
      <c r="D118" s="76">
        <v>0</v>
      </c>
      <c r="E118" s="89" t="s">
        <v>37</v>
      </c>
      <c r="F118" s="90" t="s">
        <v>581</v>
      </c>
      <c r="G118" s="47">
        <f t="shared" si="1"/>
        <v>0</v>
      </c>
      <c r="H118" s="48">
        <f>SUM(H119)</f>
        <v>0</v>
      </c>
      <c r="I118" s="48">
        <f>SUM(I119)</f>
        <v>0</v>
      </c>
    </row>
    <row r="119" spans="1:10" ht="27" customHeight="1" x14ac:dyDescent="0.2">
      <c r="A119" s="85">
        <v>2551</v>
      </c>
      <c r="B119" s="92" t="s">
        <v>262</v>
      </c>
      <c r="C119" s="92">
        <v>5</v>
      </c>
      <c r="D119" s="92">
        <v>1</v>
      </c>
      <c r="E119" s="93" t="s">
        <v>580</v>
      </c>
      <c r="F119" s="98" t="s">
        <v>582</v>
      </c>
      <c r="G119" s="47">
        <f t="shared" si="1"/>
        <v>0</v>
      </c>
      <c r="H119" s="47"/>
      <c r="I119" s="47"/>
    </row>
    <row r="120" spans="1:10" s="88" customFormat="1" ht="27" customHeight="1" x14ac:dyDescent="0.2">
      <c r="A120" s="85">
        <v>2560</v>
      </c>
      <c r="B120" s="76" t="s">
        <v>262</v>
      </c>
      <c r="C120" s="76">
        <v>6</v>
      </c>
      <c r="D120" s="76">
        <v>0</v>
      </c>
      <c r="E120" s="89" t="s">
        <v>38</v>
      </c>
      <c r="F120" s="90" t="s">
        <v>584</v>
      </c>
      <c r="G120" s="47">
        <f t="shared" si="1"/>
        <v>0</v>
      </c>
      <c r="H120" s="48">
        <f>SUM(H121)</f>
        <v>0</v>
      </c>
      <c r="I120" s="48">
        <f>SUM(I121)</f>
        <v>0</v>
      </c>
      <c r="J120" s="4"/>
    </row>
    <row r="121" spans="1:10" ht="14.25" customHeight="1" x14ac:dyDescent="0.2">
      <c r="A121" s="85">
        <v>2561</v>
      </c>
      <c r="B121" s="92" t="s">
        <v>262</v>
      </c>
      <c r="C121" s="92">
        <v>6</v>
      </c>
      <c r="D121" s="92">
        <v>1</v>
      </c>
      <c r="E121" s="93" t="s">
        <v>583</v>
      </c>
      <c r="F121" s="98" t="s">
        <v>585</v>
      </c>
      <c r="G121" s="47">
        <f t="shared" si="1"/>
        <v>0</v>
      </c>
      <c r="H121" s="47"/>
      <c r="I121" s="47"/>
    </row>
    <row r="122" spans="1:10" ht="14.25" customHeight="1" x14ac:dyDescent="0.2">
      <c r="A122" s="85">
        <v>2600</v>
      </c>
      <c r="B122" s="76" t="s">
        <v>263</v>
      </c>
      <c r="C122" s="76">
        <v>0</v>
      </c>
      <c r="D122" s="76">
        <v>0</v>
      </c>
      <c r="E122" s="86" t="s">
        <v>979</v>
      </c>
      <c r="F122" s="99" t="s">
        <v>586</v>
      </c>
      <c r="G122" s="47">
        <f t="shared" si="1"/>
        <v>746229.96699999995</v>
      </c>
      <c r="H122" s="48">
        <f>SUM(H123+H125+H127+H129+H131+H133)</f>
        <v>233850.41699999999</v>
      </c>
      <c r="I122" s="48">
        <f>SUM(I123+I125+I127+I129+I131+I133)</f>
        <v>512379.55</v>
      </c>
      <c r="J122" s="88"/>
    </row>
    <row r="123" spans="1:10" ht="14.25" customHeight="1" x14ac:dyDescent="0.2">
      <c r="A123" s="85">
        <v>2610</v>
      </c>
      <c r="B123" s="76" t="s">
        <v>263</v>
      </c>
      <c r="C123" s="76">
        <v>1</v>
      </c>
      <c r="D123" s="76">
        <v>0</v>
      </c>
      <c r="E123" s="89" t="s">
        <v>39</v>
      </c>
      <c r="F123" s="90" t="s">
        <v>587</v>
      </c>
      <c r="G123" s="47">
        <f t="shared" si="1"/>
        <v>0</v>
      </c>
      <c r="H123" s="48">
        <f>SUM(H124)</f>
        <v>0</v>
      </c>
      <c r="I123" s="48">
        <f>SUM(I124)</f>
        <v>0</v>
      </c>
    </row>
    <row r="124" spans="1:10" ht="14.25" customHeight="1" x14ac:dyDescent="0.2">
      <c r="A124" s="85">
        <v>2611</v>
      </c>
      <c r="B124" s="92" t="s">
        <v>263</v>
      </c>
      <c r="C124" s="92">
        <v>1</v>
      </c>
      <c r="D124" s="92">
        <v>1</v>
      </c>
      <c r="E124" s="93" t="s">
        <v>588</v>
      </c>
      <c r="F124" s="98" t="s">
        <v>589</v>
      </c>
      <c r="G124" s="47">
        <f t="shared" si="1"/>
        <v>0</v>
      </c>
      <c r="H124" s="47"/>
      <c r="I124" s="47"/>
    </row>
    <row r="125" spans="1:10" ht="14.25" customHeight="1" x14ac:dyDescent="0.2">
      <c r="A125" s="85">
        <v>2620</v>
      </c>
      <c r="B125" s="76" t="s">
        <v>263</v>
      </c>
      <c r="C125" s="76">
        <v>2</v>
      </c>
      <c r="D125" s="76">
        <v>0</v>
      </c>
      <c r="E125" s="89" t="s">
        <v>40</v>
      </c>
      <c r="F125" s="90" t="s">
        <v>591</v>
      </c>
      <c r="G125" s="47">
        <f t="shared" si="1"/>
        <v>0</v>
      </c>
      <c r="H125" s="48">
        <f>SUM(H126)</f>
        <v>0</v>
      </c>
      <c r="I125" s="48">
        <f>SUM(I126)</f>
        <v>0</v>
      </c>
    </row>
    <row r="126" spans="1:10" ht="14.25" customHeight="1" x14ac:dyDescent="0.2">
      <c r="A126" s="85">
        <v>2621</v>
      </c>
      <c r="B126" s="92" t="s">
        <v>263</v>
      </c>
      <c r="C126" s="92">
        <v>2</v>
      </c>
      <c r="D126" s="92">
        <v>1</v>
      </c>
      <c r="E126" s="93" t="s">
        <v>590</v>
      </c>
      <c r="F126" s="98" t="s">
        <v>592</v>
      </c>
      <c r="G126" s="47">
        <f t="shared" si="1"/>
        <v>0</v>
      </c>
      <c r="H126" s="47"/>
      <c r="I126" s="47"/>
    </row>
    <row r="127" spans="1:10" ht="14.25" customHeight="1" x14ac:dyDescent="0.2">
      <c r="A127" s="85">
        <v>2630</v>
      </c>
      <c r="B127" s="76" t="s">
        <v>263</v>
      </c>
      <c r="C127" s="76">
        <v>3</v>
      </c>
      <c r="D127" s="76">
        <v>0</v>
      </c>
      <c r="E127" s="89" t="s">
        <v>41</v>
      </c>
      <c r="F127" s="90" t="s">
        <v>593</v>
      </c>
      <c r="G127" s="47">
        <f t="shared" si="1"/>
        <v>328466.56</v>
      </c>
      <c r="H127" s="48">
        <f>SUM(H128)</f>
        <v>0</v>
      </c>
      <c r="I127" s="48">
        <f>SUM(I128)</f>
        <v>328466.56</v>
      </c>
    </row>
    <row r="128" spans="1:10" ht="14.25" customHeight="1" x14ac:dyDescent="0.2">
      <c r="A128" s="85">
        <v>2631</v>
      </c>
      <c r="B128" s="92" t="s">
        <v>263</v>
      </c>
      <c r="C128" s="92">
        <v>3</v>
      </c>
      <c r="D128" s="92">
        <v>1</v>
      </c>
      <c r="E128" s="93" t="s">
        <v>594</v>
      </c>
      <c r="F128" s="103" t="s">
        <v>595</v>
      </c>
      <c r="G128" s="47">
        <f t="shared" si="1"/>
        <v>328466.56</v>
      </c>
      <c r="H128" s="47">
        <v>0</v>
      </c>
      <c r="I128" s="47">
        <v>328466.56</v>
      </c>
    </row>
    <row r="129" spans="1:10" ht="38.25" customHeight="1" x14ac:dyDescent="0.2">
      <c r="A129" s="85">
        <v>2640</v>
      </c>
      <c r="B129" s="76" t="s">
        <v>263</v>
      </c>
      <c r="C129" s="76">
        <v>4</v>
      </c>
      <c r="D129" s="76">
        <v>0</v>
      </c>
      <c r="E129" s="89" t="s">
        <v>42</v>
      </c>
      <c r="F129" s="90" t="s">
        <v>596</v>
      </c>
      <c r="G129" s="47">
        <f t="shared" si="1"/>
        <v>277162.99</v>
      </c>
      <c r="H129" s="48">
        <f>SUM(H130)</f>
        <v>93250</v>
      </c>
      <c r="I129" s="48">
        <f>SUM(I130)</f>
        <v>183912.99</v>
      </c>
    </row>
    <row r="130" spans="1:10" ht="39" customHeight="1" x14ac:dyDescent="0.2">
      <c r="A130" s="85">
        <v>2641</v>
      </c>
      <c r="B130" s="92" t="s">
        <v>263</v>
      </c>
      <c r="C130" s="92">
        <v>4</v>
      </c>
      <c r="D130" s="92">
        <v>1</v>
      </c>
      <c r="E130" s="93" t="s">
        <v>597</v>
      </c>
      <c r="F130" s="98" t="s">
        <v>598</v>
      </c>
      <c r="G130" s="47">
        <f t="shared" si="1"/>
        <v>277162.99</v>
      </c>
      <c r="H130" s="48">
        <v>93250</v>
      </c>
      <c r="I130" s="47">
        <v>183912.99</v>
      </c>
    </row>
    <row r="131" spans="1:10" ht="38.25" customHeight="1" x14ac:dyDescent="0.2">
      <c r="A131" s="85">
        <v>2650</v>
      </c>
      <c r="B131" s="76" t="s">
        <v>263</v>
      </c>
      <c r="C131" s="76">
        <v>5</v>
      </c>
      <c r="D131" s="76">
        <v>0</v>
      </c>
      <c r="E131" s="89" t="s">
        <v>43</v>
      </c>
      <c r="F131" s="90" t="s">
        <v>603</v>
      </c>
      <c r="G131" s="47">
        <f t="shared" si="1"/>
        <v>0</v>
      </c>
      <c r="H131" s="48">
        <f>SUM(H132)</f>
        <v>0</v>
      </c>
      <c r="I131" s="48">
        <f>M132</f>
        <v>0</v>
      </c>
    </row>
    <row r="132" spans="1:10" ht="26.25" customHeight="1" x14ac:dyDescent="0.2">
      <c r="A132" s="85">
        <v>2651</v>
      </c>
      <c r="B132" s="92" t="s">
        <v>263</v>
      </c>
      <c r="C132" s="92">
        <v>5</v>
      </c>
      <c r="D132" s="92">
        <v>1</v>
      </c>
      <c r="E132" s="93" t="s">
        <v>602</v>
      </c>
      <c r="F132" s="98" t="s">
        <v>604</v>
      </c>
      <c r="G132" s="47">
        <f t="shared" si="1"/>
        <v>0</v>
      </c>
      <c r="H132" s="47"/>
      <c r="I132" s="47"/>
    </row>
    <row r="133" spans="1:10" s="88" customFormat="1" ht="14.25" customHeight="1" x14ac:dyDescent="0.2">
      <c r="A133" s="85">
        <v>2660</v>
      </c>
      <c r="B133" s="76" t="s">
        <v>263</v>
      </c>
      <c r="C133" s="76">
        <v>6</v>
      </c>
      <c r="D133" s="76">
        <v>0</v>
      </c>
      <c r="E133" s="89" t="s">
        <v>44</v>
      </c>
      <c r="F133" s="100" t="s">
        <v>608</v>
      </c>
      <c r="G133" s="47">
        <f t="shared" si="1"/>
        <v>140600.41699999999</v>
      </c>
      <c r="H133" s="48">
        <f>SUM(H134)</f>
        <v>140600.41699999999</v>
      </c>
      <c r="I133" s="48">
        <f>SUM(I134)</f>
        <v>0</v>
      </c>
      <c r="J133" s="4"/>
    </row>
    <row r="134" spans="1:10" ht="27" customHeight="1" x14ac:dyDescent="0.2">
      <c r="A134" s="85">
        <v>2661</v>
      </c>
      <c r="B134" s="92" t="s">
        <v>263</v>
      </c>
      <c r="C134" s="92">
        <v>6</v>
      </c>
      <c r="D134" s="92">
        <v>1</v>
      </c>
      <c r="E134" s="93" t="s">
        <v>605</v>
      </c>
      <c r="F134" s="98" t="s">
        <v>609</v>
      </c>
      <c r="G134" s="47">
        <f t="shared" si="1"/>
        <v>140600.41699999999</v>
      </c>
      <c r="H134" s="47">
        <v>140600.41699999999</v>
      </c>
      <c r="I134" s="47">
        <v>0</v>
      </c>
    </row>
    <row r="135" spans="1:10" ht="15" customHeight="1" x14ac:dyDescent="0.2">
      <c r="A135" s="85">
        <v>2700</v>
      </c>
      <c r="B135" s="76" t="s">
        <v>264</v>
      </c>
      <c r="C135" s="76">
        <v>0</v>
      </c>
      <c r="D135" s="76">
        <v>0</v>
      </c>
      <c r="E135" s="86" t="s">
        <v>980</v>
      </c>
      <c r="F135" s="99" t="s">
        <v>610</v>
      </c>
      <c r="G135" s="47">
        <f t="shared" si="1"/>
        <v>0</v>
      </c>
      <c r="H135" s="48">
        <f>SUM(H136+H140+H145+H150+H152+H154)</f>
        <v>0</v>
      </c>
      <c r="I135" s="48">
        <f>SUM(I136+I140+I145+I150+I152+I154)</f>
        <v>0</v>
      </c>
      <c r="J135" s="88"/>
    </row>
    <row r="136" spans="1:10" ht="15" customHeight="1" x14ac:dyDescent="0.2">
      <c r="A136" s="85">
        <v>2710</v>
      </c>
      <c r="B136" s="76" t="s">
        <v>264</v>
      </c>
      <c r="C136" s="76">
        <v>1</v>
      </c>
      <c r="D136" s="76">
        <v>0</v>
      </c>
      <c r="E136" s="89" t="s">
        <v>45</v>
      </c>
      <c r="F136" s="90" t="s">
        <v>611</v>
      </c>
      <c r="G136" s="47">
        <f t="shared" si="1"/>
        <v>0</v>
      </c>
      <c r="H136" s="48">
        <f>SUM(H137:H139)</f>
        <v>0</v>
      </c>
      <c r="I136" s="48">
        <f>SUM(I137:I139)</f>
        <v>0</v>
      </c>
    </row>
    <row r="137" spans="1:10" ht="15" customHeight="1" x14ac:dyDescent="0.2">
      <c r="A137" s="85">
        <v>2711</v>
      </c>
      <c r="B137" s="92" t="s">
        <v>264</v>
      </c>
      <c r="C137" s="92">
        <v>1</v>
      </c>
      <c r="D137" s="92">
        <v>1</v>
      </c>
      <c r="E137" s="93" t="s">
        <v>612</v>
      </c>
      <c r="F137" s="98" t="s">
        <v>613</v>
      </c>
      <c r="G137" s="47">
        <f t="shared" si="1"/>
        <v>0</v>
      </c>
      <c r="H137" s="47"/>
      <c r="I137" s="47"/>
    </row>
    <row r="138" spans="1:10" ht="24.75" customHeight="1" x14ac:dyDescent="0.2">
      <c r="A138" s="85">
        <v>2712</v>
      </c>
      <c r="B138" s="92" t="s">
        <v>264</v>
      </c>
      <c r="C138" s="92">
        <v>1</v>
      </c>
      <c r="D138" s="92">
        <v>2</v>
      </c>
      <c r="E138" s="93" t="s">
        <v>614</v>
      </c>
      <c r="F138" s="98" t="s">
        <v>615</v>
      </c>
      <c r="G138" s="47">
        <f t="shared" si="1"/>
        <v>0</v>
      </c>
      <c r="H138" s="47"/>
      <c r="I138" s="47"/>
    </row>
    <row r="139" spans="1:10" ht="15" customHeight="1" x14ac:dyDescent="0.2">
      <c r="A139" s="85">
        <v>2713</v>
      </c>
      <c r="B139" s="92" t="s">
        <v>264</v>
      </c>
      <c r="C139" s="92">
        <v>1</v>
      </c>
      <c r="D139" s="92">
        <v>3</v>
      </c>
      <c r="E139" s="93" t="s">
        <v>102</v>
      </c>
      <c r="F139" s="98" t="s">
        <v>616</v>
      </c>
      <c r="G139" s="47">
        <f t="shared" ref="G139:G202" si="2">SUM(H139:I139)</f>
        <v>0</v>
      </c>
      <c r="H139" s="47"/>
      <c r="I139" s="47"/>
    </row>
    <row r="140" spans="1:10" ht="15" customHeight="1" x14ac:dyDescent="0.2">
      <c r="A140" s="85">
        <v>2720</v>
      </c>
      <c r="B140" s="76" t="s">
        <v>264</v>
      </c>
      <c r="C140" s="76">
        <v>2</v>
      </c>
      <c r="D140" s="76">
        <v>0</v>
      </c>
      <c r="E140" s="89" t="s">
        <v>46</v>
      </c>
      <c r="F140" s="90" t="s">
        <v>617</v>
      </c>
      <c r="G140" s="47">
        <f t="shared" si="2"/>
        <v>0</v>
      </c>
      <c r="H140" s="48">
        <f>SUM(H141:H144)</f>
        <v>0</v>
      </c>
      <c r="I140" s="48">
        <f>SUM(I141:I144)</f>
        <v>0</v>
      </c>
    </row>
    <row r="141" spans="1:10" ht="15" customHeight="1" x14ac:dyDescent="0.2">
      <c r="A141" s="85">
        <v>2721</v>
      </c>
      <c r="B141" s="92" t="s">
        <v>264</v>
      </c>
      <c r="C141" s="92">
        <v>2</v>
      </c>
      <c r="D141" s="92">
        <v>1</v>
      </c>
      <c r="E141" s="93" t="s">
        <v>618</v>
      </c>
      <c r="F141" s="98" t="s">
        <v>619</v>
      </c>
      <c r="G141" s="47">
        <f t="shared" si="2"/>
        <v>0</v>
      </c>
      <c r="H141" s="47"/>
      <c r="I141" s="47"/>
    </row>
    <row r="142" spans="1:10" ht="15" customHeight="1" x14ac:dyDescent="0.2">
      <c r="A142" s="85">
        <v>2722</v>
      </c>
      <c r="B142" s="92" t="s">
        <v>264</v>
      </c>
      <c r="C142" s="92">
        <v>2</v>
      </c>
      <c r="D142" s="92">
        <v>2</v>
      </c>
      <c r="E142" s="93" t="s">
        <v>620</v>
      </c>
      <c r="F142" s="98" t="s">
        <v>621</v>
      </c>
      <c r="G142" s="47">
        <f t="shared" si="2"/>
        <v>0</v>
      </c>
      <c r="H142" s="47"/>
      <c r="I142" s="47"/>
    </row>
    <row r="143" spans="1:10" ht="15" customHeight="1" x14ac:dyDescent="0.2">
      <c r="A143" s="85">
        <v>2723</v>
      </c>
      <c r="B143" s="92" t="s">
        <v>264</v>
      </c>
      <c r="C143" s="92">
        <v>2</v>
      </c>
      <c r="D143" s="92">
        <v>3</v>
      </c>
      <c r="E143" s="93" t="s">
        <v>103</v>
      </c>
      <c r="F143" s="98" t="s">
        <v>622</v>
      </c>
      <c r="G143" s="47">
        <f t="shared" si="2"/>
        <v>0</v>
      </c>
      <c r="H143" s="47"/>
      <c r="I143" s="47"/>
    </row>
    <row r="144" spans="1:10" ht="24.75" customHeight="1" x14ac:dyDescent="0.2">
      <c r="A144" s="85">
        <v>2724</v>
      </c>
      <c r="B144" s="92" t="s">
        <v>264</v>
      </c>
      <c r="C144" s="92">
        <v>2</v>
      </c>
      <c r="D144" s="92">
        <v>4</v>
      </c>
      <c r="E144" s="93" t="s">
        <v>623</v>
      </c>
      <c r="F144" s="98" t="s">
        <v>624</v>
      </c>
      <c r="G144" s="47">
        <f t="shared" si="2"/>
        <v>0</v>
      </c>
      <c r="H144" s="47"/>
      <c r="I144" s="47"/>
    </row>
    <row r="145" spans="1:10" ht="24.75" customHeight="1" x14ac:dyDescent="0.2">
      <c r="A145" s="85">
        <v>2730</v>
      </c>
      <c r="B145" s="76" t="s">
        <v>264</v>
      </c>
      <c r="C145" s="76">
        <v>3</v>
      </c>
      <c r="D145" s="76">
        <v>0</v>
      </c>
      <c r="E145" s="89" t="s">
        <v>47</v>
      </c>
      <c r="F145" s="90" t="s">
        <v>626</v>
      </c>
      <c r="G145" s="47">
        <f t="shared" si="2"/>
        <v>0</v>
      </c>
      <c r="H145" s="48">
        <f>SUM(H146:H149)</f>
        <v>0</v>
      </c>
      <c r="I145" s="48">
        <f>SUM(I146:I149)</f>
        <v>0</v>
      </c>
    </row>
    <row r="146" spans="1:10" ht="24.75" customHeight="1" x14ac:dyDescent="0.2">
      <c r="A146" s="85">
        <v>2731</v>
      </c>
      <c r="B146" s="92" t="s">
        <v>264</v>
      </c>
      <c r="C146" s="92">
        <v>3</v>
      </c>
      <c r="D146" s="92">
        <v>1</v>
      </c>
      <c r="E146" s="93" t="s">
        <v>627</v>
      </c>
      <c r="F146" s="94" t="s">
        <v>628</v>
      </c>
      <c r="G146" s="47">
        <f t="shared" si="2"/>
        <v>0</v>
      </c>
      <c r="H146" s="47"/>
      <c r="I146" s="47"/>
    </row>
    <row r="147" spans="1:10" ht="24.75" customHeight="1" x14ac:dyDescent="0.2">
      <c r="A147" s="85">
        <v>2732</v>
      </c>
      <c r="B147" s="92" t="s">
        <v>264</v>
      </c>
      <c r="C147" s="92">
        <v>3</v>
      </c>
      <c r="D147" s="92">
        <v>2</v>
      </c>
      <c r="E147" s="93" t="s">
        <v>629</v>
      </c>
      <c r="F147" s="94" t="s">
        <v>630</v>
      </c>
      <c r="G147" s="47">
        <f t="shared" si="2"/>
        <v>0</v>
      </c>
      <c r="H147" s="47"/>
      <c r="I147" s="47"/>
    </row>
    <row r="148" spans="1:10" ht="24.75" customHeight="1" x14ac:dyDescent="0.2">
      <c r="A148" s="85">
        <v>2733</v>
      </c>
      <c r="B148" s="92" t="s">
        <v>264</v>
      </c>
      <c r="C148" s="92">
        <v>3</v>
      </c>
      <c r="D148" s="92">
        <v>3</v>
      </c>
      <c r="E148" s="93" t="s">
        <v>631</v>
      </c>
      <c r="F148" s="94" t="s">
        <v>632</v>
      </c>
      <c r="G148" s="47">
        <f t="shared" si="2"/>
        <v>0</v>
      </c>
      <c r="H148" s="47"/>
      <c r="I148" s="47"/>
    </row>
    <row r="149" spans="1:10" ht="16.5" customHeight="1" x14ac:dyDescent="0.2">
      <c r="A149" s="85">
        <v>2734</v>
      </c>
      <c r="B149" s="92" t="s">
        <v>264</v>
      </c>
      <c r="C149" s="92">
        <v>3</v>
      </c>
      <c r="D149" s="92">
        <v>4</v>
      </c>
      <c r="E149" s="93" t="s">
        <v>633</v>
      </c>
      <c r="F149" s="94" t="s">
        <v>634</v>
      </c>
      <c r="G149" s="47">
        <f t="shared" si="2"/>
        <v>0</v>
      </c>
      <c r="H149" s="47"/>
      <c r="I149" s="47"/>
    </row>
    <row r="150" spans="1:10" ht="24.75" customHeight="1" x14ac:dyDescent="0.2">
      <c r="A150" s="85">
        <v>2740</v>
      </c>
      <c r="B150" s="76" t="s">
        <v>264</v>
      </c>
      <c r="C150" s="76">
        <v>4</v>
      </c>
      <c r="D150" s="76">
        <v>0</v>
      </c>
      <c r="E150" s="89" t="s">
        <v>48</v>
      </c>
      <c r="F150" s="90" t="s">
        <v>636</v>
      </c>
      <c r="G150" s="47">
        <f t="shared" si="2"/>
        <v>0</v>
      </c>
      <c r="H150" s="48">
        <f>SUM(H151)</f>
        <v>0</v>
      </c>
      <c r="I150" s="48">
        <f>SUM(I151)</f>
        <v>0</v>
      </c>
    </row>
    <row r="151" spans="1:10" ht="28.5" x14ac:dyDescent="0.2">
      <c r="A151" s="85">
        <v>2741</v>
      </c>
      <c r="B151" s="92" t="s">
        <v>264</v>
      </c>
      <c r="C151" s="92">
        <v>4</v>
      </c>
      <c r="D151" s="92">
        <v>1</v>
      </c>
      <c r="E151" s="93" t="s">
        <v>635</v>
      </c>
      <c r="F151" s="98" t="s">
        <v>637</v>
      </c>
      <c r="G151" s="47">
        <f t="shared" si="2"/>
        <v>0</v>
      </c>
      <c r="H151" s="47"/>
      <c r="I151" s="47"/>
    </row>
    <row r="152" spans="1:10" ht="27.75" customHeight="1" x14ac:dyDescent="0.2">
      <c r="A152" s="85">
        <v>2750</v>
      </c>
      <c r="B152" s="76" t="s">
        <v>264</v>
      </c>
      <c r="C152" s="76">
        <v>5</v>
      </c>
      <c r="D152" s="76">
        <v>0</v>
      </c>
      <c r="E152" s="89" t="s">
        <v>49</v>
      </c>
      <c r="F152" s="90" t="s">
        <v>639</v>
      </c>
      <c r="G152" s="47">
        <f t="shared" si="2"/>
        <v>0</v>
      </c>
      <c r="H152" s="48">
        <f>SUM(H153)</f>
        <v>0</v>
      </c>
      <c r="I152" s="48">
        <f>SUM(I153)</f>
        <v>0</v>
      </c>
    </row>
    <row r="153" spans="1:10" ht="24" x14ac:dyDescent="0.2">
      <c r="A153" s="85">
        <v>2751</v>
      </c>
      <c r="B153" s="92" t="s">
        <v>264</v>
      </c>
      <c r="C153" s="92">
        <v>5</v>
      </c>
      <c r="D153" s="92">
        <v>1</v>
      </c>
      <c r="E153" s="93" t="s">
        <v>638</v>
      </c>
      <c r="F153" s="98" t="s">
        <v>639</v>
      </c>
      <c r="G153" s="47">
        <f t="shared" si="2"/>
        <v>0</v>
      </c>
      <c r="H153" s="47"/>
      <c r="I153" s="47"/>
    </row>
    <row r="154" spans="1:10" ht="17.25" customHeight="1" x14ac:dyDescent="0.2">
      <c r="A154" s="85">
        <v>2760</v>
      </c>
      <c r="B154" s="76" t="s">
        <v>264</v>
      </c>
      <c r="C154" s="76">
        <v>6</v>
      </c>
      <c r="D154" s="76">
        <v>0</v>
      </c>
      <c r="E154" s="89" t="s">
        <v>50</v>
      </c>
      <c r="F154" s="90" t="s">
        <v>641</v>
      </c>
      <c r="G154" s="47">
        <f t="shared" si="2"/>
        <v>0</v>
      </c>
      <c r="H154" s="48">
        <f>SUM(H155:H156)</f>
        <v>0</v>
      </c>
      <c r="I154" s="48">
        <f>SUM(I155:I156)</f>
        <v>0</v>
      </c>
    </row>
    <row r="155" spans="1:10" s="88" customFormat="1" ht="14.25" customHeight="1" x14ac:dyDescent="0.2">
      <c r="A155" s="85">
        <v>2761</v>
      </c>
      <c r="B155" s="92" t="s">
        <v>264</v>
      </c>
      <c r="C155" s="92">
        <v>6</v>
      </c>
      <c r="D155" s="92">
        <v>1</v>
      </c>
      <c r="E155" s="93" t="s">
        <v>265</v>
      </c>
      <c r="F155" s="90"/>
      <c r="G155" s="47">
        <f t="shared" si="2"/>
        <v>0</v>
      </c>
      <c r="H155" s="47"/>
      <c r="I155" s="47"/>
      <c r="J155" s="4"/>
    </row>
    <row r="156" spans="1:10" ht="15" customHeight="1" x14ac:dyDescent="0.2">
      <c r="A156" s="85">
        <v>2762</v>
      </c>
      <c r="B156" s="92" t="s">
        <v>264</v>
      </c>
      <c r="C156" s="92">
        <v>6</v>
      </c>
      <c r="D156" s="92">
        <v>2</v>
      </c>
      <c r="E156" s="93" t="s">
        <v>640</v>
      </c>
      <c r="F156" s="98" t="s">
        <v>642</v>
      </c>
      <c r="G156" s="47">
        <f t="shared" si="2"/>
        <v>0</v>
      </c>
      <c r="H156" s="47"/>
      <c r="I156" s="47"/>
    </row>
    <row r="157" spans="1:10" ht="14.25" customHeight="1" x14ac:dyDescent="0.2">
      <c r="A157" s="85">
        <v>2800</v>
      </c>
      <c r="B157" s="76" t="s">
        <v>266</v>
      </c>
      <c r="C157" s="76">
        <v>0</v>
      </c>
      <c r="D157" s="76">
        <v>0</v>
      </c>
      <c r="E157" s="104" t="s">
        <v>981</v>
      </c>
      <c r="F157" s="99" t="s">
        <v>643</v>
      </c>
      <c r="G157" s="47">
        <f t="shared" si="2"/>
        <v>1886787.9491000001</v>
      </c>
      <c r="H157" s="48">
        <f>SUM(H158+H160+H168+H172+H176+H178)</f>
        <v>181657</v>
      </c>
      <c r="I157" s="48">
        <f>I178</f>
        <v>1705130.9491000001</v>
      </c>
      <c r="J157" s="88"/>
    </row>
    <row r="158" spans="1:10" ht="14.25" customHeight="1" x14ac:dyDescent="0.2">
      <c r="A158" s="85">
        <v>2810</v>
      </c>
      <c r="B158" s="92" t="s">
        <v>266</v>
      </c>
      <c r="C158" s="92">
        <v>1</v>
      </c>
      <c r="D158" s="92">
        <v>0</v>
      </c>
      <c r="E158" s="89" t="s">
        <v>51</v>
      </c>
      <c r="F158" s="90" t="s">
        <v>645</v>
      </c>
      <c r="G158" s="47">
        <f t="shared" si="2"/>
        <v>0</v>
      </c>
      <c r="H158" s="48">
        <f>SUM(H159)</f>
        <v>0</v>
      </c>
      <c r="I158" s="48">
        <f>I159</f>
        <v>0</v>
      </c>
    </row>
    <row r="159" spans="1:10" ht="14.25" customHeight="1" x14ac:dyDescent="0.2">
      <c r="A159" s="85">
        <v>2811</v>
      </c>
      <c r="B159" s="92" t="s">
        <v>266</v>
      </c>
      <c r="C159" s="92">
        <v>1</v>
      </c>
      <c r="D159" s="92">
        <v>1</v>
      </c>
      <c r="E159" s="93" t="s">
        <v>644</v>
      </c>
      <c r="F159" s="98" t="s">
        <v>646</v>
      </c>
      <c r="G159" s="47">
        <f t="shared" si="2"/>
        <v>0</v>
      </c>
      <c r="H159" s="47"/>
      <c r="I159" s="47">
        <v>0</v>
      </c>
    </row>
    <row r="160" spans="1:10" ht="14.25" customHeight="1" x14ac:dyDescent="0.2">
      <c r="A160" s="85">
        <v>2820</v>
      </c>
      <c r="B160" s="76" t="s">
        <v>266</v>
      </c>
      <c r="C160" s="76">
        <v>2</v>
      </c>
      <c r="D160" s="76">
        <v>0</v>
      </c>
      <c r="E160" s="89" t="s">
        <v>52</v>
      </c>
      <c r="F160" s="90" t="s">
        <v>647</v>
      </c>
      <c r="G160" s="47">
        <f t="shared" si="2"/>
        <v>181657</v>
      </c>
      <c r="H160" s="48">
        <f>SUM(H161:H167)</f>
        <v>181657</v>
      </c>
      <c r="I160" s="48">
        <v>0</v>
      </c>
    </row>
    <row r="161" spans="1:9" ht="14.25" customHeight="1" x14ac:dyDescent="0.2">
      <c r="A161" s="85">
        <v>2821</v>
      </c>
      <c r="B161" s="92" t="s">
        <v>266</v>
      </c>
      <c r="C161" s="92">
        <v>2</v>
      </c>
      <c r="D161" s="92">
        <v>1</v>
      </c>
      <c r="E161" s="93" t="s">
        <v>267</v>
      </c>
      <c r="F161" s="90"/>
      <c r="G161" s="47">
        <f t="shared" si="2"/>
        <v>32717</v>
      </c>
      <c r="H161" s="47">
        <v>32717</v>
      </c>
      <c r="I161" s="47"/>
    </row>
    <row r="162" spans="1:9" ht="14.25" customHeight="1" x14ac:dyDescent="0.2">
      <c r="A162" s="85">
        <v>2822</v>
      </c>
      <c r="B162" s="92" t="s">
        <v>266</v>
      </c>
      <c r="C162" s="92">
        <v>2</v>
      </c>
      <c r="D162" s="92">
        <v>2</v>
      </c>
      <c r="E162" s="93" t="s">
        <v>268</v>
      </c>
      <c r="F162" s="90"/>
      <c r="G162" s="47">
        <f t="shared" si="2"/>
        <v>0</v>
      </c>
      <c r="H162" s="47"/>
      <c r="I162" s="47"/>
    </row>
    <row r="163" spans="1:9" ht="14.25" customHeight="1" x14ac:dyDescent="0.2">
      <c r="A163" s="85">
        <v>2823</v>
      </c>
      <c r="B163" s="92" t="s">
        <v>266</v>
      </c>
      <c r="C163" s="92">
        <v>2</v>
      </c>
      <c r="D163" s="92">
        <v>3</v>
      </c>
      <c r="E163" s="93" t="s">
        <v>300</v>
      </c>
      <c r="F163" s="98" t="s">
        <v>648</v>
      </c>
      <c r="G163" s="47">
        <f t="shared" si="2"/>
        <v>117140</v>
      </c>
      <c r="H163" s="47">
        <v>117140</v>
      </c>
      <c r="I163" s="47">
        <v>0</v>
      </c>
    </row>
    <row r="164" spans="1:9" ht="14.25" customHeight="1" x14ac:dyDescent="0.2">
      <c r="A164" s="85">
        <v>2824</v>
      </c>
      <c r="B164" s="92" t="s">
        <v>266</v>
      </c>
      <c r="C164" s="92">
        <v>2</v>
      </c>
      <c r="D164" s="92">
        <v>4</v>
      </c>
      <c r="E164" s="93" t="s">
        <v>269</v>
      </c>
      <c r="F164" s="98"/>
      <c r="G164" s="47">
        <f t="shared" si="2"/>
        <v>31800</v>
      </c>
      <c r="H164" s="47">
        <v>31800</v>
      </c>
      <c r="I164" s="47">
        <v>0</v>
      </c>
    </row>
    <row r="165" spans="1:9" x14ac:dyDescent="0.2">
      <c r="A165" s="85">
        <v>2825</v>
      </c>
      <c r="B165" s="92" t="s">
        <v>266</v>
      </c>
      <c r="C165" s="92">
        <v>2</v>
      </c>
      <c r="D165" s="92">
        <v>5</v>
      </c>
      <c r="E165" s="93" t="s">
        <v>270</v>
      </c>
      <c r="F165" s="98"/>
      <c r="G165" s="47">
        <f t="shared" si="2"/>
        <v>0</v>
      </c>
      <c r="H165" s="47"/>
      <c r="I165" s="47"/>
    </row>
    <row r="166" spans="1:9" ht="36" customHeight="1" x14ac:dyDescent="0.2">
      <c r="A166" s="85">
        <v>2826</v>
      </c>
      <c r="B166" s="92" t="s">
        <v>266</v>
      </c>
      <c r="C166" s="92">
        <v>2</v>
      </c>
      <c r="D166" s="92">
        <v>6</v>
      </c>
      <c r="E166" s="93" t="s">
        <v>271</v>
      </c>
      <c r="F166" s="98"/>
      <c r="G166" s="47">
        <f t="shared" si="2"/>
        <v>0</v>
      </c>
      <c r="H166" s="47"/>
      <c r="I166" s="47"/>
    </row>
    <row r="167" spans="1:9" ht="24" x14ac:dyDescent="0.2">
      <c r="A167" s="85">
        <v>2827</v>
      </c>
      <c r="B167" s="92" t="s">
        <v>266</v>
      </c>
      <c r="C167" s="92">
        <v>2</v>
      </c>
      <c r="D167" s="92">
        <v>7</v>
      </c>
      <c r="E167" s="93" t="s">
        <v>272</v>
      </c>
      <c r="F167" s="98"/>
      <c r="G167" s="47">
        <f t="shared" si="2"/>
        <v>0</v>
      </c>
      <c r="H167" s="47"/>
      <c r="I167" s="47"/>
    </row>
    <row r="168" spans="1:9" ht="57" x14ac:dyDescent="0.2">
      <c r="A168" s="85">
        <v>2830</v>
      </c>
      <c r="B168" s="76" t="s">
        <v>266</v>
      </c>
      <c r="C168" s="76">
        <v>3</v>
      </c>
      <c r="D168" s="76">
        <v>0</v>
      </c>
      <c r="E168" s="89" t="s">
        <v>53</v>
      </c>
      <c r="F168" s="100" t="s">
        <v>649</v>
      </c>
      <c r="G168" s="47">
        <f t="shared" si="2"/>
        <v>0</v>
      </c>
      <c r="H168" s="48">
        <f>SUM(H169:H171)</f>
        <v>0</v>
      </c>
      <c r="I168" s="48">
        <f>SUM(I169:I171)</f>
        <v>0</v>
      </c>
    </row>
    <row r="169" spans="1:9" ht="14.25" customHeight="1" x14ac:dyDescent="0.2">
      <c r="A169" s="85">
        <v>2831</v>
      </c>
      <c r="B169" s="92" t="s">
        <v>266</v>
      </c>
      <c r="C169" s="92">
        <v>3</v>
      </c>
      <c r="D169" s="92">
        <v>1</v>
      </c>
      <c r="E169" s="93" t="s">
        <v>301</v>
      </c>
      <c r="F169" s="100"/>
      <c r="G169" s="47">
        <f t="shared" si="2"/>
        <v>0</v>
      </c>
      <c r="H169" s="47"/>
      <c r="I169" s="47"/>
    </row>
    <row r="170" spans="1:9" ht="26.25" customHeight="1" x14ac:dyDescent="0.2">
      <c r="A170" s="85">
        <v>2832</v>
      </c>
      <c r="B170" s="92" t="s">
        <v>266</v>
      </c>
      <c r="C170" s="92">
        <v>3</v>
      </c>
      <c r="D170" s="92">
        <v>2</v>
      </c>
      <c r="E170" s="93" t="s">
        <v>306</v>
      </c>
      <c r="F170" s="100"/>
      <c r="G170" s="47">
        <f t="shared" si="2"/>
        <v>0</v>
      </c>
      <c r="H170" s="47"/>
      <c r="I170" s="47"/>
    </row>
    <row r="171" spans="1:9" ht="57" x14ac:dyDescent="0.2">
      <c r="A171" s="85">
        <v>2833</v>
      </c>
      <c r="B171" s="92" t="s">
        <v>266</v>
      </c>
      <c r="C171" s="92">
        <v>3</v>
      </c>
      <c r="D171" s="92">
        <v>3</v>
      </c>
      <c r="E171" s="93" t="s">
        <v>307</v>
      </c>
      <c r="F171" s="98" t="s">
        <v>650</v>
      </c>
      <c r="G171" s="47">
        <f t="shared" si="2"/>
        <v>0</v>
      </c>
      <c r="H171" s="47"/>
      <c r="I171" s="47"/>
    </row>
    <row r="172" spans="1:9" ht="26.25" customHeight="1" x14ac:dyDescent="0.2">
      <c r="A172" s="85">
        <v>2840</v>
      </c>
      <c r="B172" s="76" t="s">
        <v>266</v>
      </c>
      <c r="C172" s="76">
        <v>4</v>
      </c>
      <c r="D172" s="76">
        <v>0</v>
      </c>
      <c r="E172" s="89" t="s">
        <v>54</v>
      </c>
      <c r="F172" s="100" t="s">
        <v>651</v>
      </c>
      <c r="G172" s="47">
        <f t="shared" si="2"/>
        <v>0</v>
      </c>
      <c r="H172" s="48">
        <f>SUM(H173:H175)</f>
        <v>0</v>
      </c>
      <c r="I172" s="48">
        <f>SUM(I173:I175)</f>
        <v>0</v>
      </c>
    </row>
    <row r="173" spans="1:9" ht="16.5" customHeight="1" x14ac:dyDescent="0.2">
      <c r="A173" s="85">
        <v>2841</v>
      </c>
      <c r="B173" s="92" t="s">
        <v>266</v>
      </c>
      <c r="C173" s="92">
        <v>4</v>
      </c>
      <c r="D173" s="92">
        <v>1</v>
      </c>
      <c r="E173" s="93" t="s">
        <v>309</v>
      </c>
      <c r="F173" s="100"/>
      <c r="G173" s="47">
        <f t="shared" si="2"/>
        <v>0</v>
      </c>
      <c r="H173" s="47"/>
      <c r="I173" s="47"/>
    </row>
    <row r="174" spans="1:9" ht="36.75" customHeight="1" x14ac:dyDescent="0.2">
      <c r="A174" s="85">
        <v>2842</v>
      </c>
      <c r="B174" s="92" t="s">
        <v>266</v>
      </c>
      <c r="C174" s="92">
        <v>4</v>
      </c>
      <c r="D174" s="92">
        <v>2</v>
      </c>
      <c r="E174" s="93" t="s">
        <v>310</v>
      </c>
      <c r="F174" s="100"/>
      <c r="G174" s="47">
        <f t="shared" si="2"/>
        <v>0</v>
      </c>
      <c r="H174" s="47"/>
      <c r="I174" s="47"/>
    </row>
    <row r="175" spans="1:9" ht="26.25" customHeight="1" x14ac:dyDescent="0.2">
      <c r="A175" s="85">
        <v>2843</v>
      </c>
      <c r="B175" s="92" t="s">
        <v>266</v>
      </c>
      <c r="C175" s="92">
        <v>4</v>
      </c>
      <c r="D175" s="92">
        <v>3</v>
      </c>
      <c r="E175" s="93" t="s">
        <v>308</v>
      </c>
      <c r="F175" s="98" t="s">
        <v>652</v>
      </c>
      <c r="G175" s="47">
        <f t="shared" si="2"/>
        <v>0</v>
      </c>
      <c r="H175" s="47"/>
      <c r="I175" s="47"/>
    </row>
    <row r="176" spans="1:9" ht="26.25" customHeight="1" x14ac:dyDescent="0.2">
      <c r="A176" s="85">
        <v>2850</v>
      </c>
      <c r="B176" s="76" t="s">
        <v>266</v>
      </c>
      <c r="C176" s="76">
        <v>5</v>
      </c>
      <c r="D176" s="76">
        <v>0</v>
      </c>
      <c r="E176" s="105" t="s">
        <v>55</v>
      </c>
      <c r="F176" s="100" t="s">
        <v>654</v>
      </c>
      <c r="G176" s="47">
        <f t="shared" si="2"/>
        <v>0</v>
      </c>
      <c r="H176" s="48">
        <f>SUM(H177)</f>
        <v>0</v>
      </c>
      <c r="I176" s="48">
        <f>SUM(I177)</f>
        <v>0</v>
      </c>
    </row>
    <row r="177" spans="1:10" ht="26.25" customHeight="1" x14ac:dyDescent="0.2">
      <c r="A177" s="85">
        <v>2851</v>
      </c>
      <c r="B177" s="76" t="s">
        <v>266</v>
      </c>
      <c r="C177" s="76">
        <v>5</v>
      </c>
      <c r="D177" s="76">
        <v>1</v>
      </c>
      <c r="E177" s="106" t="s">
        <v>653</v>
      </c>
      <c r="F177" s="98" t="s">
        <v>655</v>
      </c>
      <c r="G177" s="47">
        <f t="shared" si="2"/>
        <v>0</v>
      </c>
      <c r="H177" s="47"/>
      <c r="I177" s="47"/>
    </row>
    <row r="178" spans="1:10" s="88" customFormat="1" ht="15" customHeight="1" x14ac:dyDescent="0.2">
      <c r="A178" s="85">
        <v>2860</v>
      </c>
      <c r="B178" s="76" t="s">
        <v>266</v>
      </c>
      <c r="C178" s="76">
        <v>6</v>
      </c>
      <c r="D178" s="76">
        <v>0</v>
      </c>
      <c r="E178" s="105" t="s">
        <v>56</v>
      </c>
      <c r="F178" s="100" t="s">
        <v>755</v>
      </c>
      <c r="G178" s="47">
        <f t="shared" si="2"/>
        <v>1705130.9491000001</v>
      </c>
      <c r="H178" s="48">
        <f>SUM(H179)</f>
        <v>0</v>
      </c>
      <c r="I178" s="48">
        <f>SUM(I179)</f>
        <v>1705130.9491000001</v>
      </c>
      <c r="J178" s="4"/>
    </row>
    <row r="179" spans="1:10" ht="24.75" customHeight="1" x14ac:dyDescent="0.2">
      <c r="A179" s="85">
        <v>2861</v>
      </c>
      <c r="B179" s="92" t="s">
        <v>266</v>
      </c>
      <c r="C179" s="92">
        <v>6</v>
      </c>
      <c r="D179" s="92">
        <v>1</v>
      </c>
      <c r="E179" s="106" t="s">
        <v>656</v>
      </c>
      <c r="F179" s="98" t="s">
        <v>756</v>
      </c>
      <c r="G179" s="47">
        <f t="shared" si="2"/>
        <v>1705130.9491000001</v>
      </c>
      <c r="H179" s="47"/>
      <c r="I179" s="47">
        <v>1705130.9491000001</v>
      </c>
    </row>
    <row r="180" spans="1:10" ht="18.75" customHeight="1" x14ac:dyDescent="0.2">
      <c r="A180" s="85">
        <v>2900</v>
      </c>
      <c r="B180" s="76" t="s">
        <v>273</v>
      </c>
      <c r="C180" s="76">
        <v>0</v>
      </c>
      <c r="D180" s="76">
        <v>0</v>
      </c>
      <c r="E180" s="104" t="s">
        <v>982</v>
      </c>
      <c r="F180" s="99" t="s">
        <v>757</v>
      </c>
      <c r="G180" s="47">
        <f t="shared" si="2"/>
        <v>1151582</v>
      </c>
      <c r="H180" s="48">
        <f>SUM(H181+H184+H187+H190+H193+H196+H198+H200)</f>
        <v>1151582</v>
      </c>
      <c r="I180" s="48">
        <f>SUM(I181+I184+I187+I190+I193+I196+I198+I200)</f>
        <v>0</v>
      </c>
      <c r="J180" s="88"/>
    </row>
    <row r="181" spans="1:10" ht="18.75" customHeight="1" x14ac:dyDescent="0.2">
      <c r="A181" s="85">
        <v>2910</v>
      </c>
      <c r="B181" s="76" t="s">
        <v>273</v>
      </c>
      <c r="C181" s="76">
        <v>1</v>
      </c>
      <c r="D181" s="76">
        <v>0</v>
      </c>
      <c r="E181" s="89" t="s">
        <v>57</v>
      </c>
      <c r="F181" s="90" t="s">
        <v>758</v>
      </c>
      <c r="G181" s="47">
        <f t="shared" si="2"/>
        <v>811285</v>
      </c>
      <c r="H181" s="48">
        <f>SUM(H182:H183)</f>
        <v>811285</v>
      </c>
      <c r="I181" s="48">
        <f>SUM(I182:I183)</f>
        <v>0</v>
      </c>
    </row>
    <row r="182" spans="1:10" ht="15" customHeight="1" x14ac:dyDescent="0.2">
      <c r="A182" s="85">
        <v>2911</v>
      </c>
      <c r="B182" s="92" t="s">
        <v>273</v>
      </c>
      <c r="C182" s="92">
        <v>1</v>
      </c>
      <c r="D182" s="92">
        <v>1</v>
      </c>
      <c r="E182" s="93" t="s">
        <v>759</v>
      </c>
      <c r="F182" s="98" t="s">
        <v>760</v>
      </c>
      <c r="G182" s="47">
        <f t="shared" si="2"/>
        <v>811285</v>
      </c>
      <c r="H182" s="47">
        <v>811285</v>
      </c>
      <c r="I182" s="47"/>
    </row>
    <row r="183" spans="1:10" ht="18.75" customHeight="1" x14ac:dyDescent="0.2">
      <c r="A183" s="85">
        <v>2912</v>
      </c>
      <c r="B183" s="92" t="s">
        <v>273</v>
      </c>
      <c r="C183" s="92">
        <v>1</v>
      </c>
      <c r="D183" s="92">
        <v>2</v>
      </c>
      <c r="E183" s="93" t="s">
        <v>274</v>
      </c>
      <c r="F183" s="98" t="s">
        <v>761</v>
      </c>
      <c r="G183" s="47">
        <f t="shared" si="2"/>
        <v>0</v>
      </c>
      <c r="H183" s="47">
        <v>0</v>
      </c>
      <c r="I183" s="47">
        <v>0</v>
      </c>
    </row>
    <row r="184" spans="1:10" ht="18.75" customHeight="1" x14ac:dyDescent="0.2">
      <c r="A184" s="85">
        <v>2920</v>
      </c>
      <c r="B184" s="76" t="s">
        <v>273</v>
      </c>
      <c r="C184" s="76">
        <v>2</v>
      </c>
      <c r="D184" s="76">
        <v>0</v>
      </c>
      <c r="E184" s="89" t="s">
        <v>58</v>
      </c>
      <c r="F184" s="90" t="s">
        <v>762</v>
      </c>
      <c r="G184" s="47">
        <f t="shared" si="2"/>
        <v>0</v>
      </c>
      <c r="H184" s="48">
        <f>SUM(H185:H186)</f>
        <v>0</v>
      </c>
      <c r="I184" s="48">
        <f>SUM(I185:I186)</f>
        <v>0</v>
      </c>
    </row>
    <row r="185" spans="1:10" ht="39" customHeight="1" x14ac:dyDescent="0.2">
      <c r="A185" s="85">
        <v>2921</v>
      </c>
      <c r="B185" s="92" t="s">
        <v>273</v>
      </c>
      <c r="C185" s="92">
        <v>2</v>
      </c>
      <c r="D185" s="92">
        <v>1</v>
      </c>
      <c r="E185" s="93" t="s">
        <v>275</v>
      </c>
      <c r="F185" s="98" t="s">
        <v>763</v>
      </c>
      <c r="G185" s="47">
        <f t="shared" si="2"/>
        <v>0</v>
      </c>
      <c r="H185" s="47">
        <v>0</v>
      </c>
      <c r="I185" s="47"/>
    </row>
    <row r="186" spans="1:10" ht="27" customHeight="1" x14ac:dyDescent="0.2">
      <c r="A186" s="85">
        <v>2922</v>
      </c>
      <c r="B186" s="92" t="s">
        <v>273</v>
      </c>
      <c r="C186" s="92">
        <v>2</v>
      </c>
      <c r="D186" s="92">
        <v>2</v>
      </c>
      <c r="E186" s="93" t="s">
        <v>276</v>
      </c>
      <c r="F186" s="98" t="s">
        <v>764</v>
      </c>
      <c r="G186" s="47">
        <f t="shared" si="2"/>
        <v>0</v>
      </c>
      <c r="H186" s="47"/>
      <c r="I186" s="47"/>
    </row>
    <row r="187" spans="1:10" ht="71.25" x14ac:dyDescent="0.2">
      <c r="A187" s="85">
        <v>2930</v>
      </c>
      <c r="B187" s="76" t="s">
        <v>273</v>
      </c>
      <c r="C187" s="76">
        <v>3</v>
      </c>
      <c r="D187" s="76">
        <v>0</v>
      </c>
      <c r="E187" s="89" t="s">
        <v>59</v>
      </c>
      <c r="F187" s="90" t="s">
        <v>765</v>
      </c>
      <c r="G187" s="47">
        <f t="shared" si="2"/>
        <v>0</v>
      </c>
      <c r="H187" s="48">
        <f>SUM(H188:H189)</f>
        <v>0</v>
      </c>
      <c r="I187" s="48">
        <f>SUM(I188:I189)</f>
        <v>0</v>
      </c>
    </row>
    <row r="188" spans="1:10" ht="16.5" customHeight="1" x14ac:dyDescent="0.2">
      <c r="A188" s="85">
        <v>2931</v>
      </c>
      <c r="B188" s="92" t="s">
        <v>273</v>
      </c>
      <c r="C188" s="92">
        <v>3</v>
      </c>
      <c r="D188" s="92">
        <v>1</v>
      </c>
      <c r="E188" s="93" t="s">
        <v>277</v>
      </c>
      <c r="F188" s="98" t="s">
        <v>766</v>
      </c>
      <c r="G188" s="47">
        <f t="shared" si="2"/>
        <v>0</v>
      </c>
      <c r="H188" s="47"/>
      <c r="I188" s="47"/>
    </row>
    <row r="189" spans="1:10" ht="16.5" customHeight="1" x14ac:dyDescent="0.2">
      <c r="A189" s="85">
        <v>2932</v>
      </c>
      <c r="B189" s="92" t="s">
        <v>273</v>
      </c>
      <c r="C189" s="92">
        <v>3</v>
      </c>
      <c r="D189" s="92">
        <v>2</v>
      </c>
      <c r="E189" s="93" t="s">
        <v>278</v>
      </c>
      <c r="F189" s="98"/>
      <c r="G189" s="47">
        <f t="shared" si="2"/>
        <v>0</v>
      </c>
      <c r="H189" s="47"/>
      <c r="I189" s="47"/>
    </row>
    <row r="190" spans="1:10" ht="16.5" customHeight="1" x14ac:dyDescent="0.2">
      <c r="A190" s="85">
        <v>2940</v>
      </c>
      <c r="B190" s="76" t="s">
        <v>273</v>
      </c>
      <c r="C190" s="76">
        <v>4</v>
      </c>
      <c r="D190" s="76">
        <v>0</v>
      </c>
      <c r="E190" s="89" t="s">
        <v>60</v>
      </c>
      <c r="F190" s="90" t="s">
        <v>767</v>
      </c>
      <c r="G190" s="47">
        <f t="shared" si="2"/>
        <v>25000</v>
      </c>
      <c r="H190" s="48">
        <f>SUM(H191:H192)</f>
        <v>25000</v>
      </c>
      <c r="I190" s="48">
        <f>SUM(I191:I192)</f>
        <v>0</v>
      </c>
    </row>
    <row r="191" spans="1:10" ht="27.75" customHeight="1" x14ac:dyDescent="0.2">
      <c r="A191" s="85">
        <v>2941</v>
      </c>
      <c r="B191" s="92" t="s">
        <v>273</v>
      </c>
      <c r="C191" s="92">
        <v>4</v>
      </c>
      <c r="D191" s="92">
        <v>1</v>
      </c>
      <c r="E191" s="93" t="s">
        <v>279</v>
      </c>
      <c r="F191" s="98" t="s">
        <v>768</v>
      </c>
      <c r="G191" s="47">
        <f t="shared" si="2"/>
        <v>25000</v>
      </c>
      <c r="H191" s="47">
        <v>25000</v>
      </c>
      <c r="I191" s="47"/>
    </row>
    <row r="192" spans="1:10" ht="57" x14ac:dyDescent="0.2">
      <c r="A192" s="85">
        <v>2942</v>
      </c>
      <c r="B192" s="92" t="s">
        <v>273</v>
      </c>
      <c r="C192" s="92">
        <v>4</v>
      </c>
      <c r="D192" s="92">
        <v>2</v>
      </c>
      <c r="E192" s="93" t="s">
        <v>280</v>
      </c>
      <c r="F192" s="98" t="s">
        <v>769</v>
      </c>
      <c r="G192" s="47">
        <f t="shared" si="2"/>
        <v>0</v>
      </c>
      <c r="H192" s="47"/>
      <c r="I192" s="47"/>
    </row>
    <row r="193" spans="1:10" ht="15.75" customHeight="1" x14ac:dyDescent="0.2">
      <c r="A193" s="85">
        <v>2950</v>
      </c>
      <c r="B193" s="76" t="s">
        <v>273</v>
      </c>
      <c r="C193" s="76">
        <v>5</v>
      </c>
      <c r="D193" s="76">
        <v>0</v>
      </c>
      <c r="E193" s="89" t="s">
        <v>61</v>
      </c>
      <c r="F193" s="90" t="s">
        <v>770</v>
      </c>
      <c r="G193" s="47">
        <f t="shared" si="2"/>
        <v>315297</v>
      </c>
      <c r="H193" s="48">
        <f>SUM(H194:H195)</f>
        <v>315297</v>
      </c>
      <c r="I193" s="48">
        <f>SUM(I194:I195)</f>
        <v>0</v>
      </c>
    </row>
    <row r="194" spans="1:10" ht="26.25" customHeight="1" x14ac:dyDescent="0.2">
      <c r="A194" s="85">
        <v>2951</v>
      </c>
      <c r="B194" s="92" t="s">
        <v>273</v>
      </c>
      <c r="C194" s="92">
        <v>5</v>
      </c>
      <c r="D194" s="92">
        <v>1</v>
      </c>
      <c r="E194" s="93" t="s">
        <v>281</v>
      </c>
      <c r="F194" s="90"/>
      <c r="G194" s="47">
        <f t="shared" si="2"/>
        <v>315297</v>
      </c>
      <c r="H194" s="47">
        <v>315297</v>
      </c>
      <c r="I194" s="47"/>
    </row>
    <row r="195" spans="1:10" ht="24.75" customHeight="1" x14ac:dyDescent="0.2">
      <c r="A195" s="85">
        <v>2952</v>
      </c>
      <c r="B195" s="92" t="s">
        <v>273</v>
      </c>
      <c r="C195" s="92">
        <v>5</v>
      </c>
      <c r="D195" s="92">
        <v>2</v>
      </c>
      <c r="E195" s="93" t="s">
        <v>282</v>
      </c>
      <c r="F195" s="98" t="s">
        <v>771</v>
      </c>
      <c r="G195" s="47">
        <f t="shared" si="2"/>
        <v>0</v>
      </c>
      <c r="H195" s="47"/>
      <c r="I195" s="47"/>
    </row>
    <row r="196" spans="1:10" ht="26.25" customHeight="1" x14ac:dyDescent="0.2">
      <c r="A196" s="85">
        <v>2960</v>
      </c>
      <c r="B196" s="76" t="s">
        <v>273</v>
      </c>
      <c r="C196" s="76">
        <v>6</v>
      </c>
      <c r="D196" s="76">
        <v>0</v>
      </c>
      <c r="E196" s="89" t="s">
        <v>62</v>
      </c>
      <c r="F196" s="90" t="s">
        <v>773</v>
      </c>
      <c r="G196" s="47">
        <f t="shared" si="2"/>
        <v>0</v>
      </c>
      <c r="H196" s="48">
        <f>SUM(H197)</f>
        <v>0</v>
      </c>
      <c r="I196" s="48">
        <f>SUM(I197)</f>
        <v>0</v>
      </c>
    </row>
    <row r="197" spans="1:10" ht="26.25" customHeight="1" x14ac:dyDescent="0.2">
      <c r="A197" s="85">
        <v>2961</v>
      </c>
      <c r="B197" s="92" t="s">
        <v>273</v>
      </c>
      <c r="C197" s="92">
        <v>6</v>
      </c>
      <c r="D197" s="92">
        <v>1</v>
      </c>
      <c r="E197" s="93" t="s">
        <v>772</v>
      </c>
      <c r="F197" s="98" t="s">
        <v>774</v>
      </c>
      <c r="G197" s="47">
        <f t="shared" si="2"/>
        <v>0</v>
      </c>
      <c r="H197" s="47"/>
      <c r="I197" s="47"/>
    </row>
    <row r="198" spans="1:10" ht="17.25" customHeight="1" x14ac:dyDescent="0.2">
      <c r="A198" s="85">
        <v>2970</v>
      </c>
      <c r="B198" s="76" t="s">
        <v>273</v>
      </c>
      <c r="C198" s="76">
        <v>7</v>
      </c>
      <c r="D198" s="76">
        <v>0</v>
      </c>
      <c r="E198" s="89" t="s">
        <v>63</v>
      </c>
      <c r="F198" s="90" t="s">
        <v>776</v>
      </c>
      <c r="G198" s="47">
        <f t="shared" si="2"/>
        <v>0</v>
      </c>
      <c r="H198" s="48">
        <f>SUM(H199)</f>
        <v>0</v>
      </c>
      <c r="I198" s="48">
        <f>SUM(I199)</f>
        <v>0</v>
      </c>
    </row>
    <row r="199" spans="1:10" ht="20.25" customHeight="1" x14ac:dyDescent="0.2">
      <c r="A199" s="85">
        <v>2971</v>
      </c>
      <c r="B199" s="92" t="s">
        <v>273</v>
      </c>
      <c r="C199" s="92">
        <v>7</v>
      </c>
      <c r="D199" s="92">
        <v>1</v>
      </c>
      <c r="E199" s="93" t="s">
        <v>775</v>
      </c>
      <c r="F199" s="98" t="s">
        <v>776</v>
      </c>
      <c r="G199" s="47">
        <f t="shared" si="2"/>
        <v>0</v>
      </c>
      <c r="H199" s="47"/>
      <c r="I199" s="47"/>
    </row>
    <row r="200" spans="1:10" s="88" customFormat="1" ht="15" customHeight="1" x14ac:dyDescent="0.2">
      <c r="A200" s="85">
        <v>2980</v>
      </c>
      <c r="B200" s="76" t="s">
        <v>273</v>
      </c>
      <c r="C200" s="76">
        <v>8</v>
      </c>
      <c r="D200" s="76">
        <v>0</v>
      </c>
      <c r="E200" s="89" t="s">
        <v>64</v>
      </c>
      <c r="F200" s="90" t="s">
        <v>778</v>
      </c>
      <c r="G200" s="47">
        <f t="shared" si="2"/>
        <v>0</v>
      </c>
      <c r="H200" s="48">
        <f>SUM(H201)</f>
        <v>0</v>
      </c>
      <c r="I200" s="48">
        <f>SUM(I201)</f>
        <v>0</v>
      </c>
      <c r="J200" s="4"/>
    </row>
    <row r="201" spans="1:10" ht="24.75" customHeight="1" x14ac:dyDescent="0.2">
      <c r="A201" s="85">
        <v>2981</v>
      </c>
      <c r="B201" s="92" t="s">
        <v>273</v>
      </c>
      <c r="C201" s="92">
        <v>8</v>
      </c>
      <c r="D201" s="92">
        <v>1</v>
      </c>
      <c r="E201" s="93" t="s">
        <v>777</v>
      </c>
      <c r="F201" s="98" t="s">
        <v>779</v>
      </c>
      <c r="G201" s="47">
        <f t="shared" si="2"/>
        <v>0</v>
      </c>
      <c r="H201" s="47"/>
      <c r="I201" s="47"/>
    </row>
    <row r="202" spans="1:10" ht="15.75" customHeight="1" x14ac:dyDescent="0.2">
      <c r="A202" s="85">
        <v>3000</v>
      </c>
      <c r="B202" s="76" t="s">
        <v>283</v>
      </c>
      <c r="C202" s="76">
        <v>0</v>
      </c>
      <c r="D202" s="76">
        <v>0</v>
      </c>
      <c r="E202" s="104" t="s">
        <v>983</v>
      </c>
      <c r="F202" s="99" t="s">
        <v>780</v>
      </c>
      <c r="G202" s="47">
        <f t="shared" si="2"/>
        <v>84500</v>
      </c>
      <c r="H202" s="48">
        <f>SUM(H203+H206+H208+H210+H212+H214+H216+H218+H220)</f>
        <v>84500</v>
      </c>
      <c r="I202" s="48">
        <f>SUM(I203+I206+I208+I210+I212+I214+I216+I218+I220)</f>
        <v>0</v>
      </c>
      <c r="J202" s="88"/>
    </row>
    <row r="203" spans="1:10" ht="15.75" customHeight="1" x14ac:dyDescent="0.2">
      <c r="A203" s="85">
        <v>3010</v>
      </c>
      <c r="B203" s="76" t="s">
        <v>283</v>
      </c>
      <c r="C203" s="76">
        <v>1</v>
      </c>
      <c r="D203" s="76">
        <v>0</v>
      </c>
      <c r="E203" s="89" t="s">
        <v>65</v>
      </c>
      <c r="F203" s="90" t="s">
        <v>781</v>
      </c>
      <c r="G203" s="47">
        <f t="shared" ref="G203:G225" si="3">SUM(H203:I203)</f>
        <v>0</v>
      </c>
      <c r="H203" s="48">
        <f>SUM(H204:H205)</f>
        <v>0</v>
      </c>
      <c r="I203" s="48">
        <f>SUM(I204:I205)</f>
        <v>0</v>
      </c>
    </row>
    <row r="204" spans="1:10" ht="15.75" customHeight="1" x14ac:dyDescent="0.2">
      <c r="A204" s="85">
        <v>3011</v>
      </c>
      <c r="B204" s="92" t="s">
        <v>283</v>
      </c>
      <c r="C204" s="92">
        <v>1</v>
      </c>
      <c r="D204" s="92">
        <v>1</v>
      </c>
      <c r="E204" s="93" t="s">
        <v>782</v>
      </c>
      <c r="F204" s="98" t="s">
        <v>783</v>
      </c>
      <c r="G204" s="47">
        <f t="shared" si="3"/>
        <v>0</v>
      </c>
      <c r="H204" s="47"/>
      <c r="I204" s="47"/>
    </row>
    <row r="205" spans="1:10" ht="15.75" customHeight="1" x14ac:dyDescent="0.2">
      <c r="A205" s="85">
        <v>3012</v>
      </c>
      <c r="B205" s="92" t="s">
        <v>283</v>
      </c>
      <c r="C205" s="92">
        <v>1</v>
      </c>
      <c r="D205" s="92">
        <v>2</v>
      </c>
      <c r="E205" s="93" t="s">
        <v>784</v>
      </c>
      <c r="F205" s="98" t="s">
        <v>785</v>
      </c>
      <c r="G205" s="47">
        <f t="shared" si="3"/>
        <v>0</v>
      </c>
      <c r="H205" s="47"/>
      <c r="I205" s="47"/>
    </row>
    <row r="206" spans="1:10" ht="15.75" customHeight="1" x14ac:dyDescent="0.2">
      <c r="A206" s="85">
        <v>3020</v>
      </c>
      <c r="B206" s="76" t="s">
        <v>283</v>
      </c>
      <c r="C206" s="76">
        <v>2</v>
      </c>
      <c r="D206" s="76">
        <v>0</v>
      </c>
      <c r="E206" s="89" t="s">
        <v>66</v>
      </c>
      <c r="F206" s="90" t="s">
        <v>787</v>
      </c>
      <c r="G206" s="47">
        <f t="shared" si="3"/>
        <v>0</v>
      </c>
      <c r="H206" s="48">
        <f>SUM(H207)</f>
        <v>0</v>
      </c>
      <c r="I206" s="48">
        <f>SUM(I207)</f>
        <v>0</v>
      </c>
    </row>
    <row r="207" spans="1:10" s="91" customFormat="1" ht="15.75" customHeight="1" x14ac:dyDescent="0.2">
      <c r="A207" s="85">
        <v>3021</v>
      </c>
      <c r="B207" s="92" t="s">
        <v>283</v>
      </c>
      <c r="C207" s="92">
        <v>2</v>
      </c>
      <c r="D207" s="92">
        <v>1</v>
      </c>
      <c r="E207" s="93" t="s">
        <v>786</v>
      </c>
      <c r="F207" s="98" t="s">
        <v>788</v>
      </c>
      <c r="G207" s="47">
        <f t="shared" si="3"/>
        <v>0</v>
      </c>
      <c r="H207" s="47"/>
      <c r="I207" s="47"/>
      <c r="J207" s="4"/>
    </row>
    <row r="208" spans="1:10" ht="15.75" customHeight="1" x14ac:dyDescent="0.2">
      <c r="A208" s="85">
        <v>3030</v>
      </c>
      <c r="B208" s="76" t="s">
        <v>283</v>
      </c>
      <c r="C208" s="76">
        <v>3</v>
      </c>
      <c r="D208" s="76">
        <v>0</v>
      </c>
      <c r="E208" s="89" t="s">
        <v>67</v>
      </c>
      <c r="F208" s="90" t="s">
        <v>790</v>
      </c>
      <c r="G208" s="47">
        <f t="shared" si="3"/>
        <v>0</v>
      </c>
      <c r="H208" s="48">
        <f>SUM(H209)</f>
        <v>0</v>
      </c>
      <c r="I208" s="48">
        <f>SUM(I209)</f>
        <v>0</v>
      </c>
    </row>
    <row r="209" spans="1:10" ht="15.75" customHeight="1" x14ac:dyDescent="0.2">
      <c r="A209" s="85">
        <v>3031</v>
      </c>
      <c r="B209" s="92" t="s">
        <v>283</v>
      </c>
      <c r="C209" s="92">
        <v>3</v>
      </c>
      <c r="D209" s="92" t="s">
        <v>195</v>
      </c>
      <c r="E209" s="93" t="s">
        <v>789</v>
      </c>
      <c r="F209" s="90"/>
      <c r="G209" s="47">
        <f t="shared" si="3"/>
        <v>0</v>
      </c>
      <c r="H209" s="107"/>
      <c r="I209" s="107"/>
      <c r="J209" s="91"/>
    </row>
    <row r="210" spans="1:10" ht="15.75" customHeight="1" x14ac:dyDescent="0.2">
      <c r="A210" s="85">
        <v>3040</v>
      </c>
      <c r="B210" s="76" t="s">
        <v>283</v>
      </c>
      <c r="C210" s="76">
        <v>4</v>
      </c>
      <c r="D210" s="76">
        <v>0</v>
      </c>
      <c r="E210" s="89" t="s">
        <v>68</v>
      </c>
      <c r="F210" s="90" t="s">
        <v>792</v>
      </c>
      <c r="G210" s="47">
        <f t="shared" si="3"/>
        <v>0</v>
      </c>
      <c r="H210" s="48">
        <f>SUM(H211)</f>
        <v>0</v>
      </c>
      <c r="I210" s="48">
        <f>SUM(I211)</f>
        <v>0</v>
      </c>
    </row>
    <row r="211" spans="1:10" ht="15.75" customHeight="1" x14ac:dyDescent="0.2">
      <c r="A211" s="85">
        <v>3041</v>
      </c>
      <c r="B211" s="92" t="s">
        <v>283</v>
      </c>
      <c r="C211" s="92">
        <v>4</v>
      </c>
      <c r="D211" s="92">
        <v>1</v>
      </c>
      <c r="E211" s="93" t="s">
        <v>791</v>
      </c>
      <c r="F211" s="98" t="s">
        <v>793</v>
      </c>
      <c r="G211" s="47">
        <f t="shared" si="3"/>
        <v>0</v>
      </c>
      <c r="H211" s="47"/>
      <c r="I211" s="47"/>
    </row>
    <row r="212" spans="1:10" ht="15.75" customHeight="1" x14ac:dyDescent="0.2">
      <c r="A212" s="85">
        <v>3050</v>
      </c>
      <c r="B212" s="76" t="s">
        <v>283</v>
      </c>
      <c r="C212" s="76">
        <v>5</v>
      </c>
      <c r="D212" s="76">
        <v>0</v>
      </c>
      <c r="E212" s="89" t="s">
        <v>69</v>
      </c>
      <c r="F212" s="90" t="s">
        <v>795</v>
      </c>
      <c r="G212" s="47">
        <f t="shared" si="3"/>
        <v>0</v>
      </c>
      <c r="H212" s="48">
        <f>SUM(H213)</f>
        <v>0</v>
      </c>
      <c r="I212" s="48">
        <f>SUM(I213)</f>
        <v>0</v>
      </c>
    </row>
    <row r="213" spans="1:10" ht="15.75" customHeight="1" x14ac:dyDescent="0.2">
      <c r="A213" s="85">
        <v>3051</v>
      </c>
      <c r="B213" s="92" t="s">
        <v>283</v>
      </c>
      <c r="C213" s="92">
        <v>5</v>
      </c>
      <c r="D213" s="92">
        <v>1</v>
      </c>
      <c r="E213" s="93" t="s">
        <v>794</v>
      </c>
      <c r="F213" s="98" t="s">
        <v>795</v>
      </c>
      <c r="G213" s="47">
        <f t="shared" si="3"/>
        <v>0</v>
      </c>
      <c r="H213" s="47"/>
      <c r="I213" s="47"/>
    </row>
    <row r="214" spans="1:10" ht="26.25" customHeight="1" x14ac:dyDescent="0.2">
      <c r="A214" s="85">
        <v>3060</v>
      </c>
      <c r="B214" s="76" t="s">
        <v>283</v>
      </c>
      <c r="C214" s="76">
        <v>6</v>
      </c>
      <c r="D214" s="76">
        <v>0</v>
      </c>
      <c r="E214" s="89" t="s">
        <v>70</v>
      </c>
      <c r="F214" s="90" t="s">
        <v>797</v>
      </c>
      <c r="G214" s="47">
        <f t="shared" si="3"/>
        <v>0</v>
      </c>
      <c r="H214" s="48">
        <f>SUM(H215)</f>
        <v>0</v>
      </c>
      <c r="I214" s="48">
        <f>SUM(I215)</f>
        <v>0</v>
      </c>
    </row>
    <row r="215" spans="1:10" ht="24.75" customHeight="1" x14ac:dyDescent="0.2">
      <c r="A215" s="85">
        <v>3061</v>
      </c>
      <c r="B215" s="92" t="s">
        <v>283</v>
      </c>
      <c r="C215" s="92">
        <v>6</v>
      </c>
      <c r="D215" s="92">
        <v>1</v>
      </c>
      <c r="E215" s="93" t="s">
        <v>796</v>
      </c>
      <c r="F215" s="98" t="s">
        <v>797</v>
      </c>
      <c r="G215" s="47">
        <f t="shared" si="3"/>
        <v>0</v>
      </c>
      <c r="H215" s="47"/>
      <c r="I215" s="47"/>
    </row>
    <row r="216" spans="1:10" ht="37.5" customHeight="1" x14ac:dyDescent="0.2">
      <c r="A216" s="85">
        <v>3070</v>
      </c>
      <c r="B216" s="76" t="s">
        <v>283</v>
      </c>
      <c r="C216" s="76">
        <v>7</v>
      </c>
      <c r="D216" s="76">
        <v>0</v>
      </c>
      <c r="E216" s="89" t="s">
        <v>71</v>
      </c>
      <c r="F216" s="90" t="s">
        <v>799</v>
      </c>
      <c r="G216" s="47">
        <f t="shared" si="3"/>
        <v>84500</v>
      </c>
      <c r="H216" s="48">
        <f>SUM(H217)</f>
        <v>84500</v>
      </c>
      <c r="I216" s="48">
        <f>SUM(I217)</f>
        <v>0</v>
      </c>
    </row>
    <row r="217" spans="1:10" ht="26.25" customHeight="1" x14ac:dyDescent="0.2">
      <c r="A217" s="85">
        <v>3071</v>
      </c>
      <c r="B217" s="92" t="s">
        <v>283</v>
      </c>
      <c r="C217" s="92">
        <v>7</v>
      </c>
      <c r="D217" s="92">
        <v>1</v>
      </c>
      <c r="E217" s="93" t="s">
        <v>798</v>
      </c>
      <c r="F217" s="98" t="s">
        <v>801</v>
      </c>
      <c r="G217" s="47">
        <f t="shared" si="3"/>
        <v>84500</v>
      </c>
      <c r="H217" s="47">
        <v>84500</v>
      </c>
      <c r="I217" s="47"/>
    </row>
    <row r="218" spans="1:10" ht="27.75" hidden="1" customHeight="1" x14ac:dyDescent="0.2">
      <c r="A218" s="85">
        <v>3080</v>
      </c>
      <c r="B218" s="76" t="s">
        <v>283</v>
      </c>
      <c r="C218" s="76">
        <v>8</v>
      </c>
      <c r="D218" s="76">
        <v>0</v>
      </c>
      <c r="E218" s="89" t="s">
        <v>72</v>
      </c>
      <c r="F218" s="90" t="s">
        <v>802</v>
      </c>
      <c r="G218" s="47">
        <f t="shared" si="3"/>
        <v>0</v>
      </c>
      <c r="H218" s="48">
        <f>SUM(H219)</f>
        <v>0</v>
      </c>
      <c r="I218" s="48">
        <f>SUM(I219)</f>
        <v>0</v>
      </c>
    </row>
    <row r="219" spans="1:10" ht="26.25" hidden="1" customHeight="1" x14ac:dyDescent="0.2">
      <c r="A219" s="85">
        <v>3081</v>
      </c>
      <c r="B219" s="92" t="s">
        <v>283</v>
      </c>
      <c r="C219" s="92">
        <v>8</v>
      </c>
      <c r="D219" s="92">
        <v>1</v>
      </c>
      <c r="E219" s="93" t="s">
        <v>73</v>
      </c>
      <c r="F219" s="98" t="s">
        <v>803</v>
      </c>
      <c r="G219" s="47">
        <f t="shared" si="3"/>
        <v>0</v>
      </c>
      <c r="H219" s="47"/>
      <c r="I219" s="47"/>
    </row>
    <row r="220" spans="1:10" ht="71.25" hidden="1" x14ac:dyDescent="0.2">
      <c r="A220" s="85">
        <v>3090</v>
      </c>
      <c r="B220" s="76" t="s">
        <v>283</v>
      </c>
      <c r="C220" s="76">
        <v>9</v>
      </c>
      <c r="D220" s="76">
        <v>0</v>
      </c>
      <c r="E220" s="89" t="s">
        <v>74</v>
      </c>
      <c r="F220" s="90" t="s">
        <v>805</v>
      </c>
      <c r="G220" s="47">
        <f t="shared" si="3"/>
        <v>0</v>
      </c>
      <c r="H220" s="48">
        <f>SUM(H221:H222)</f>
        <v>0</v>
      </c>
      <c r="I220" s="48">
        <f>SUM(I221:I222)</f>
        <v>0</v>
      </c>
    </row>
    <row r="221" spans="1:10" s="88" customFormat="1" ht="27" customHeight="1" x14ac:dyDescent="0.2">
      <c r="A221" s="85">
        <v>3091</v>
      </c>
      <c r="B221" s="92" t="s">
        <v>283</v>
      </c>
      <c r="C221" s="92">
        <v>9</v>
      </c>
      <c r="D221" s="92">
        <v>1</v>
      </c>
      <c r="E221" s="93" t="s">
        <v>804</v>
      </c>
      <c r="F221" s="98" t="s">
        <v>806</v>
      </c>
      <c r="G221" s="47">
        <f t="shared" si="3"/>
        <v>0</v>
      </c>
      <c r="H221" s="47"/>
      <c r="I221" s="47"/>
      <c r="J221" s="4"/>
    </row>
    <row r="222" spans="1:10" ht="36" x14ac:dyDescent="0.2">
      <c r="A222" s="85">
        <v>3092</v>
      </c>
      <c r="B222" s="92" t="s">
        <v>283</v>
      </c>
      <c r="C222" s="92">
        <v>9</v>
      </c>
      <c r="D222" s="92">
        <v>2</v>
      </c>
      <c r="E222" s="93" t="s">
        <v>302</v>
      </c>
      <c r="F222" s="98"/>
      <c r="G222" s="47">
        <f t="shared" si="3"/>
        <v>0</v>
      </c>
      <c r="H222" s="47"/>
      <c r="I222" s="47"/>
    </row>
    <row r="223" spans="1:10" ht="34.5" x14ac:dyDescent="0.2">
      <c r="A223" s="85">
        <v>3100</v>
      </c>
      <c r="B223" s="76" t="s">
        <v>284</v>
      </c>
      <c r="C223" s="76">
        <v>0</v>
      </c>
      <c r="D223" s="76">
        <v>0</v>
      </c>
      <c r="E223" s="59" t="s">
        <v>984</v>
      </c>
      <c r="F223" s="108"/>
      <c r="G223" s="47">
        <f t="shared" si="3"/>
        <v>200000</v>
      </c>
      <c r="H223" s="48">
        <f>H224</f>
        <v>200000</v>
      </c>
      <c r="I223" s="48">
        <f>SUM(I224)</f>
        <v>0</v>
      </c>
      <c r="J223" s="88"/>
    </row>
    <row r="224" spans="1:10" ht="24" x14ac:dyDescent="0.2">
      <c r="A224" s="85">
        <v>3110</v>
      </c>
      <c r="B224" s="109" t="s">
        <v>284</v>
      </c>
      <c r="C224" s="109">
        <v>1</v>
      </c>
      <c r="D224" s="109">
        <v>0</v>
      </c>
      <c r="E224" s="105" t="s">
        <v>75</v>
      </c>
      <c r="F224" s="98"/>
      <c r="G224" s="47">
        <f>SUM(H224:I224)</f>
        <v>200000</v>
      </c>
      <c r="H224" s="47">
        <f>H225</f>
        <v>200000</v>
      </c>
      <c r="I224" s="47"/>
    </row>
    <row r="225" spans="1:9" x14ac:dyDescent="0.2">
      <c r="A225" s="85">
        <v>3112</v>
      </c>
      <c r="B225" s="109" t="s">
        <v>284</v>
      </c>
      <c r="C225" s="109">
        <v>1</v>
      </c>
      <c r="D225" s="109">
        <v>2</v>
      </c>
      <c r="E225" s="106" t="s">
        <v>104</v>
      </c>
      <c r="F225" s="98"/>
      <c r="G225" s="47">
        <f t="shared" si="3"/>
        <v>200000</v>
      </c>
      <c r="H225" s="47">
        <v>200000</v>
      </c>
      <c r="I225" s="47"/>
    </row>
    <row r="226" spans="1:9" x14ac:dyDescent="0.2">
      <c r="B226" s="110"/>
      <c r="C226" s="111"/>
      <c r="D226" s="112"/>
      <c r="I226" s="289"/>
    </row>
    <row r="227" spans="1:9" x14ac:dyDescent="0.2">
      <c r="B227" s="114"/>
      <c r="C227" s="111"/>
      <c r="D227" s="112"/>
    </row>
    <row r="228" spans="1:9" x14ac:dyDescent="0.2">
      <c r="B228" s="114"/>
      <c r="C228" s="111"/>
      <c r="D228" s="112"/>
      <c r="E228" s="4"/>
    </row>
    <row r="229" spans="1:9" x14ac:dyDescent="0.2">
      <c r="B229" s="114"/>
      <c r="C229" s="115"/>
      <c r="D229" s="116"/>
    </row>
  </sheetData>
  <mergeCells count="13">
    <mergeCell ref="D1:I1"/>
    <mergeCell ref="D2:I2"/>
    <mergeCell ref="A3:I3"/>
    <mergeCell ref="A5:I5"/>
    <mergeCell ref="H7:I7"/>
    <mergeCell ref="A8:A9"/>
    <mergeCell ref="E8:E9"/>
    <mergeCell ref="F8:F9"/>
    <mergeCell ref="G8:G9"/>
    <mergeCell ref="B8:B9"/>
    <mergeCell ref="C8:C9"/>
    <mergeCell ref="D8:D9"/>
    <mergeCell ref="H8:I8"/>
  </mergeCells>
  <phoneticPr fontId="6" type="noConversion"/>
  <pageMargins left="0.25" right="0.25" top="0.75" bottom="0.75" header="0.3" footer="0.3"/>
  <pageSetup paperSize="9" scale="88" firstPageNumber="6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J178"/>
  <sheetViews>
    <sheetView showGridLines="0" zoomScaleNormal="100" workbookViewId="0">
      <selection activeCell="F178" sqref="F178"/>
    </sheetView>
  </sheetViews>
  <sheetFormatPr defaultRowHeight="12.75" x14ac:dyDescent="0.2"/>
  <cols>
    <col min="1" max="1" width="5.85546875" style="1" customWidth="1"/>
    <col min="2" max="2" width="42.140625" style="1" customWidth="1"/>
    <col min="3" max="3" width="6.28515625" style="120" customWidth="1"/>
    <col min="4" max="4" width="14.85546875" style="1" customWidth="1"/>
    <col min="5" max="5" width="12.28515625" style="1" customWidth="1"/>
    <col min="6" max="6" width="12" style="1" customWidth="1"/>
    <col min="7" max="16384" width="9.140625" style="1"/>
  </cols>
  <sheetData>
    <row r="1" spans="1:10" ht="18.75" customHeight="1" x14ac:dyDescent="0.3">
      <c r="A1" s="290"/>
      <c r="B1" s="292"/>
      <c r="C1" s="292"/>
      <c r="D1" s="304" t="s">
        <v>1066</v>
      </c>
      <c r="E1" s="304"/>
      <c r="F1" s="304"/>
      <c r="G1" s="294"/>
      <c r="H1" s="294"/>
      <c r="I1" s="294"/>
    </row>
    <row r="2" spans="1:10" ht="16.5" customHeight="1" x14ac:dyDescent="0.3">
      <c r="A2" s="293"/>
      <c r="B2" s="304" t="s">
        <v>1062</v>
      </c>
      <c r="C2" s="304"/>
      <c r="D2" s="304"/>
      <c r="E2" s="304"/>
      <c r="F2" s="304"/>
      <c r="G2" s="294"/>
      <c r="H2" s="294"/>
      <c r="I2" s="294"/>
    </row>
    <row r="3" spans="1:10" ht="22.5" customHeight="1" x14ac:dyDescent="0.2">
      <c r="A3" s="305" t="s">
        <v>1063</v>
      </c>
      <c r="B3" s="305"/>
      <c r="C3" s="305"/>
      <c r="D3" s="305"/>
      <c r="E3" s="305"/>
      <c r="F3" s="305"/>
      <c r="G3" s="72"/>
      <c r="H3" s="72"/>
      <c r="I3" s="72"/>
    </row>
    <row r="4" spans="1:10" s="4" customFormat="1" ht="15" x14ac:dyDescent="0.2">
      <c r="A4" s="319" t="s">
        <v>311</v>
      </c>
      <c r="B4" s="319"/>
      <c r="C4" s="319"/>
      <c r="D4" s="319"/>
      <c r="E4" s="319"/>
      <c r="F4" s="319"/>
      <c r="G4" s="319"/>
      <c r="H4" s="319"/>
      <c r="I4" s="319"/>
      <c r="J4" s="319"/>
    </row>
    <row r="5" spans="1:10" ht="33.75" customHeight="1" x14ac:dyDescent="0.2">
      <c r="A5" s="316" t="s">
        <v>830</v>
      </c>
      <c r="B5" s="316"/>
      <c r="C5" s="316"/>
      <c r="D5" s="316"/>
      <c r="E5" s="316"/>
      <c r="F5" s="316"/>
    </row>
    <row r="6" spans="1:10" ht="15" x14ac:dyDescent="0.2">
      <c r="A6" s="4" t="s">
        <v>985</v>
      </c>
      <c r="B6" s="4"/>
      <c r="C6" s="4"/>
    </row>
    <row r="7" spans="1:10" x14ac:dyDescent="0.2">
      <c r="E7" s="295" t="s">
        <v>208</v>
      </c>
      <c r="F7" s="295"/>
    </row>
    <row r="8" spans="1:10" ht="24" x14ac:dyDescent="0.2">
      <c r="A8" s="317" t="s">
        <v>210</v>
      </c>
      <c r="B8" s="121" t="s">
        <v>105</v>
      </c>
      <c r="C8" s="121"/>
      <c r="D8" s="303" t="s">
        <v>211</v>
      </c>
      <c r="E8" s="318" t="s">
        <v>170</v>
      </c>
      <c r="F8" s="318"/>
    </row>
    <row r="9" spans="1:10" ht="24" x14ac:dyDescent="0.2">
      <c r="A9" s="317"/>
      <c r="B9" s="121" t="s">
        <v>106</v>
      </c>
      <c r="C9" s="122" t="s">
        <v>107</v>
      </c>
      <c r="D9" s="311"/>
      <c r="E9" s="59" t="s">
        <v>204</v>
      </c>
      <c r="F9" s="59" t="s">
        <v>205</v>
      </c>
    </row>
    <row r="10" spans="1:10" x14ac:dyDescent="0.2">
      <c r="A10" s="123">
        <v>1</v>
      </c>
      <c r="B10" s="123">
        <v>2</v>
      </c>
      <c r="C10" s="123" t="s">
        <v>108</v>
      </c>
      <c r="D10" s="123">
        <v>4</v>
      </c>
      <c r="E10" s="123">
        <v>5</v>
      </c>
      <c r="F10" s="123">
        <v>6</v>
      </c>
    </row>
    <row r="11" spans="1:10" ht="15.75" customHeight="1" x14ac:dyDescent="0.2">
      <c r="A11" s="124">
        <v>4000</v>
      </c>
      <c r="B11" s="125" t="s">
        <v>986</v>
      </c>
      <c r="C11" s="126"/>
      <c r="D11" s="102">
        <f t="shared" ref="D11:D74" si="0">SUM(E11:F11)</f>
        <v>4867707.7710999995</v>
      </c>
      <c r="E11" s="127">
        <f>E12+E69</f>
        <v>2880879.017</v>
      </c>
      <c r="F11" s="127">
        <f>F130+F133+F160</f>
        <v>1986828.7540999996</v>
      </c>
    </row>
    <row r="12" spans="1:10" ht="13.5" customHeight="1" x14ac:dyDescent="0.2">
      <c r="A12" s="124">
        <v>4050</v>
      </c>
      <c r="B12" s="86" t="s">
        <v>987</v>
      </c>
      <c r="C12" s="128" t="s">
        <v>421</v>
      </c>
      <c r="D12" s="102">
        <f t="shared" si="0"/>
        <v>1155100</v>
      </c>
      <c r="E12" s="127">
        <f>E13+E22+E76+E101+E112</f>
        <v>1155100</v>
      </c>
      <c r="F12" s="127">
        <f>SUM(F13)</f>
        <v>0</v>
      </c>
    </row>
    <row r="13" spans="1:10" ht="14.25" customHeight="1" x14ac:dyDescent="0.2">
      <c r="A13" s="129">
        <v>4100</v>
      </c>
      <c r="B13" s="130" t="s">
        <v>988</v>
      </c>
      <c r="C13" s="131" t="s">
        <v>421</v>
      </c>
      <c r="D13" s="102">
        <f t="shared" si="0"/>
        <v>647500</v>
      </c>
      <c r="E13" s="127">
        <f>SUM(E14+E18+E20)</f>
        <v>647500</v>
      </c>
      <c r="F13" s="127">
        <f>SUM(F20)</f>
        <v>0</v>
      </c>
    </row>
    <row r="14" spans="1:10" ht="25.5" customHeight="1" x14ac:dyDescent="0.2">
      <c r="A14" s="129">
        <v>4110</v>
      </c>
      <c r="B14" s="86" t="s">
        <v>989</v>
      </c>
      <c r="C14" s="131" t="s">
        <v>421</v>
      </c>
      <c r="D14" s="102">
        <f t="shared" si="0"/>
        <v>647500</v>
      </c>
      <c r="E14" s="127">
        <f>E15+E16+E17</f>
        <v>647500</v>
      </c>
      <c r="F14" s="132" t="s">
        <v>430</v>
      </c>
    </row>
    <row r="15" spans="1:10" ht="24" x14ac:dyDescent="0.2">
      <c r="A15" s="129">
        <v>4111</v>
      </c>
      <c r="B15" s="133" t="s">
        <v>109</v>
      </c>
      <c r="C15" s="122" t="s">
        <v>286</v>
      </c>
      <c r="D15" s="102">
        <f>SUM(E15:F15)</f>
        <v>525500</v>
      </c>
      <c r="E15" s="102">
        <v>525500</v>
      </c>
      <c r="F15" s="132"/>
    </row>
    <row r="16" spans="1:10" ht="24" x14ac:dyDescent="0.2">
      <c r="A16" s="129">
        <v>4112</v>
      </c>
      <c r="B16" s="133" t="s">
        <v>110</v>
      </c>
      <c r="C16" s="134" t="s">
        <v>287</v>
      </c>
      <c r="D16" s="102">
        <f>E16</f>
        <v>115000</v>
      </c>
      <c r="E16" s="102">
        <v>115000</v>
      </c>
      <c r="F16" s="132" t="s">
        <v>430</v>
      </c>
    </row>
    <row r="17" spans="1:6" x14ac:dyDescent="0.2">
      <c r="A17" s="129">
        <v>4114</v>
      </c>
      <c r="B17" s="133" t="s">
        <v>111</v>
      </c>
      <c r="C17" s="134" t="s">
        <v>285</v>
      </c>
      <c r="D17" s="102">
        <f>SUM(E17:F17)</f>
        <v>7000</v>
      </c>
      <c r="E17" s="102">
        <v>7000</v>
      </c>
      <c r="F17" s="132" t="s">
        <v>430</v>
      </c>
    </row>
    <row r="18" spans="1:6" ht="24" customHeight="1" x14ac:dyDescent="0.2">
      <c r="A18" s="129">
        <v>4120</v>
      </c>
      <c r="B18" s="135" t="s">
        <v>990</v>
      </c>
      <c r="C18" s="131" t="s">
        <v>421</v>
      </c>
      <c r="D18" s="102">
        <f t="shared" si="0"/>
        <v>0</v>
      </c>
      <c r="E18" s="127"/>
      <c r="F18" s="132" t="s">
        <v>430</v>
      </c>
    </row>
    <row r="19" spans="1:6" ht="13.5" customHeight="1" x14ac:dyDescent="0.2">
      <c r="A19" s="129">
        <v>4121</v>
      </c>
      <c r="B19" s="133" t="s">
        <v>112</v>
      </c>
      <c r="C19" s="134" t="s">
        <v>288</v>
      </c>
      <c r="D19" s="102">
        <f t="shared" si="0"/>
        <v>0</v>
      </c>
      <c r="E19" s="102"/>
      <c r="F19" s="132" t="s">
        <v>430</v>
      </c>
    </row>
    <row r="20" spans="1:6" ht="25.5" customHeight="1" x14ac:dyDescent="0.2">
      <c r="A20" s="129">
        <v>4130</v>
      </c>
      <c r="B20" s="135" t="s">
        <v>991</v>
      </c>
      <c r="C20" s="131" t="s">
        <v>421</v>
      </c>
      <c r="D20" s="102">
        <f t="shared" si="0"/>
        <v>0</v>
      </c>
      <c r="E20" s="127">
        <f>SUM(E21)</f>
        <v>0</v>
      </c>
      <c r="F20" s="127">
        <f>SUM(F21)</f>
        <v>0</v>
      </c>
    </row>
    <row r="21" spans="1:6" x14ac:dyDescent="0.2">
      <c r="A21" s="129">
        <v>4131</v>
      </c>
      <c r="B21" s="135" t="s">
        <v>289</v>
      </c>
      <c r="C21" s="122" t="s">
        <v>290</v>
      </c>
      <c r="D21" s="102">
        <f t="shared" si="0"/>
        <v>0</v>
      </c>
      <c r="E21" s="102"/>
      <c r="F21" s="102"/>
    </row>
    <row r="22" spans="1:6" ht="26.25" customHeight="1" x14ac:dyDescent="0.2">
      <c r="A22" s="129">
        <v>4200</v>
      </c>
      <c r="B22" s="86" t="s">
        <v>992</v>
      </c>
      <c r="C22" s="131" t="s">
        <v>421</v>
      </c>
      <c r="D22" s="102">
        <f>SUM(E22:F22)</f>
        <v>137800</v>
      </c>
      <c r="E22" s="127">
        <f>E23+E31+E35+E44+E46+E49</f>
        <v>137800</v>
      </c>
      <c r="F22" s="132" t="s">
        <v>430</v>
      </c>
    </row>
    <row r="23" spans="1:6" ht="14.25" customHeight="1" x14ac:dyDescent="0.2">
      <c r="A23" s="129">
        <v>4210</v>
      </c>
      <c r="B23" s="135" t="s">
        <v>993</v>
      </c>
      <c r="C23" s="131" t="s">
        <v>421</v>
      </c>
      <c r="D23" s="102">
        <f t="shared" si="0"/>
        <v>27300</v>
      </c>
      <c r="E23" s="127">
        <f>SUM(E24:E30)</f>
        <v>27300</v>
      </c>
      <c r="F23" s="132" t="s">
        <v>430</v>
      </c>
    </row>
    <row r="24" spans="1:6" ht="24" x14ac:dyDescent="0.2">
      <c r="A24" s="129">
        <v>4211</v>
      </c>
      <c r="B24" s="133" t="s">
        <v>291</v>
      </c>
      <c r="C24" s="134" t="s">
        <v>292</v>
      </c>
      <c r="D24" s="102">
        <f t="shared" si="0"/>
        <v>0</v>
      </c>
      <c r="E24" s="102">
        <v>0</v>
      </c>
      <c r="F24" s="132" t="s">
        <v>430</v>
      </c>
    </row>
    <row r="25" spans="1:6" x14ac:dyDescent="0.2">
      <c r="A25" s="129">
        <v>4212</v>
      </c>
      <c r="B25" s="135" t="s">
        <v>994</v>
      </c>
      <c r="C25" s="134" t="s">
        <v>293</v>
      </c>
      <c r="D25" s="102">
        <f t="shared" si="0"/>
        <v>19500</v>
      </c>
      <c r="E25" s="102">
        <v>19500</v>
      </c>
      <c r="F25" s="132" t="s">
        <v>430</v>
      </c>
    </row>
    <row r="26" spans="1:6" x14ac:dyDescent="0.2">
      <c r="A26" s="129">
        <v>4213</v>
      </c>
      <c r="B26" s="133" t="s">
        <v>113</v>
      </c>
      <c r="C26" s="134" t="s">
        <v>294</v>
      </c>
      <c r="D26" s="102">
        <f t="shared" si="0"/>
        <v>3500</v>
      </c>
      <c r="E26" s="102">
        <v>3500</v>
      </c>
      <c r="F26" s="132" t="s">
        <v>430</v>
      </c>
    </row>
    <row r="27" spans="1:6" x14ac:dyDescent="0.2">
      <c r="A27" s="129">
        <v>4214</v>
      </c>
      <c r="B27" s="133" t="s">
        <v>114</v>
      </c>
      <c r="C27" s="134" t="s">
        <v>295</v>
      </c>
      <c r="D27" s="102">
        <f t="shared" si="0"/>
        <v>3800</v>
      </c>
      <c r="E27" s="102">
        <v>3800</v>
      </c>
      <c r="F27" s="132" t="s">
        <v>430</v>
      </c>
    </row>
    <row r="28" spans="1:6" x14ac:dyDescent="0.2">
      <c r="A28" s="129">
        <v>4215</v>
      </c>
      <c r="B28" s="133" t="s">
        <v>115</v>
      </c>
      <c r="C28" s="134" t="s">
        <v>296</v>
      </c>
      <c r="D28" s="102">
        <f t="shared" si="0"/>
        <v>500</v>
      </c>
      <c r="E28" s="102">
        <v>500</v>
      </c>
      <c r="F28" s="132" t="s">
        <v>430</v>
      </c>
    </row>
    <row r="29" spans="1:6" ht="13.5" customHeight="1" x14ac:dyDescent="0.2">
      <c r="A29" s="129">
        <v>4216</v>
      </c>
      <c r="B29" s="133" t="s">
        <v>116</v>
      </c>
      <c r="C29" s="134" t="s">
        <v>297</v>
      </c>
      <c r="D29" s="102">
        <f t="shared" si="0"/>
        <v>0</v>
      </c>
      <c r="E29" s="102"/>
      <c r="F29" s="132" t="s">
        <v>430</v>
      </c>
    </row>
    <row r="30" spans="1:6" x14ac:dyDescent="0.2">
      <c r="A30" s="129">
        <v>4217</v>
      </c>
      <c r="B30" s="133" t="s">
        <v>117</v>
      </c>
      <c r="C30" s="134" t="s">
        <v>298</v>
      </c>
      <c r="D30" s="102">
        <f t="shared" si="0"/>
        <v>0</v>
      </c>
      <c r="E30" s="102"/>
      <c r="F30" s="132" t="s">
        <v>430</v>
      </c>
    </row>
    <row r="31" spans="1:6" ht="24.75" customHeight="1" x14ac:dyDescent="0.2">
      <c r="A31" s="129">
        <v>4220</v>
      </c>
      <c r="B31" s="135" t="s">
        <v>995</v>
      </c>
      <c r="C31" s="131" t="s">
        <v>421</v>
      </c>
      <c r="D31" s="102">
        <f t="shared" si="0"/>
        <v>2000</v>
      </c>
      <c r="E31" s="127">
        <f>SUM(E32:E34)</f>
        <v>2000</v>
      </c>
      <c r="F31" s="132" t="s">
        <v>430</v>
      </c>
    </row>
    <row r="32" spans="1:6" x14ac:dyDescent="0.2">
      <c r="A32" s="129">
        <v>4221</v>
      </c>
      <c r="B32" s="133" t="s">
        <v>118</v>
      </c>
      <c r="C32" s="136">
        <v>4221</v>
      </c>
      <c r="D32" s="102">
        <f t="shared" si="0"/>
        <v>2000</v>
      </c>
      <c r="E32" s="102">
        <v>2000</v>
      </c>
      <c r="F32" s="132" t="s">
        <v>430</v>
      </c>
    </row>
    <row r="33" spans="1:6" ht="13.5" customHeight="1" x14ac:dyDescent="0.2">
      <c r="A33" s="129">
        <v>4222</v>
      </c>
      <c r="B33" s="133" t="s">
        <v>119</v>
      </c>
      <c r="C33" s="134" t="s">
        <v>383</v>
      </c>
      <c r="D33" s="102">
        <f t="shared" si="0"/>
        <v>0</v>
      </c>
      <c r="E33" s="102">
        <v>0</v>
      </c>
      <c r="F33" s="132" t="s">
        <v>430</v>
      </c>
    </row>
    <row r="34" spans="1:6" x14ac:dyDescent="0.2">
      <c r="A34" s="129">
        <v>4223</v>
      </c>
      <c r="B34" s="133" t="s">
        <v>120</v>
      </c>
      <c r="C34" s="134" t="s">
        <v>384</v>
      </c>
      <c r="D34" s="102">
        <f t="shared" si="0"/>
        <v>0</v>
      </c>
      <c r="E34" s="102">
        <v>0</v>
      </c>
      <c r="F34" s="132" t="s">
        <v>430</v>
      </c>
    </row>
    <row r="35" spans="1:6" ht="24.75" customHeight="1" x14ac:dyDescent="0.2">
      <c r="A35" s="129">
        <v>4230</v>
      </c>
      <c r="B35" s="135" t="s">
        <v>996</v>
      </c>
      <c r="C35" s="131" t="s">
        <v>421</v>
      </c>
      <c r="D35" s="102">
        <f t="shared" si="0"/>
        <v>66000</v>
      </c>
      <c r="E35" s="127">
        <f>SUM(E36:E43)</f>
        <v>66000</v>
      </c>
      <c r="F35" s="132" t="s">
        <v>430</v>
      </c>
    </row>
    <row r="36" spans="1:6" x14ac:dyDescent="0.2">
      <c r="A36" s="129">
        <v>4231</v>
      </c>
      <c r="B36" s="133" t="s">
        <v>121</v>
      </c>
      <c r="C36" s="134" t="s">
        <v>385</v>
      </c>
      <c r="D36" s="102">
        <f t="shared" si="0"/>
        <v>0</v>
      </c>
      <c r="E36" s="102"/>
      <c r="F36" s="132" t="s">
        <v>430</v>
      </c>
    </row>
    <row r="37" spans="1:6" x14ac:dyDescent="0.2">
      <c r="A37" s="129">
        <v>4232</v>
      </c>
      <c r="B37" s="133" t="s">
        <v>122</v>
      </c>
      <c r="C37" s="134" t="s">
        <v>386</v>
      </c>
      <c r="D37" s="102">
        <f t="shared" si="0"/>
        <v>6100</v>
      </c>
      <c r="E37" s="102">
        <v>6100</v>
      </c>
      <c r="F37" s="132" t="s">
        <v>430</v>
      </c>
    </row>
    <row r="38" spans="1:6" ht="24" x14ac:dyDescent="0.2">
      <c r="A38" s="129">
        <v>4233</v>
      </c>
      <c r="B38" s="133" t="s">
        <v>123</v>
      </c>
      <c r="C38" s="134" t="s">
        <v>387</v>
      </c>
      <c r="D38" s="102">
        <f t="shared" si="0"/>
        <v>200</v>
      </c>
      <c r="E38" s="102">
        <v>200</v>
      </c>
      <c r="F38" s="132" t="s">
        <v>430</v>
      </c>
    </row>
    <row r="39" spans="1:6" x14ac:dyDescent="0.2">
      <c r="A39" s="129">
        <v>4234</v>
      </c>
      <c r="B39" s="133" t="s">
        <v>124</v>
      </c>
      <c r="C39" s="134" t="s">
        <v>388</v>
      </c>
      <c r="D39" s="102">
        <f t="shared" si="0"/>
        <v>1200</v>
      </c>
      <c r="E39" s="102">
        <v>1200</v>
      </c>
      <c r="F39" s="132" t="s">
        <v>430</v>
      </c>
    </row>
    <row r="40" spans="1:6" x14ac:dyDescent="0.2">
      <c r="A40" s="129">
        <v>4235</v>
      </c>
      <c r="B40" s="137" t="s">
        <v>125</v>
      </c>
      <c r="C40" s="59">
        <v>4235</v>
      </c>
      <c r="D40" s="102">
        <f t="shared" si="0"/>
        <v>0</v>
      </c>
      <c r="E40" s="102"/>
      <c r="F40" s="132" t="s">
        <v>430</v>
      </c>
    </row>
    <row r="41" spans="1:6" ht="13.5" customHeight="1" x14ac:dyDescent="0.2">
      <c r="A41" s="129">
        <v>4236</v>
      </c>
      <c r="B41" s="133" t="s">
        <v>126</v>
      </c>
      <c r="C41" s="134" t="s">
        <v>389</v>
      </c>
      <c r="D41" s="102">
        <f t="shared" si="0"/>
        <v>0</v>
      </c>
      <c r="E41" s="102"/>
      <c r="F41" s="132" t="s">
        <v>430</v>
      </c>
    </row>
    <row r="42" spans="1:6" x14ac:dyDescent="0.2">
      <c r="A42" s="129">
        <v>4237</v>
      </c>
      <c r="B42" s="133" t="s">
        <v>127</v>
      </c>
      <c r="C42" s="134" t="s">
        <v>390</v>
      </c>
      <c r="D42" s="102">
        <f t="shared" si="0"/>
        <v>2500</v>
      </c>
      <c r="E42" s="102">
        <v>2500</v>
      </c>
      <c r="F42" s="132" t="s">
        <v>430</v>
      </c>
    </row>
    <row r="43" spans="1:6" x14ac:dyDescent="0.2">
      <c r="A43" s="129">
        <v>4238</v>
      </c>
      <c r="B43" s="133" t="s">
        <v>128</v>
      </c>
      <c r="C43" s="134" t="s">
        <v>391</v>
      </c>
      <c r="D43" s="102">
        <f t="shared" si="0"/>
        <v>56000</v>
      </c>
      <c r="E43" s="102">
        <v>56000</v>
      </c>
      <c r="F43" s="132" t="s">
        <v>430</v>
      </c>
    </row>
    <row r="44" spans="1:6" ht="24" customHeight="1" x14ac:dyDescent="0.2">
      <c r="A44" s="129">
        <v>4240</v>
      </c>
      <c r="B44" s="135" t="s">
        <v>997</v>
      </c>
      <c r="C44" s="131" t="s">
        <v>421</v>
      </c>
      <c r="D44" s="102">
        <f t="shared" si="0"/>
        <v>0</v>
      </c>
      <c r="E44" s="127">
        <f>SUM(E45)</f>
        <v>0</v>
      </c>
      <c r="F44" s="132" t="s">
        <v>430</v>
      </c>
    </row>
    <row r="45" spans="1:6" x14ac:dyDescent="0.2">
      <c r="A45" s="129">
        <v>4241</v>
      </c>
      <c r="B45" s="133" t="s">
        <v>129</v>
      </c>
      <c r="C45" s="134" t="s">
        <v>392</v>
      </c>
      <c r="D45" s="102">
        <f t="shared" si="0"/>
        <v>0</v>
      </c>
      <c r="E45" s="102">
        <v>0</v>
      </c>
      <c r="F45" s="132" t="s">
        <v>430</v>
      </c>
    </row>
    <row r="46" spans="1:6" ht="24" customHeight="1" x14ac:dyDescent="0.2">
      <c r="A46" s="129">
        <v>4250</v>
      </c>
      <c r="B46" s="135" t="s">
        <v>998</v>
      </c>
      <c r="C46" s="131" t="s">
        <v>421</v>
      </c>
      <c r="D46" s="102">
        <f t="shared" si="0"/>
        <v>3000</v>
      </c>
      <c r="E46" s="127">
        <f>SUM(E47:E48)</f>
        <v>3000</v>
      </c>
      <c r="F46" s="132" t="s">
        <v>430</v>
      </c>
    </row>
    <row r="47" spans="1:6" ht="24" x14ac:dyDescent="0.2">
      <c r="A47" s="129">
        <v>4251</v>
      </c>
      <c r="B47" s="133" t="s">
        <v>130</v>
      </c>
      <c r="C47" s="134" t="s">
        <v>393</v>
      </c>
      <c r="D47" s="102">
        <f t="shared" si="0"/>
        <v>1000</v>
      </c>
      <c r="E47" s="102">
        <v>1000</v>
      </c>
      <c r="F47" s="132" t="s">
        <v>430</v>
      </c>
    </row>
    <row r="48" spans="1:6" ht="24" x14ac:dyDescent="0.2">
      <c r="A48" s="129">
        <v>4252</v>
      </c>
      <c r="B48" s="133" t="s">
        <v>131</v>
      </c>
      <c r="C48" s="134" t="s">
        <v>394</v>
      </c>
      <c r="D48" s="102">
        <f t="shared" si="0"/>
        <v>2000</v>
      </c>
      <c r="E48" s="102">
        <v>2000</v>
      </c>
      <c r="F48" s="132" t="s">
        <v>430</v>
      </c>
    </row>
    <row r="49" spans="1:6" ht="12.75" customHeight="1" x14ac:dyDescent="0.2">
      <c r="A49" s="129">
        <v>4260</v>
      </c>
      <c r="B49" s="135" t="s">
        <v>999</v>
      </c>
      <c r="C49" s="131" t="s">
        <v>421</v>
      </c>
      <c r="D49" s="102">
        <f t="shared" si="0"/>
        <v>39500</v>
      </c>
      <c r="E49" s="127">
        <f>SUM(E50:E57)</f>
        <v>39500</v>
      </c>
      <c r="F49" s="132" t="s">
        <v>430</v>
      </c>
    </row>
    <row r="50" spans="1:6" x14ac:dyDescent="0.2">
      <c r="A50" s="129">
        <v>4261</v>
      </c>
      <c r="B50" s="133" t="s">
        <v>132</v>
      </c>
      <c r="C50" s="134" t="s">
        <v>395</v>
      </c>
      <c r="D50" s="102">
        <f t="shared" si="0"/>
        <v>2500</v>
      </c>
      <c r="E50" s="102">
        <v>2500</v>
      </c>
      <c r="F50" s="132" t="s">
        <v>430</v>
      </c>
    </row>
    <row r="51" spans="1:6" x14ac:dyDescent="0.2">
      <c r="A51" s="129">
        <v>4262</v>
      </c>
      <c r="B51" s="133" t="s">
        <v>133</v>
      </c>
      <c r="C51" s="134" t="s">
        <v>396</v>
      </c>
      <c r="D51" s="102">
        <f t="shared" si="0"/>
        <v>0</v>
      </c>
      <c r="E51" s="102"/>
      <c r="F51" s="132" t="s">
        <v>430</v>
      </c>
    </row>
    <row r="52" spans="1:6" ht="24" customHeight="1" x14ac:dyDescent="0.2">
      <c r="A52" s="129">
        <v>4263</v>
      </c>
      <c r="B52" s="133" t="s">
        <v>303</v>
      </c>
      <c r="C52" s="134" t="s">
        <v>397</v>
      </c>
      <c r="D52" s="102">
        <f t="shared" si="0"/>
        <v>0</v>
      </c>
      <c r="E52" s="102"/>
      <c r="F52" s="132" t="s">
        <v>430</v>
      </c>
    </row>
    <row r="53" spans="1:6" x14ac:dyDescent="0.2">
      <c r="A53" s="129">
        <v>4264</v>
      </c>
      <c r="B53" s="138" t="s">
        <v>134</v>
      </c>
      <c r="C53" s="134" t="s">
        <v>398</v>
      </c>
      <c r="D53" s="102">
        <f t="shared" si="0"/>
        <v>9000</v>
      </c>
      <c r="E53" s="102">
        <v>9000</v>
      </c>
      <c r="F53" s="132" t="s">
        <v>430</v>
      </c>
    </row>
    <row r="54" spans="1:6" ht="24" x14ac:dyDescent="0.2">
      <c r="A54" s="129">
        <v>4265</v>
      </c>
      <c r="B54" s="138" t="s">
        <v>135</v>
      </c>
      <c r="C54" s="134" t="s">
        <v>399</v>
      </c>
      <c r="D54" s="102">
        <f t="shared" si="0"/>
        <v>0</v>
      </c>
      <c r="E54" s="102"/>
      <c r="F54" s="132" t="s">
        <v>430</v>
      </c>
    </row>
    <row r="55" spans="1:6" x14ac:dyDescent="0.2">
      <c r="A55" s="129">
        <v>4266</v>
      </c>
      <c r="B55" s="138" t="s">
        <v>136</v>
      </c>
      <c r="C55" s="134" t="s">
        <v>400</v>
      </c>
      <c r="D55" s="102">
        <f t="shared" si="0"/>
        <v>0</v>
      </c>
      <c r="E55" s="102"/>
      <c r="F55" s="132" t="s">
        <v>430</v>
      </c>
    </row>
    <row r="56" spans="1:6" x14ac:dyDescent="0.2">
      <c r="A56" s="129">
        <v>4267</v>
      </c>
      <c r="B56" s="138" t="s">
        <v>137</v>
      </c>
      <c r="C56" s="134" t="s">
        <v>401</v>
      </c>
      <c r="D56" s="102">
        <f t="shared" si="0"/>
        <v>2500</v>
      </c>
      <c r="E56" s="102">
        <v>2500</v>
      </c>
      <c r="F56" s="132" t="s">
        <v>430</v>
      </c>
    </row>
    <row r="57" spans="1:6" x14ac:dyDescent="0.2">
      <c r="A57" s="129">
        <v>4268</v>
      </c>
      <c r="B57" s="138" t="s">
        <v>138</v>
      </c>
      <c r="C57" s="134" t="s">
        <v>402</v>
      </c>
      <c r="D57" s="102">
        <f t="shared" si="0"/>
        <v>25500</v>
      </c>
      <c r="E57" s="102">
        <v>25500</v>
      </c>
      <c r="F57" s="132" t="s">
        <v>430</v>
      </c>
    </row>
    <row r="58" spans="1:6" ht="12.75" customHeight="1" x14ac:dyDescent="0.2">
      <c r="A58" s="129">
        <v>4300</v>
      </c>
      <c r="B58" s="139" t="s">
        <v>1000</v>
      </c>
      <c r="C58" s="131" t="s">
        <v>421</v>
      </c>
      <c r="D58" s="102">
        <f t="shared" si="0"/>
        <v>0</v>
      </c>
      <c r="E58" s="127">
        <f>SUM(E60:E61)</f>
        <v>0</v>
      </c>
      <c r="F58" s="132" t="s">
        <v>430</v>
      </c>
    </row>
    <row r="59" spans="1:6" ht="12.75" customHeight="1" x14ac:dyDescent="0.2">
      <c r="A59" s="129">
        <v>4310</v>
      </c>
      <c r="B59" s="139" t="s">
        <v>1001</v>
      </c>
      <c r="C59" s="131" t="s">
        <v>421</v>
      </c>
      <c r="D59" s="102">
        <f t="shared" si="0"/>
        <v>0</v>
      </c>
      <c r="E59" s="102"/>
      <c r="F59" s="102"/>
    </row>
    <row r="60" spans="1:6" x14ac:dyDescent="0.2">
      <c r="A60" s="129">
        <v>4311</v>
      </c>
      <c r="B60" s="138" t="s">
        <v>139</v>
      </c>
      <c r="C60" s="134" t="s">
        <v>403</v>
      </c>
      <c r="D60" s="102">
        <f t="shared" si="0"/>
        <v>0</v>
      </c>
      <c r="E60" s="102"/>
      <c r="F60" s="132" t="s">
        <v>430</v>
      </c>
    </row>
    <row r="61" spans="1:6" x14ac:dyDescent="0.2">
      <c r="A61" s="129">
        <v>4312</v>
      </c>
      <c r="B61" s="138" t="s">
        <v>140</v>
      </c>
      <c r="C61" s="134" t="s">
        <v>404</v>
      </c>
      <c r="D61" s="102">
        <f t="shared" si="0"/>
        <v>0</v>
      </c>
      <c r="E61" s="102"/>
      <c r="F61" s="132" t="s">
        <v>430</v>
      </c>
    </row>
    <row r="62" spans="1:6" ht="12.75" customHeight="1" x14ac:dyDescent="0.2">
      <c r="A62" s="129">
        <v>4320</v>
      </c>
      <c r="B62" s="139" t="s">
        <v>1002</v>
      </c>
      <c r="C62" s="131" t="s">
        <v>421</v>
      </c>
      <c r="D62" s="102">
        <f t="shared" si="0"/>
        <v>0</v>
      </c>
      <c r="E62" s="127">
        <f>SUM(E63:E64)</f>
        <v>0</v>
      </c>
      <c r="F62" s="132"/>
    </row>
    <row r="63" spans="1:6" ht="14.25" customHeight="1" x14ac:dyDescent="0.2">
      <c r="A63" s="129">
        <v>4321</v>
      </c>
      <c r="B63" s="138" t="s">
        <v>141</v>
      </c>
      <c r="C63" s="134" t="s">
        <v>405</v>
      </c>
      <c r="D63" s="102">
        <f t="shared" si="0"/>
        <v>0</v>
      </c>
      <c r="E63" s="102"/>
      <c r="F63" s="132" t="s">
        <v>430</v>
      </c>
    </row>
    <row r="64" spans="1:6" ht="14.25" customHeight="1" x14ac:dyDescent="0.2">
      <c r="A64" s="129">
        <v>4322</v>
      </c>
      <c r="B64" s="138" t="s">
        <v>142</v>
      </c>
      <c r="C64" s="134" t="s">
        <v>406</v>
      </c>
      <c r="D64" s="102">
        <f t="shared" si="0"/>
        <v>0</v>
      </c>
      <c r="E64" s="102"/>
      <c r="F64" s="132" t="s">
        <v>430</v>
      </c>
    </row>
    <row r="65" spans="1:7" ht="24.75" customHeight="1" x14ac:dyDescent="0.2">
      <c r="A65" s="129">
        <v>4330</v>
      </c>
      <c r="B65" s="139" t="s">
        <v>1003</v>
      </c>
      <c r="C65" s="131" t="s">
        <v>421</v>
      </c>
      <c r="D65" s="102">
        <f t="shared" si="0"/>
        <v>0</v>
      </c>
      <c r="E65" s="127">
        <f>SUM(E66:E68)</f>
        <v>0</v>
      </c>
      <c r="F65" s="132" t="s">
        <v>430</v>
      </c>
    </row>
    <row r="66" spans="1:7" ht="24" x14ac:dyDescent="0.2">
      <c r="A66" s="129">
        <v>4331</v>
      </c>
      <c r="B66" s="138" t="s">
        <v>143</v>
      </c>
      <c r="C66" s="134" t="s">
        <v>407</v>
      </c>
      <c r="D66" s="102">
        <f t="shared" si="0"/>
        <v>0</v>
      </c>
      <c r="E66" s="102"/>
      <c r="F66" s="132" t="s">
        <v>430</v>
      </c>
    </row>
    <row r="67" spans="1:7" x14ac:dyDescent="0.2">
      <c r="A67" s="129">
        <v>4332</v>
      </c>
      <c r="B67" s="138" t="s">
        <v>144</v>
      </c>
      <c r="C67" s="134" t="s">
        <v>408</v>
      </c>
      <c r="D67" s="102">
        <f t="shared" si="0"/>
        <v>0</v>
      </c>
      <c r="E67" s="102"/>
      <c r="F67" s="132" t="s">
        <v>430</v>
      </c>
    </row>
    <row r="68" spans="1:7" x14ac:dyDescent="0.2">
      <c r="A68" s="129">
        <v>4333</v>
      </c>
      <c r="B68" s="138" t="s">
        <v>145</v>
      </c>
      <c r="C68" s="134" t="s">
        <v>409</v>
      </c>
      <c r="D68" s="102">
        <f t="shared" si="0"/>
        <v>0</v>
      </c>
      <c r="E68" s="102"/>
      <c r="F68" s="132" t="s">
        <v>430</v>
      </c>
    </row>
    <row r="69" spans="1:7" ht="12.75" customHeight="1" x14ac:dyDescent="0.2">
      <c r="A69" s="129">
        <v>4400</v>
      </c>
      <c r="B69" s="138" t="s">
        <v>1004</v>
      </c>
      <c r="C69" s="131" t="s">
        <v>421</v>
      </c>
      <c r="D69" s="102">
        <f t="shared" si="0"/>
        <v>1725779.017</v>
      </c>
      <c r="E69" s="127">
        <f>SUM(E70+E73)</f>
        <v>1725779.017</v>
      </c>
      <c r="F69" s="132" t="s">
        <v>430</v>
      </c>
    </row>
    <row r="70" spans="1:7" ht="24.75" customHeight="1" x14ac:dyDescent="0.2">
      <c r="A70" s="129">
        <v>4410</v>
      </c>
      <c r="B70" s="139" t="s">
        <v>1005</v>
      </c>
      <c r="C70" s="131" t="s">
        <v>421</v>
      </c>
      <c r="D70" s="102">
        <f t="shared" si="0"/>
        <v>1725779.017</v>
      </c>
      <c r="E70" s="127">
        <f>SUM(E71:E72)</f>
        <v>1725779.017</v>
      </c>
      <c r="F70" s="102"/>
    </row>
    <row r="71" spans="1:7" ht="26.25" customHeight="1" x14ac:dyDescent="0.2">
      <c r="A71" s="129">
        <v>4411</v>
      </c>
      <c r="B71" s="138" t="s">
        <v>146</v>
      </c>
      <c r="C71" s="134" t="s">
        <v>410</v>
      </c>
      <c r="D71" s="102">
        <f t="shared" si="0"/>
        <v>1725779.017</v>
      </c>
      <c r="E71" s="102">
        <v>1725779.017</v>
      </c>
      <c r="F71" s="132" t="s">
        <v>430</v>
      </c>
    </row>
    <row r="72" spans="1:7" ht="24" x14ac:dyDescent="0.2">
      <c r="A72" s="129">
        <v>4412</v>
      </c>
      <c r="B72" s="138" t="s">
        <v>169</v>
      </c>
      <c r="C72" s="134" t="s">
        <v>411</v>
      </c>
      <c r="D72" s="102">
        <f t="shared" si="0"/>
        <v>0</v>
      </c>
      <c r="E72" s="102"/>
      <c r="F72" s="132" t="s">
        <v>430</v>
      </c>
    </row>
    <row r="73" spans="1:7" ht="26.25" customHeight="1" x14ac:dyDescent="0.2">
      <c r="A73" s="129">
        <v>4420</v>
      </c>
      <c r="B73" s="139" t="s">
        <v>1006</v>
      </c>
      <c r="C73" s="131" t="s">
        <v>421</v>
      </c>
      <c r="D73" s="102">
        <f t="shared" si="0"/>
        <v>0</v>
      </c>
      <c r="E73" s="127">
        <f>SUM(E74:E75)</f>
        <v>0</v>
      </c>
      <c r="F73" s="132"/>
    </row>
    <row r="74" spans="1:7" ht="25.5" customHeight="1" x14ac:dyDescent="0.2">
      <c r="A74" s="129">
        <v>4421</v>
      </c>
      <c r="B74" s="138" t="s">
        <v>20</v>
      </c>
      <c r="C74" s="134" t="s">
        <v>412</v>
      </c>
      <c r="D74" s="102">
        <f t="shared" si="0"/>
        <v>0</v>
      </c>
      <c r="E74" s="102"/>
      <c r="F74" s="132" t="s">
        <v>430</v>
      </c>
    </row>
    <row r="75" spans="1:7" ht="25.5" customHeight="1" x14ac:dyDescent="0.2">
      <c r="A75" s="129">
        <v>4422</v>
      </c>
      <c r="B75" s="138" t="s">
        <v>218</v>
      </c>
      <c r="C75" s="134" t="s">
        <v>413</v>
      </c>
      <c r="D75" s="102">
        <f t="shared" ref="D75:D138" si="1">SUM(E75:F75)</f>
        <v>0</v>
      </c>
      <c r="E75" s="102"/>
      <c r="F75" s="132" t="s">
        <v>430</v>
      </c>
    </row>
    <row r="76" spans="1:7" ht="13.5" customHeight="1" x14ac:dyDescent="0.2">
      <c r="A76" s="129">
        <v>4500</v>
      </c>
      <c r="B76" s="138" t="s">
        <v>1007</v>
      </c>
      <c r="C76" s="131" t="s">
        <v>421</v>
      </c>
      <c r="D76" s="102">
        <f t="shared" si="1"/>
        <v>30500</v>
      </c>
      <c r="E76" s="127">
        <f>SUM(E77+E80+E83+E92)</f>
        <v>30500</v>
      </c>
      <c r="F76" s="132" t="s">
        <v>430</v>
      </c>
    </row>
    <row r="77" spans="1:7" ht="24.75" customHeight="1" x14ac:dyDescent="0.2">
      <c r="A77" s="129">
        <v>4510</v>
      </c>
      <c r="B77" s="138" t="s">
        <v>1008</v>
      </c>
      <c r="C77" s="131" t="s">
        <v>421</v>
      </c>
      <c r="D77" s="102">
        <f t="shared" si="1"/>
        <v>0</v>
      </c>
      <c r="E77" s="127">
        <f>SUM(E78:E79)</f>
        <v>0</v>
      </c>
      <c r="F77" s="102"/>
    </row>
    <row r="78" spans="1:7" ht="24" x14ac:dyDescent="0.2">
      <c r="A78" s="129">
        <v>4511</v>
      </c>
      <c r="B78" s="140" t="s">
        <v>1009</v>
      </c>
      <c r="C78" s="134" t="s">
        <v>414</v>
      </c>
      <c r="D78" s="102">
        <f t="shared" si="1"/>
        <v>0</v>
      </c>
      <c r="E78" s="102"/>
      <c r="F78" s="132" t="s">
        <v>430</v>
      </c>
    </row>
    <row r="79" spans="1:7" ht="24" x14ac:dyDescent="0.2">
      <c r="A79" s="129">
        <v>4512</v>
      </c>
      <c r="B79" s="138" t="s">
        <v>219</v>
      </c>
      <c r="C79" s="134" t="s">
        <v>415</v>
      </c>
      <c r="D79" s="102">
        <f t="shared" si="1"/>
        <v>0</v>
      </c>
      <c r="E79" s="102"/>
      <c r="F79" s="132" t="s">
        <v>430</v>
      </c>
      <c r="G79" s="141"/>
    </row>
    <row r="80" spans="1:7" ht="24.75" customHeight="1" x14ac:dyDescent="0.2">
      <c r="A80" s="129">
        <v>4520</v>
      </c>
      <c r="B80" s="138" t="s">
        <v>1010</v>
      </c>
      <c r="C80" s="131" t="s">
        <v>421</v>
      </c>
      <c r="D80" s="102">
        <f t="shared" si="1"/>
        <v>0</v>
      </c>
      <c r="E80" s="127">
        <f>SUM(E81:E82)</f>
        <v>0</v>
      </c>
      <c r="F80" s="132"/>
    </row>
    <row r="81" spans="1:6" ht="24" x14ac:dyDescent="0.2">
      <c r="A81" s="129">
        <v>4521</v>
      </c>
      <c r="B81" s="138" t="s">
        <v>181</v>
      </c>
      <c r="C81" s="134" t="s">
        <v>416</v>
      </c>
      <c r="D81" s="102">
        <f t="shared" si="1"/>
        <v>0</v>
      </c>
      <c r="E81" s="102"/>
      <c r="F81" s="132" t="s">
        <v>430</v>
      </c>
    </row>
    <row r="82" spans="1:6" ht="24" x14ac:dyDescent="0.2">
      <c r="A82" s="129">
        <v>4522</v>
      </c>
      <c r="B82" s="138" t="s">
        <v>193</v>
      </c>
      <c r="C82" s="134" t="s">
        <v>417</v>
      </c>
      <c r="D82" s="102">
        <f t="shared" si="1"/>
        <v>0</v>
      </c>
      <c r="E82" s="102"/>
      <c r="F82" s="132" t="s">
        <v>430</v>
      </c>
    </row>
    <row r="83" spans="1:6" ht="24.75" customHeight="1" x14ac:dyDescent="0.2">
      <c r="A83" s="129">
        <v>4530</v>
      </c>
      <c r="B83" s="139" t="s">
        <v>1011</v>
      </c>
      <c r="C83" s="131" t="s">
        <v>421</v>
      </c>
      <c r="D83" s="102">
        <f t="shared" si="1"/>
        <v>10000</v>
      </c>
      <c r="E83" s="127">
        <f>SUM(E84:E86)</f>
        <v>10000</v>
      </c>
      <c r="F83" s="127">
        <f>SUM(F84:F86)</f>
        <v>0</v>
      </c>
    </row>
    <row r="84" spans="1:6" ht="36" x14ac:dyDescent="0.2">
      <c r="A84" s="129">
        <v>4531</v>
      </c>
      <c r="B84" s="137" t="s">
        <v>182</v>
      </c>
      <c r="C84" s="122" t="s">
        <v>312</v>
      </c>
      <c r="D84" s="102">
        <f t="shared" si="1"/>
        <v>10000</v>
      </c>
      <c r="E84" s="102">
        <v>10000</v>
      </c>
      <c r="F84" s="102">
        <v>0</v>
      </c>
    </row>
    <row r="85" spans="1:6" ht="36" x14ac:dyDescent="0.2">
      <c r="A85" s="129">
        <v>4532</v>
      </c>
      <c r="B85" s="137" t="s">
        <v>183</v>
      </c>
      <c r="C85" s="134" t="s">
        <v>313</v>
      </c>
      <c r="D85" s="102">
        <f t="shared" si="1"/>
        <v>0</v>
      </c>
      <c r="E85" s="102"/>
      <c r="F85" s="102"/>
    </row>
    <row r="86" spans="1:6" ht="14.25" customHeight="1" x14ac:dyDescent="0.2">
      <c r="A86" s="129">
        <v>4533</v>
      </c>
      <c r="B86" s="137" t="s">
        <v>1012</v>
      </c>
      <c r="C86" s="134" t="s">
        <v>314</v>
      </c>
      <c r="D86" s="102">
        <f t="shared" si="1"/>
        <v>0</v>
      </c>
      <c r="E86" s="127">
        <f>SUM(E87+E90+E91)</f>
        <v>0</v>
      </c>
      <c r="F86" s="127">
        <f>SUM(F87+F90+F91)</f>
        <v>0</v>
      </c>
    </row>
    <row r="87" spans="1:6" ht="14.25" customHeight="1" x14ac:dyDescent="0.2">
      <c r="A87" s="129">
        <v>4534</v>
      </c>
      <c r="B87" s="142" t="s">
        <v>678</v>
      </c>
      <c r="C87" s="134"/>
      <c r="D87" s="102">
        <f t="shared" si="1"/>
        <v>0</v>
      </c>
      <c r="E87" s="127">
        <f>SUM(E88:E89)</f>
        <v>0</v>
      </c>
      <c r="F87" s="127">
        <f>SUM(F88:F89)</f>
        <v>0</v>
      </c>
    </row>
    <row r="88" spans="1:6" ht="24" x14ac:dyDescent="0.2">
      <c r="A88" s="143">
        <v>4535</v>
      </c>
      <c r="B88" s="142" t="s">
        <v>174</v>
      </c>
      <c r="C88" s="134"/>
      <c r="D88" s="102">
        <f t="shared" si="1"/>
        <v>0</v>
      </c>
      <c r="E88" s="102"/>
      <c r="F88" s="102"/>
    </row>
    <row r="89" spans="1:6" x14ac:dyDescent="0.2">
      <c r="A89" s="129">
        <v>4536</v>
      </c>
      <c r="B89" s="142" t="s">
        <v>175</v>
      </c>
      <c r="C89" s="134"/>
      <c r="D89" s="102">
        <f t="shared" si="1"/>
        <v>0</v>
      </c>
      <c r="E89" s="102"/>
      <c r="F89" s="102"/>
    </row>
    <row r="90" spans="1:6" x14ac:dyDescent="0.2">
      <c r="A90" s="129">
        <v>4537</v>
      </c>
      <c r="B90" s="142" t="s">
        <v>176</v>
      </c>
      <c r="C90" s="134"/>
      <c r="D90" s="102">
        <f t="shared" si="1"/>
        <v>0</v>
      </c>
      <c r="E90" s="102">
        <v>0</v>
      </c>
      <c r="F90" s="102">
        <v>0</v>
      </c>
    </row>
    <row r="91" spans="1:6" x14ac:dyDescent="0.2">
      <c r="A91" s="129">
        <v>4538</v>
      </c>
      <c r="B91" s="142" t="s">
        <v>178</v>
      </c>
      <c r="C91" s="134"/>
      <c r="D91" s="102">
        <f t="shared" si="1"/>
        <v>0</v>
      </c>
      <c r="E91" s="102"/>
      <c r="F91" s="102"/>
    </row>
    <row r="92" spans="1:6" ht="24" customHeight="1" x14ac:dyDescent="0.2">
      <c r="A92" s="129">
        <v>4540</v>
      </c>
      <c r="B92" s="139" t="s">
        <v>1013</v>
      </c>
      <c r="C92" s="131" t="s">
        <v>421</v>
      </c>
      <c r="D92" s="102">
        <f t="shared" si="1"/>
        <v>20500</v>
      </c>
      <c r="E92" s="102">
        <f>E93+E95</f>
        <v>20500</v>
      </c>
      <c r="F92" s="127">
        <f>SUM(F93:F95)</f>
        <v>0</v>
      </c>
    </row>
    <row r="93" spans="1:6" ht="36" x14ac:dyDescent="0.2">
      <c r="A93" s="129">
        <v>4541</v>
      </c>
      <c r="B93" s="137" t="s">
        <v>315</v>
      </c>
      <c r="C93" s="134" t="s">
        <v>317</v>
      </c>
      <c r="D93" s="102">
        <f t="shared" si="1"/>
        <v>20500</v>
      </c>
      <c r="E93" s="132">
        <v>20500</v>
      </c>
      <c r="F93" s="102"/>
    </row>
    <row r="94" spans="1:6" ht="26.25" customHeight="1" x14ac:dyDescent="0.2">
      <c r="A94" s="129">
        <v>4542</v>
      </c>
      <c r="B94" s="137" t="s">
        <v>316</v>
      </c>
      <c r="C94" s="134" t="s">
        <v>318</v>
      </c>
      <c r="D94" s="102">
        <f t="shared" si="1"/>
        <v>0</v>
      </c>
      <c r="E94" s="132" t="s">
        <v>430</v>
      </c>
      <c r="F94" s="102"/>
    </row>
    <row r="95" spans="1:6" ht="13.5" customHeight="1" x14ac:dyDescent="0.2">
      <c r="A95" s="129">
        <v>4543</v>
      </c>
      <c r="B95" s="137" t="s">
        <v>1014</v>
      </c>
      <c r="C95" s="134" t="s">
        <v>319</v>
      </c>
      <c r="D95" s="102">
        <f t="shared" si="1"/>
        <v>0</v>
      </c>
      <c r="E95" s="132">
        <v>0</v>
      </c>
      <c r="F95" s="127"/>
    </row>
    <row r="96" spans="1:6" ht="14.25" customHeight="1" x14ac:dyDescent="0.2">
      <c r="A96" s="129">
        <v>4544</v>
      </c>
      <c r="B96" s="142" t="s">
        <v>690</v>
      </c>
      <c r="C96" s="134"/>
      <c r="D96" s="102">
        <f t="shared" si="1"/>
        <v>0</v>
      </c>
      <c r="E96" s="127"/>
      <c r="F96" s="127">
        <f>SUM(F97:F98)</f>
        <v>0</v>
      </c>
    </row>
    <row r="97" spans="1:6" ht="24" x14ac:dyDescent="0.2">
      <c r="A97" s="143">
        <v>4545</v>
      </c>
      <c r="B97" s="142" t="s">
        <v>174</v>
      </c>
      <c r="C97" s="134"/>
      <c r="D97" s="102">
        <f t="shared" si="1"/>
        <v>0</v>
      </c>
      <c r="E97" s="102"/>
      <c r="F97" s="102"/>
    </row>
    <row r="98" spans="1:6" x14ac:dyDescent="0.2">
      <c r="A98" s="129">
        <v>4546</v>
      </c>
      <c r="B98" s="142" t="s">
        <v>177</v>
      </c>
      <c r="C98" s="134"/>
      <c r="D98" s="102">
        <f t="shared" si="1"/>
        <v>0</v>
      </c>
      <c r="E98" s="102"/>
      <c r="F98" s="102"/>
    </row>
    <row r="99" spans="1:6" x14ac:dyDescent="0.2">
      <c r="A99" s="129">
        <v>4547</v>
      </c>
      <c r="B99" s="142" t="s">
        <v>176</v>
      </c>
      <c r="C99" s="134"/>
      <c r="D99" s="102">
        <f t="shared" si="1"/>
        <v>0</v>
      </c>
      <c r="E99" s="102"/>
      <c r="F99" s="102"/>
    </row>
    <row r="100" spans="1:6" x14ac:dyDescent="0.2">
      <c r="A100" s="129">
        <v>4548</v>
      </c>
      <c r="B100" s="142" t="s">
        <v>178</v>
      </c>
      <c r="C100" s="134"/>
      <c r="D100" s="102">
        <f t="shared" si="1"/>
        <v>0</v>
      </c>
      <c r="E100" s="102"/>
      <c r="F100" s="102"/>
    </row>
    <row r="101" spans="1:6" ht="24" customHeight="1" x14ac:dyDescent="0.2">
      <c r="A101" s="129">
        <v>4600</v>
      </c>
      <c r="B101" s="139" t="s">
        <v>1015</v>
      </c>
      <c r="C101" s="131" t="s">
        <v>421</v>
      </c>
      <c r="D101" s="102">
        <f t="shared" si="1"/>
        <v>113000</v>
      </c>
      <c r="E101" s="127">
        <f>SUM(E102+E105+E110)</f>
        <v>113000</v>
      </c>
      <c r="F101" s="132" t="s">
        <v>430</v>
      </c>
    </row>
    <row r="102" spans="1:6" ht="24" x14ac:dyDescent="0.2">
      <c r="A102" s="124">
        <v>4610</v>
      </c>
      <c r="B102" s="144" t="s">
        <v>1</v>
      </c>
      <c r="C102" s="126"/>
      <c r="D102" s="102">
        <f t="shared" si="1"/>
        <v>0</v>
      </c>
      <c r="E102" s="127">
        <f>SUM(E103:E104)</f>
        <v>0</v>
      </c>
      <c r="F102" s="132" t="s">
        <v>431</v>
      </c>
    </row>
    <row r="103" spans="1:6" ht="26.25" customHeight="1" x14ac:dyDescent="0.2">
      <c r="A103" s="124">
        <v>4610</v>
      </c>
      <c r="B103" s="145" t="s">
        <v>92</v>
      </c>
      <c r="C103" s="126" t="s">
        <v>91</v>
      </c>
      <c r="D103" s="102">
        <f t="shared" si="1"/>
        <v>0</v>
      </c>
      <c r="E103" s="102"/>
      <c r="F103" s="132" t="s">
        <v>430</v>
      </c>
    </row>
    <row r="104" spans="1:6" ht="26.25" customHeight="1" x14ac:dyDescent="0.2">
      <c r="A104" s="124">
        <v>4620</v>
      </c>
      <c r="B104" s="146" t="s">
        <v>198</v>
      </c>
      <c r="C104" s="126" t="s">
        <v>197</v>
      </c>
      <c r="D104" s="102">
        <f t="shared" si="1"/>
        <v>0</v>
      </c>
      <c r="E104" s="102"/>
      <c r="F104" s="132" t="s">
        <v>430</v>
      </c>
    </row>
    <row r="105" spans="1:6" ht="24.75" customHeight="1" x14ac:dyDescent="0.2">
      <c r="A105" s="129">
        <v>4630</v>
      </c>
      <c r="B105" s="139" t="s">
        <v>1016</v>
      </c>
      <c r="C105" s="131" t="s">
        <v>421</v>
      </c>
      <c r="D105" s="102">
        <f t="shared" si="1"/>
        <v>113000</v>
      </c>
      <c r="E105" s="127">
        <f>SUM(E106:E109)</f>
        <v>113000</v>
      </c>
      <c r="F105" s="132" t="s">
        <v>430</v>
      </c>
    </row>
    <row r="106" spans="1:6" ht="17.25" customHeight="1" x14ac:dyDescent="0.2">
      <c r="A106" s="129">
        <v>4631</v>
      </c>
      <c r="B106" s="138" t="s">
        <v>324</v>
      </c>
      <c r="C106" s="134" t="s">
        <v>320</v>
      </c>
      <c r="D106" s="102">
        <f t="shared" si="1"/>
        <v>8000</v>
      </c>
      <c r="E106" s="102">
        <v>8000</v>
      </c>
      <c r="F106" s="132" t="s">
        <v>430</v>
      </c>
    </row>
    <row r="107" spans="1:6" ht="24" x14ac:dyDescent="0.2">
      <c r="A107" s="129">
        <v>4632</v>
      </c>
      <c r="B107" s="133" t="s">
        <v>325</v>
      </c>
      <c r="C107" s="134" t="s">
        <v>321</v>
      </c>
      <c r="D107" s="102">
        <f t="shared" si="1"/>
        <v>5000</v>
      </c>
      <c r="E107" s="102">
        <v>5000</v>
      </c>
      <c r="F107" s="132" t="s">
        <v>430</v>
      </c>
    </row>
    <row r="108" spans="1:6" x14ac:dyDescent="0.2">
      <c r="A108" s="129">
        <v>4633</v>
      </c>
      <c r="B108" s="138" t="s">
        <v>326</v>
      </c>
      <c r="C108" s="134" t="s">
        <v>322</v>
      </c>
      <c r="D108" s="102">
        <f t="shared" si="1"/>
        <v>0</v>
      </c>
      <c r="E108" s="102"/>
      <c r="F108" s="132" t="s">
        <v>430</v>
      </c>
    </row>
    <row r="109" spans="1:6" x14ac:dyDescent="0.2">
      <c r="A109" s="129">
        <v>4634</v>
      </c>
      <c r="B109" s="138" t="s">
        <v>327</v>
      </c>
      <c r="C109" s="134" t="s">
        <v>323</v>
      </c>
      <c r="D109" s="102">
        <f t="shared" si="1"/>
        <v>100000</v>
      </c>
      <c r="E109" s="102">
        <v>100000</v>
      </c>
      <c r="F109" s="132" t="s">
        <v>430</v>
      </c>
    </row>
    <row r="110" spans="1:6" ht="12.75" customHeight="1" x14ac:dyDescent="0.2">
      <c r="A110" s="129">
        <v>4640</v>
      </c>
      <c r="B110" s="139" t="s">
        <v>1017</v>
      </c>
      <c r="C110" s="131" t="s">
        <v>421</v>
      </c>
      <c r="D110" s="102">
        <f t="shared" si="1"/>
        <v>0</v>
      </c>
      <c r="E110" s="127">
        <f>SUM(E111)</f>
        <v>0</v>
      </c>
      <c r="F110" s="132" t="s">
        <v>430</v>
      </c>
    </row>
    <row r="111" spans="1:6" x14ac:dyDescent="0.2">
      <c r="A111" s="129">
        <v>4641</v>
      </c>
      <c r="B111" s="138" t="s">
        <v>328</v>
      </c>
      <c r="C111" s="134" t="s">
        <v>329</v>
      </c>
      <c r="D111" s="102">
        <f t="shared" si="1"/>
        <v>0</v>
      </c>
      <c r="E111" s="102"/>
      <c r="F111" s="132" t="s">
        <v>430</v>
      </c>
    </row>
    <row r="112" spans="1:6" ht="14.25" customHeight="1" x14ac:dyDescent="0.2">
      <c r="A112" s="124">
        <v>4700</v>
      </c>
      <c r="B112" s="135" t="s">
        <v>1018</v>
      </c>
      <c r="C112" s="131" t="s">
        <v>421</v>
      </c>
      <c r="D112" s="102">
        <f t="shared" si="1"/>
        <v>226300</v>
      </c>
      <c r="E112" s="127">
        <f>SUM(E113+E116+E121+E123+E126+E128+E130)</f>
        <v>226300</v>
      </c>
      <c r="F112" s="102"/>
    </row>
    <row r="113" spans="1:6" ht="25.5" customHeight="1" x14ac:dyDescent="0.2">
      <c r="A113" s="129">
        <v>4710</v>
      </c>
      <c r="B113" s="135" t="s">
        <v>1019</v>
      </c>
      <c r="C113" s="131" t="s">
        <v>421</v>
      </c>
      <c r="D113" s="102">
        <f t="shared" si="1"/>
        <v>800</v>
      </c>
      <c r="E113" s="127">
        <f>SUM(E114:E115)</f>
        <v>800</v>
      </c>
      <c r="F113" s="132" t="s">
        <v>430</v>
      </c>
    </row>
    <row r="114" spans="1:6" ht="38.25" customHeight="1" x14ac:dyDescent="0.2">
      <c r="A114" s="129">
        <v>4711</v>
      </c>
      <c r="B114" s="133" t="s">
        <v>93</v>
      </c>
      <c r="C114" s="134" t="s">
        <v>330</v>
      </c>
      <c r="D114" s="102">
        <f t="shared" si="1"/>
        <v>0</v>
      </c>
      <c r="E114" s="102"/>
      <c r="F114" s="132" t="s">
        <v>430</v>
      </c>
    </row>
    <row r="115" spans="1:6" ht="27" customHeight="1" x14ac:dyDescent="0.2">
      <c r="A115" s="129">
        <v>4712</v>
      </c>
      <c r="B115" s="138" t="s">
        <v>346</v>
      </c>
      <c r="C115" s="134" t="s">
        <v>331</v>
      </c>
      <c r="D115" s="102">
        <f t="shared" si="1"/>
        <v>800</v>
      </c>
      <c r="E115" s="102">
        <v>800</v>
      </c>
      <c r="F115" s="132" t="s">
        <v>430</v>
      </c>
    </row>
    <row r="116" spans="1:6" ht="37.5" customHeight="1" x14ac:dyDescent="0.2">
      <c r="A116" s="129">
        <v>4720</v>
      </c>
      <c r="B116" s="139" t="s">
        <v>1020</v>
      </c>
      <c r="C116" s="131" t="s">
        <v>21</v>
      </c>
      <c r="D116" s="102">
        <f t="shared" si="1"/>
        <v>15500</v>
      </c>
      <c r="E116" s="127">
        <f>SUM(E117:E120)</f>
        <v>15500</v>
      </c>
      <c r="F116" s="132" t="s">
        <v>430</v>
      </c>
    </row>
    <row r="117" spans="1:6" x14ac:dyDescent="0.2">
      <c r="A117" s="129">
        <v>4721</v>
      </c>
      <c r="B117" s="138" t="s">
        <v>220</v>
      </c>
      <c r="C117" s="134" t="s">
        <v>347</v>
      </c>
      <c r="D117" s="102">
        <f t="shared" si="1"/>
        <v>0</v>
      </c>
      <c r="E117" s="102"/>
      <c r="F117" s="132" t="s">
        <v>430</v>
      </c>
    </row>
    <row r="118" spans="1:6" x14ac:dyDescent="0.2">
      <c r="A118" s="129">
        <v>4722</v>
      </c>
      <c r="B118" s="138" t="s">
        <v>221</v>
      </c>
      <c r="C118" s="147">
        <v>4822</v>
      </c>
      <c r="D118" s="102">
        <f t="shared" si="1"/>
        <v>0</v>
      </c>
      <c r="E118" s="102">
        <v>0</v>
      </c>
      <c r="F118" s="132" t="s">
        <v>430</v>
      </c>
    </row>
    <row r="119" spans="1:6" x14ac:dyDescent="0.2">
      <c r="A119" s="129">
        <v>4723</v>
      </c>
      <c r="B119" s="138" t="s">
        <v>350</v>
      </c>
      <c r="C119" s="134" t="s">
        <v>348</v>
      </c>
      <c r="D119" s="102">
        <f t="shared" si="1"/>
        <v>15500</v>
      </c>
      <c r="E119" s="102">
        <v>15500</v>
      </c>
      <c r="F119" s="132" t="s">
        <v>430</v>
      </c>
    </row>
    <row r="120" spans="1:6" ht="36" x14ac:dyDescent="0.2">
      <c r="A120" s="129">
        <v>4724</v>
      </c>
      <c r="B120" s="138" t="s">
        <v>351</v>
      </c>
      <c r="C120" s="134" t="s">
        <v>349</v>
      </c>
      <c r="D120" s="102">
        <f t="shared" si="1"/>
        <v>0</v>
      </c>
      <c r="E120" s="102"/>
      <c r="F120" s="132" t="s">
        <v>430</v>
      </c>
    </row>
    <row r="121" spans="1:6" ht="25.5" customHeight="1" x14ac:dyDescent="0.2">
      <c r="A121" s="129">
        <v>4730</v>
      </c>
      <c r="B121" s="139" t="s">
        <v>1021</v>
      </c>
      <c r="C121" s="131" t="s">
        <v>421</v>
      </c>
      <c r="D121" s="102">
        <f t="shared" si="1"/>
        <v>0</v>
      </c>
      <c r="E121" s="127">
        <f>SUM(E122)</f>
        <v>0</v>
      </c>
      <c r="F121" s="132" t="s">
        <v>430</v>
      </c>
    </row>
    <row r="122" spans="1:6" ht="24" x14ac:dyDescent="0.2">
      <c r="A122" s="129">
        <v>4731</v>
      </c>
      <c r="B122" s="140" t="s">
        <v>1022</v>
      </c>
      <c r="C122" s="134" t="s">
        <v>352</v>
      </c>
      <c r="D122" s="102">
        <f t="shared" si="1"/>
        <v>0</v>
      </c>
      <c r="E122" s="102"/>
      <c r="F122" s="132" t="s">
        <v>430</v>
      </c>
    </row>
    <row r="123" spans="1:6" ht="36.75" customHeight="1" x14ac:dyDescent="0.2">
      <c r="A123" s="129">
        <v>4740</v>
      </c>
      <c r="B123" s="148" t="s">
        <v>1023</v>
      </c>
      <c r="C123" s="131" t="s">
        <v>421</v>
      </c>
      <c r="D123" s="102">
        <f t="shared" si="1"/>
        <v>10000</v>
      </c>
      <c r="E123" s="127">
        <f>SUM(E124:E125)</f>
        <v>10000</v>
      </c>
      <c r="F123" s="132" t="s">
        <v>430</v>
      </c>
    </row>
    <row r="124" spans="1:6" ht="26.25" customHeight="1" x14ac:dyDescent="0.2">
      <c r="A124" s="129">
        <v>4741</v>
      </c>
      <c r="B124" s="138" t="s">
        <v>222</v>
      </c>
      <c r="C124" s="134" t="s">
        <v>353</v>
      </c>
      <c r="D124" s="102">
        <f t="shared" si="1"/>
        <v>10000</v>
      </c>
      <c r="E124" s="102">
        <v>10000</v>
      </c>
      <c r="F124" s="132" t="s">
        <v>430</v>
      </c>
    </row>
    <row r="125" spans="1:6" ht="24" x14ac:dyDescent="0.2">
      <c r="A125" s="129">
        <v>4742</v>
      </c>
      <c r="B125" s="138" t="s">
        <v>355</v>
      </c>
      <c r="C125" s="134" t="s">
        <v>354</v>
      </c>
      <c r="D125" s="102">
        <f t="shared" si="1"/>
        <v>0</v>
      </c>
      <c r="E125" s="102"/>
      <c r="F125" s="132" t="s">
        <v>430</v>
      </c>
    </row>
    <row r="126" spans="1:6" ht="48.75" customHeight="1" x14ac:dyDescent="0.2">
      <c r="A126" s="129">
        <v>4750</v>
      </c>
      <c r="B126" s="139" t="s">
        <v>1024</v>
      </c>
      <c r="C126" s="131" t="s">
        <v>421</v>
      </c>
      <c r="D126" s="102">
        <f t="shared" si="1"/>
        <v>0</v>
      </c>
      <c r="E126" s="127">
        <f>SUM(E127)</f>
        <v>0</v>
      </c>
      <c r="F126" s="132" t="s">
        <v>430</v>
      </c>
    </row>
    <row r="127" spans="1:6" ht="36.75" customHeight="1" x14ac:dyDescent="0.2">
      <c r="A127" s="129">
        <v>4751</v>
      </c>
      <c r="B127" s="138" t="s">
        <v>356</v>
      </c>
      <c r="C127" s="134" t="s">
        <v>357</v>
      </c>
      <c r="D127" s="102">
        <f t="shared" si="1"/>
        <v>0</v>
      </c>
      <c r="E127" s="102"/>
      <c r="F127" s="132" t="s">
        <v>430</v>
      </c>
    </row>
    <row r="128" spans="1:6" ht="14.25" customHeight="1" x14ac:dyDescent="0.2">
      <c r="A128" s="129">
        <v>4760</v>
      </c>
      <c r="B128" s="148" t="s">
        <v>1025</v>
      </c>
      <c r="C128" s="131" t="s">
        <v>421</v>
      </c>
      <c r="D128" s="102">
        <f t="shared" si="1"/>
        <v>0</v>
      </c>
      <c r="E128" s="127">
        <f>SUM(E129)</f>
        <v>0</v>
      </c>
      <c r="F128" s="132" t="s">
        <v>430</v>
      </c>
    </row>
    <row r="129" spans="1:6" x14ac:dyDescent="0.2">
      <c r="A129" s="129">
        <v>4761</v>
      </c>
      <c r="B129" s="138" t="s">
        <v>359</v>
      </c>
      <c r="C129" s="134" t="s">
        <v>358</v>
      </c>
      <c r="D129" s="102">
        <f t="shared" si="1"/>
        <v>0</v>
      </c>
      <c r="E129" s="102"/>
      <c r="F129" s="132" t="s">
        <v>430</v>
      </c>
    </row>
    <row r="130" spans="1:6" ht="12.75" customHeight="1" x14ac:dyDescent="0.2">
      <c r="A130" s="124">
        <v>4770</v>
      </c>
      <c r="B130" s="139" t="s">
        <v>1026</v>
      </c>
      <c r="C130" s="131" t="s">
        <v>421</v>
      </c>
      <c r="D130" s="102">
        <f t="shared" si="1"/>
        <v>200000</v>
      </c>
      <c r="E130" s="127">
        <f>SUM(E131)</f>
        <v>200000</v>
      </c>
      <c r="F130" s="127">
        <f>SUM(F131)</f>
        <v>0</v>
      </c>
    </row>
    <row r="131" spans="1:6" x14ac:dyDescent="0.2">
      <c r="A131" s="124">
        <v>4771</v>
      </c>
      <c r="B131" s="138" t="s">
        <v>606</v>
      </c>
      <c r="C131" s="134" t="s">
        <v>360</v>
      </c>
      <c r="D131" s="102">
        <f>SUM(E131:F131)</f>
        <v>200000</v>
      </c>
      <c r="E131" s="127">
        <v>200000</v>
      </c>
      <c r="F131" s="127"/>
    </row>
    <row r="132" spans="1:6" ht="27" customHeight="1" x14ac:dyDescent="0.2">
      <c r="A132" s="124">
        <v>4772</v>
      </c>
      <c r="B132" s="140" t="s">
        <v>607</v>
      </c>
      <c r="C132" s="131" t="s">
        <v>421</v>
      </c>
      <c r="D132" s="102">
        <f t="shared" si="1"/>
        <v>0</v>
      </c>
      <c r="E132" s="102"/>
      <c r="F132" s="102"/>
    </row>
    <row r="133" spans="1:6" s="6" customFormat="1" ht="31.5" customHeight="1" x14ac:dyDescent="0.2">
      <c r="A133" s="129">
        <v>5000</v>
      </c>
      <c r="B133" s="149" t="s">
        <v>1027</v>
      </c>
      <c r="C133" s="131" t="s">
        <v>421</v>
      </c>
      <c r="D133" s="102">
        <f t="shared" si="1"/>
        <v>5438828.7540999996</v>
      </c>
      <c r="E133" s="49" t="s">
        <v>430</v>
      </c>
      <c r="F133" s="51">
        <f>F134+F148</f>
        <v>5438828.7540999996</v>
      </c>
    </row>
    <row r="134" spans="1:6" ht="13.5" customHeight="1" x14ac:dyDescent="0.2">
      <c r="A134" s="129">
        <v>5100</v>
      </c>
      <c r="B134" s="138" t="s">
        <v>1028</v>
      </c>
      <c r="C134" s="131" t="s">
        <v>421</v>
      </c>
      <c r="D134" s="102">
        <f t="shared" si="1"/>
        <v>5438828.7540999996</v>
      </c>
      <c r="E134" s="132" t="s">
        <v>430</v>
      </c>
      <c r="F134" s="127">
        <f>F135+F139+F143</f>
        <v>5438828.7540999996</v>
      </c>
    </row>
    <row r="135" spans="1:6" ht="14.25" customHeight="1" x14ac:dyDescent="0.2">
      <c r="A135" s="129">
        <v>5110</v>
      </c>
      <c r="B135" s="139" t="s">
        <v>1029</v>
      </c>
      <c r="C135" s="131" t="s">
        <v>421</v>
      </c>
      <c r="D135" s="102">
        <f t="shared" si="1"/>
        <v>5376607.2790999999</v>
      </c>
      <c r="E135" s="132"/>
      <c r="F135" s="127">
        <f>SUM(F136:F138)</f>
        <v>5376607.2790999999</v>
      </c>
    </row>
    <row r="136" spans="1:6" x14ac:dyDescent="0.2">
      <c r="A136" s="129">
        <v>5111</v>
      </c>
      <c r="B136" s="138" t="s">
        <v>190</v>
      </c>
      <c r="C136" s="150" t="s">
        <v>361</v>
      </c>
      <c r="D136" s="102">
        <f t="shared" si="1"/>
        <v>0</v>
      </c>
      <c r="E136" s="132" t="s">
        <v>430</v>
      </c>
      <c r="F136" s="102"/>
    </row>
    <row r="137" spans="1:6" x14ac:dyDescent="0.2">
      <c r="A137" s="129">
        <v>5112</v>
      </c>
      <c r="B137" s="138" t="s">
        <v>191</v>
      </c>
      <c r="C137" s="150" t="s">
        <v>362</v>
      </c>
      <c r="D137" s="102">
        <f t="shared" si="1"/>
        <v>2145958.4791000001</v>
      </c>
      <c r="E137" s="132" t="s">
        <v>430</v>
      </c>
      <c r="F137" s="102">
        <v>2145958.4791000001</v>
      </c>
    </row>
    <row r="138" spans="1:6" ht="24" x14ac:dyDescent="0.2">
      <c r="A138" s="129">
        <v>5113</v>
      </c>
      <c r="B138" s="138" t="s">
        <v>192</v>
      </c>
      <c r="C138" s="150" t="s">
        <v>363</v>
      </c>
      <c r="D138" s="102">
        <f t="shared" si="1"/>
        <v>3230648.8</v>
      </c>
      <c r="E138" s="132" t="s">
        <v>430</v>
      </c>
      <c r="F138" s="102">
        <v>3230648.8</v>
      </c>
    </row>
    <row r="139" spans="1:6" ht="12.75" customHeight="1" x14ac:dyDescent="0.2">
      <c r="A139" s="129">
        <v>5120</v>
      </c>
      <c r="B139" s="139" t="s">
        <v>1030</v>
      </c>
      <c r="C139" s="131" t="s">
        <v>421</v>
      </c>
      <c r="D139" s="102">
        <f t="shared" ref="D139:D177" si="2">SUM(E139:F139)</f>
        <v>32221.474999999999</v>
      </c>
      <c r="E139" s="102"/>
      <c r="F139" s="127">
        <f>F140+F141+F142</f>
        <v>32221.474999999999</v>
      </c>
    </row>
    <row r="140" spans="1:6" x14ac:dyDescent="0.2">
      <c r="A140" s="129">
        <v>5121</v>
      </c>
      <c r="B140" s="138" t="s">
        <v>187</v>
      </c>
      <c r="C140" s="150" t="s">
        <v>364</v>
      </c>
      <c r="D140" s="102">
        <f t="shared" si="2"/>
        <v>0</v>
      </c>
      <c r="E140" s="132" t="s">
        <v>430</v>
      </c>
      <c r="F140" s="102">
        <v>0</v>
      </c>
    </row>
    <row r="141" spans="1:6" x14ac:dyDescent="0.2">
      <c r="A141" s="129">
        <v>5122</v>
      </c>
      <c r="B141" s="138" t="s">
        <v>188</v>
      </c>
      <c r="C141" s="150" t="s">
        <v>365</v>
      </c>
      <c r="D141" s="102">
        <f t="shared" si="2"/>
        <v>20221.474999999999</v>
      </c>
      <c r="E141" s="132" t="s">
        <v>430</v>
      </c>
      <c r="F141" s="102">
        <v>20221.474999999999</v>
      </c>
    </row>
    <row r="142" spans="1:6" x14ac:dyDescent="0.2">
      <c r="A142" s="129">
        <v>5123</v>
      </c>
      <c r="B142" s="138" t="s">
        <v>189</v>
      </c>
      <c r="C142" s="150" t="s">
        <v>366</v>
      </c>
      <c r="D142" s="102">
        <f t="shared" si="2"/>
        <v>12000</v>
      </c>
      <c r="E142" s="132" t="s">
        <v>430</v>
      </c>
      <c r="F142" s="102">
        <v>12000</v>
      </c>
    </row>
    <row r="143" spans="1:6" ht="12.75" customHeight="1" x14ac:dyDescent="0.2">
      <c r="A143" s="129">
        <v>5130</v>
      </c>
      <c r="B143" s="139" t="s">
        <v>1031</v>
      </c>
      <c r="C143" s="131" t="s">
        <v>421</v>
      </c>
      <c r="D143" s="102">
        <f t="shared" si="2"/>
        <v>30000</v>
      </c>
      <c r="E143" s="102"/>
      <c r="F143" s="127">
        <f>F144+F145+F146+F147</f>
        <v>30000</v>
      </c>
    </row>
    <row r="144" spans="1:6" x14ac:dyDescent="0.2">
      <c r="A144" s="129">
        <v>5131</v>
      </c>
      <c r="B144" s="138" t="s">
        <v>369</v>
      </c>
      <c r="C144" s="150" t="s">
        <v>367</v>
      </c>
      <c r="D144" s="102">
        <f t="shared" si="2"/>
        <v>0</v>
      </c>
      <c r="E144" s="132" t="s">
        <v>430</v>
      </c>
      <c r="F144" s="102">
        <v>0</v>
      </c>
    </row>
    <row r="145" spans="1:6" x14ac:dyDescent="0.2">
      <c r="A145" s="129">
        <v>5132</v>
      </c>
      <c r="B145" s="138" t="s">
        <v>184</v>
      </c>
      <c r="C145" s="150" t="s">
        <v>368</v>
      </c>
      <c r="D145" s="102">
        <f t="shared" si="2"/>
        <v>0</v>
      </c>
      <c r="E145" s="132" t="s">
        <v>430</v>
      </c>
      <c r="F145" s="102">
        <v>0</v>
      </c>
    </row>
    <row r="146" spans="1:6" ht="13.5" customHeight="1" x14ac:dyDescent="0.2">
      <c r="A146" s="129">
        <v>5133</v>
      </c>
      <c r="B146" s="138" t="s">
        <v>185</v>
      </c>
      <c r="C146" s="150" t="s">
        <v>375</v>
      </c>
      <c r="D146" s="102">
        <f t="shared" si="2"/>
        <v>0</v>
      </c>
      <c r="E146" s="132"/>
      <c r="F146" s="102">
        <v>0</v>
      </c>
    </row>
    <row r="147" spans="1:6" x14ac:dyDescent="0.2">
      <c r="A147" s="129">
        <v>5134</v>
      </c>
      <c r="B147" s="138" t="s">
        <v>186</v>
      </c>
      <c r="C147" s="150" t="s">
        <v>376</v>
      </c>
      <c r="D147" s="102">
        <f t="shared" si="2"/>
        <v>30000</v>
      </c>
      <c r="E147" s="132"/>
      <c r="F147" s="102">
        <v>30000</v>
      </c>
    </row>
    <row r="148" spans="1:6" ht="13.5" customHeight="1" x14ac:dyDescent="0.2">
      <c r="A148" s="129">
        <v>5200</v>
      </c>
      <c r="B148" s="139" t="s">
        <v>1032</v>
      </c>
      <c r="C148" s="131" t="s">
        <v>421</v>
      </c>
      <c r="D148" s="102">
        <f t="shared" si="2"/>
        <v>0</v>
      </c>
      <c r="E148" s="132" t="s">
        <v>430</v>
      </c>
      <c r="F148" s="127">
        <f>SUM(F149:F152)</f>
        <v>0</v>
      </c>
    </row>
    <row r="149" spans="1:6" ht="24" x14ac:dyDescent="0.2">
      <c r="A149" s="129">
        <v>5211</v>
      </c>
      <c r="B149" s="138" t="s">
        <v>199</v>
      </c>
      <c r="C149" s="150" t="s">
        <v>370</v>
      </c>
      <c r="D149" s="102">
        <f t="shared" si="2"/>
        <v>0</v>
      </c>
      <c r="E149" s="132" t="s">
        <v>430</v>
      </c>
      <c r="F149" s="102"/>
    </row>
    <row r="150" spans="1:6" x14ac:dyDescent="0.2">
      <c r="A150" s="129">
        <v>5221</v>
      </c>
      <c r="B150" s="138" t="s">
        <v>200</v>
      </c>
      <c r="C150" s="150" t="s">
        <v>371</v>
      </c>
      <c r="D150" s="102">
        <f t="shared" si="2"/>
        <v>0</v>
      </c>
      <c r="E150" s="132" t="s">
        <v>430</v>
      </c>
      <c r="F150" s="102">
        <v>0</v>
      </c>
    </row>
    <row r="151" spans="1:6" ht="14.25" customHeight="1" x14ac:dyDescent="0.2">
      <c r="A151" s="129">
        <v>5231</v>
      </c>
      <c r="B151" s="138" t="s">
        <v>201</v>
      </c>
      <c r="C151" s="150" t="s">
        <v>372</v>
      </c>
      <c r="D151" s="102">
        <f t="shared" si="2"/>
        <v>0</v>
      </c>
      <c r="E151" s="132" t="s">
        <v>430</v>
      </c>
      <c r="F151" s="102"/>
    </row>
    <row r="152" spans="1:6" ht="14.25" customHeight="1" x14ac:dyDescent="0.2">
      <c r="A152" s="129">
        <v>5241</v>
      </c>
      <c r="B152" s="138" t="s">
        <v>374</v>
      </c>
      <c r="C152" s="150" t="s">
        <v>373</v>
      </c>
      <c r="D152" s="102">
        <f t="shared" si="2"/>
        <v>0</v>
      </c>
      <c r="E152" s="132" t="s">
        <v>430</v>
      </c>
      <c r="F152" s="102"/>
    </row>
    <row r="153" spans="1:6" ht="13.5" customHeight="1" x14ac:dyDescent="0.2">
      <c r="A153" s="129">
        <v>5300</v>
      </c>
      <c r="B153" s="139" t="s">
        <v>1033</v>
      </c>
      <c r="C153" s="131" t="s">
        <v>421</v>
      </c>
      <c r="D153" s="102">
        <f t="shared" si="2"/>
        <v>0</v>
      </c>
      <c r="E153" s="132" t="s">
        <v>430</v>
      </c>
      <c r="F153" s="127">
        <f>SUM(F154)</f>
        <v>0</v>
      </c>
    </row>
    <row r="154" spans="1:6" x14ac:dyDescent="0.2">
      <c r="A154" s="129">
        <v>5311</v>
      </c>
      <c r="B154" s="138" t="s">
        <v>223</v>
      </c>
      <c r="C154" s="150" t="s">
        <v>377</v>
      </c>
      <c r="D154" s="102">
        <f t="shared" si="2"/>
        <v>0</v>
      </c>
      <c r="E154" s="132" t="s">
        <v>430</v>
      </c>
      <c r="F154" s="102"/>
    </row>
    <row r="155" spans="1:6" ht="14.25" customHeight="1" x14ac:dyDescent="0.2">
      <c r="A155" s="129">
        <v>5400</v>
      </c>
      <c r="B155" s="139" t="s">
        <v>1034</v>
      </c>
      <c r="C155" s="131" t="s">
        <v>421</v>
      </c>
      <c r="D155" s="102">
        <f t="shared" si="2"/>
        <v>0</v>
      </c>
      <c r="E155" s="132" t="s">
        <v>430</v>
      </c>
      <c r="F155" s="127">
        <f>SUM(F156:F159)</f>
        <v>0</v>
      </c>
    </row>
    <row r="156" spans="1:6" x14ac:dyDescent="0.2">
      <c r="A156" s="129">
        <v>5411</v>
      </c>
      <c r="B156" s="138" t="s">
        <v>224</v>
      </c>
      <c r="C156" s="150" t="s">
        <v>378</v>
      </c>
      <c r="D156" s="102">
        <f t="shared" si="2"/>
        <v>0</v>
      </c>
      <c r="E156" s="132" t="s">
        <v>430</v>
      </c>
      <c r="F156" s="102"/>
    </row>
    <row r="157" spans="1:6" x14ac:dyDescent="0.2">
      <c r="A157" s="129">
        <v>5421</v>
      </c>
      <c r="B157" s="138" t="s">
        <v>225</v>
      </c>
      <c r="C157" s="150" t="s">
        <v>379</v>
      </c>
      <c r="D157" s="102">
        <f t="shared" si="2"/>
        <v>0</v>
      </c>
      <c r="E157" s="132" t="s">
        <v>430</v>
      </c>
      <c r="F157" s="102"/>
    </row>
    <row r="158" spans="1:6" x14ac:dyDescent="0.2">
      <c r="A158" s="129">
        <v>5431</v>
      </c>
      <c r="B158" s="138" t="s">
        <v>381</v>
      </c>
      <c r="C158" s="150" t="s">
        <v>380</v>
      </c>
      <c r="D158" s="102">
        <f t="shared" si="2"/>
        <v>0</v>
      </c>
      <c r="E158" s="132" t="s">
        <v>430</v>
      </c>
      <c r="F158" s="102"/>
    </row>
    <row r="159" spans="1:6" x14ac:dyDescent="0.2">
      <c r="A159" s="129">
        <v>5441</v>
      </c>
      <c r="B159" s="151" t="s">
        <v>305</v>
      </c>
      <c r="C159" s="150" t="s">
        <v>382</v>
      </c>
      <c r="D159" s="102">
        <f t="shared" si="2"/>
        <v>0</v>
      </c>
      <c r="E159" s="132" t="s">
        <v>430</v>
      </c>
      <c r="F159" s="102"/>
    </row>
    <row r="160" spans="1:6" ht="30.75" customHeight="1" x14ac:dyDescent="0.2">
      <c r="A160" s="152" t="s">
        <v>76</v>
      </c>
      <c r="B160" s="153" t="s">
        <v>1035</v>
      </c>
      <c r="C160" s="154" t="s">
        <v>421</v>
      </c>
      <c r="D160" s="102">
        <f t="shared" si="2"/>
        <v>-3452000</v>
      </c>
      <c r="E160" s="155" t="s">
        <v>420</v>
      </c>
      <c r="F160" s="127">
        <f>F161+F173</f>
        <v>-3452000</v>
      </c>
    </row>
    <row r="161" spans="1:6" ht="31.5" customHeight="1" x14ac:dyDescent="0.2">
      <c r="A161" s="156" t="s">
        <v>77</v>
      </c>
      <c r="B161" s="153" t="s">
        <v>1036</v>
      </c>
      <c r="C161" s="157" t="s">
        <v>421</v>
      </c>
      <c r="D161" s="102">
        <f t="shared" si="2"/>
        <v>0</v>
      </c>
      <c r="E161" s="155" t="s">
        <v>420</v>
      </c>
      <c r="F161" s="127">
        <f>SUM(F162:F164)</f>
        <v>0</v>
      </c>
    </row>
    <row r="162" spans="1:6" x14ac:dyDescent="0.2">
      <c r="A162" s="156" t="s">
        <v>78</v>
      </c>
      <c r="B162" s="158" t="s">
        <v>232</v>
      </c>
      <c r="C162" s="159" t="s">
        <v>226</v>
      </c>
      <c r="D162" s="102">
        <f t="shared" si="2"/>
        <v>0</v>
      </c>
      <c r="E162" s="102"/>
      <c r="F162" s="102"/>
    </row>
    <row r="163" spans="1:6" s="161" customFormat="1" ht="15" customHeight="1" x14ac:dyDescent="0.2">
      <c r="A163" s="156" t="s">
        <v>79</v>
      </c>
      <c r="B163" s="158" t="s">
        <v>231</v>
      </c>
      <c r="C163" s="159" t="s">
        <v>227</v>
      </c>
      <c r="D163" s="102">
        <f t="shared" si="2"/>
        <v>0</v>
      </c>
      <c r="E163" s="160"/>
      <c r="F163" s="102"/>
    </row>
    <row r="164" spans="1:6" ht="25.5" x14ac:dyDescent="0.2">
      <c r="A164" s="10" t="s">
        <v>80</v>
      </c>
      <c r="B164" s="158" t="s">
        <v>234</v>
      </c>
      <c r="C164" s="159" t="s">
        <v>228</v>
      </c>
      <c r="D164" s="102">
        <f t="shared" si="2"/>
        <v>0</v>
      </c>
      <c r="E164" s="155" t="s">
        <v>420</v>
      </c>
      <c r="F164" s="102">
        <v>0</v>
      </c>
    </row>
    <row r="165" spans="1:6" ht="32.25" customHeight="1" x14ac:dyDescent="0.2">
      <c r="A165" s="10" t="s">
        <v>81</v>
      </c>
      <c r="B165" s="153" t="s">
        <v>1037</v>
      </c>
      <c r="C165" s="157" t="s">
        <v>421</v>
      </c>
      <c r="D165" s="102">
        <f t="shared" si="2"/>
        <v>0</v>
      </c>
      <c r="E165" s="155" t="s">
        <v>420</v>
      </c>
      <c r="F165" s="127">
        <f>SUM(F166:F167)</f>
        <v>0</v>
      </c>
    </row>
    <row r="166" spans="1:6" ht="25.5" x14ac:dyDescent="0.2">
      <c r="A166" s="10" t="s">
        <v>82</v>
      </c>
      <c r="B166" s="158" t="s">
        <v>217</v>
      </c>
      <c r="C166" s="162" t="s">
        <v>235</v>
      </c>
      <c r="D166" s="102">
        <f t="shared" si="2"/>
        <v>0</v>
      </c>
      <c r="E166" s="155" t="s">
        <v>420</v>
      </c>
      <c r="F166" s="102"/>
    </row>
    <row r="167" spans="1:6" ht="15" customHeight="1" x14ac:dyDescent="0.2">
      <c r="A167" s="10" t="s">
        <v>83</v>
      </c>
      <c r="B167" s="158" t="s">
        <v>1038</v>
      </c>
      <c r="C167" s="157" t="s">
        <v>421</v>
      </c>
      <c r="D167" s="102">
        <f t="shared" si="2"/>
        <v>0</v>
      </c>
      <c r="E167" s="155" t="s">
        <v>420</v>
      </c>
      <c r="F167" s="127">
        <f>SUM(F168:F170)</f>
        <v>0</v>
      </c>
    </row>
    <row r="168" spans="1:6" ht="14.25" customHeight="1" x14ac:dyDescent="0.2">
      <c r="A168" s="10" t="s">
        <v>84</v>
      </c>
      <c r="B168" s="163" t="s">
        <v>214</v>
      </c>
      <c r="C168" s="159" t="s">
        <v>239</v>
      </c>
      <c r="D168" s="102">
        <f t="shared" si="2"/>
        <v>0</v>
      </c>
      <c r="E168" s="102"/>
      <c r="F168" s="102"/>
    </row>
    <row r="169" spans="1:6" ht="25.5" x14ac:dyDescent="0.2">
      <c r="A169" s="164" t="s">
        <v>85</v>
      </c>
      <c r="B169" s="163" t="s">
        <v>213</v>
      </c>
      <c r="C169" s="162" t="s">
        <v>240</v>
      </c>
      <c r="D169" s="102">
        <f t="shared" si="2"/>
        <v>0</v>
      </c>
      <c r="E169" s="155" t="s">
        <v>420</v>
      </c>
      <c r="F169" s="102"/>
    </row>
    <row r="170" spans="1:6" ht="25.5" x14ac:dyDescent="0.2">
      <c r="A170" s="10" t="s">
        <v>86</v>
      </c>
      <c r="B170" s="32" t="s">
        <v>212</v>
      </c>
      <c r="C170" s="162" t="s">
        <v>241</v>
      </c>
      <c r="D170" s="102">
        <f t="shared" si="2"/>
        <v>0</v>
      </c>
      <c r="E170" s="155" t="s">
        <v>420</v>
      </c>
      <c r="F170" s="102"/>
    </row>
    <row r="171" spans="1:6" ht="29.25" customHeight="1" x14ac:dyDescent="0.2">
      <c r="A171" s="10" t="s">
        <v>87</v>
      </c>
      <c r="B171" s="165" t="s">
        <v>1039</v>
      </c>
      <c r="C171" s="157" t="s">
        <v>421</v>
      </c>
      <c r="D171" s="102">
        <f t="shared" si="2"/>
        <v>0</v>
      </c>
      <c r="E171" s="155" t="s">
        <v>420</v>
      </c>
      <c r="F171" s="127">
        <f>SUM(F172)</f>
        <v>0</v>
      </c>
    </row>
    <row r="172" spans="1:6" ht="25.5" x14ac:dyDescent="0.2">
      <c r="A172" s="164" t="s">
        <v>88</v>
      </c>
      <c r="B172" s="158" t="s">
        <v>215</v>
      </c>
      <c r="C172" s="166" t="s">
        <v>243</v>
      </c>
      <c r="D172" s="102">
        <f t="shared" si="2"/>
        <v>0</v>
      </c>
      <c r="E172" s="155" t="s">
        <v>420</v>
      </c>
      <c r="F172" s="102"/>
    </row>
    <row r="173" spans="1:6" ht="29.25" customHeight="1" x14ac:dyDescent="0.2">
      <c r="A173" s="10" t="s">
        <v>89</v>
      </c>
      <c r="B173" s="165" t="s">
        <v>1040</v>
      </c>
      <c r="C173" s="157" t="s">
        <v>421</v>
      </c>
      <c r="D173" s="102">
        <f t="shared" si="2"/>
        <v>-3452000</v>
      </c>
      <c r="E173" s="155" t="s">
        <v>420</v>
      </c>
      <c r="F173" s="127">
        <f>SUM(F174:F177)</f>
        <v>-3452000</v>
      </c>
    </row>
    <row r="174" spans="1:6" x14ac:dyDescent="0.2">
      <c r="A174" s="10" t="s">
        <v>90</v>
      </c>
      <c r="B174" s="158" t="s">
        <v>244</v>
      </c>
      <c r="C174" s="159" t="s">
        <v>247</v>
      </c>
      <c r="D174" s="102">
        <f t="shared" si="2"/>
        <v>-3452000</v>
      </c>
      <c r="E174" s="155" t="s">
        <v>420</v>
      </c>
      <c r="F174" s="102">
        <v>-3452000</v>
      </c>
    </row>
    <row r="175" spans="1:6" ht="13.5" customHeight="1" x14ac:dyDescent="0.2">
      <c r="A175" s="164" t="s">
        <v>94</v>
      </c>
      <c r="B175" s="158" t="s">
        <v>245</v>
      </c>
      <c r="C175" s="166" t="s">
        <v>248</v>
      </c>
      <c r="D175" s="102">
        <f t="shared" si="2"/>
        <v>0</v>
      </c>
      <c r="E175" s="155" t="s">
        <v>420</v>
      </c>
      <c r="F175" s="102">
        <v>0</v>
      </c>
    </row>
    <row r="176" spans="1:6" ht="26.25" customHeight="1" x14ac:dyDescent="0.2">
      <c r="A176" s="10" t="s">
        <v>95</v>
      </c>
      <c r="B176" s="158" t="s">
        <v>246</v>
      </c>
      <c r="C176" s="162" t="s">
        <v>249</v>
      </c>
      <c r="D176" s="102">
        <f t="shared" si="2"/>
        <v>0</v>
      </c>
      <c r="E176" s="155" t="s">
        <v>420</v>
      </c>
      <c r="F176" s="102"/>
    </row>
    <row r="177" spans="1:6" ht="25.5" x14ac:dyDescent="0.2">
      <c r="A177" s="10" t="s">
        <v>96</v>
      </c>
      <c r="B177" s="158" t="s">
        <v>216</v>
      </c>
      <c r="C177" s="162" t="s">
        <v>250</v>
      </c>
      <c r="D177" s="102">
        <f t="shared" si="2"/>
        <v>0</v>
      </c>
      <c r="E177" s="155" t="s">
        <v>420</v>
      </c>
      <c r="F177" s="102"/>
    </row>
    <row r="178" spans="1:6" x14ac:dyDescent="0.2">
      <c r="A178" s="167"/>
      <c r="B178" s="168"/>
      <c r="C178" s="169"/>
      <c r="E178" s="170"/>
      <c r="F178" s="291"/>
    </row>
  </sheetData>
  <mergeCells count="9">
    <mergeCell ref="D1:F1"/>
    <mergeCell ref="B2:F2"/>
    <mergeCell ref="A3:F3"/>
    <mergeCell ref="A5:F5"/>
    <mergeCell ref="A8:A9"/>
    <mergeCell ref="E7:F7"/>
    <mergeCell ref="E8:F8"/>
    <mergeCell ref="D8:D9"/>
    <mergeCell ref="A4:J4"/>
  </mergeCells>
  <phoneticPr fontId="6" type="noConversion"/>
  <pageMargins left="0.59055118110236204" right="0.27559055118110198" top="0.39370078740157499" bottom="0.59055118110236204" header="0.15748031496063" footer="0.23622047244094499"/>
  <pageSetup paperSize="9" scale="93" firstPageNumber="12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49"/>
  <sheetViews>
    <sheetView topLeftCell="A62" zoomScaleNormal="100" workbookViewId="0">
      <selection activeCell="F78" sqref="F78"/>
    </sheetView>
  </sheetViews>
  <sheetFormatPr defaultRowHeight="12.75" x14ac:dyDescent="0.2"/>
  <cols>
    <col min="1" max="1" width="6.28515625" style="1" customWidth="1"/>
    <col min="2" max="2" width="38.28515625" style="1" customWidth="1"/>
    <col min="3" max="3" width="12.28515625" style="1" customWidth="1"/>
    <col min="4" max="4" width="13" style="1" customWidth="1"/>
    <col min="5" max="5" width="14.5703125" style="1" customWidth="1"/>
    <col min="6" max="6" width="13.7109375" style="1" customWidth="1"/>
    <col min="7" max="16384" width="9.140625" style="1"/>
  </cols>
  <sheetData>
    <row r="1" spans="1:11" ht="19.5" customHeight="1" x14ac:dyDescent="0.3">
      <c r="A1" s="290"/>
      <c r="B1" s="292"/>
      <c r="C1" s="292"/>
      <c r="D1" s="304" t="s">
        <v>1067</v>
      </c>
      <c r="E1" s="304"/>
      <c r="F1" s="304"/>
      <c r="G1" s="294"/>
      <c r="H1" s="294"/>
      <c r="I1" s="294"/>
    </row>
    <row r="2" spans="1:11" ht="16.5" customHeight="1" x14ac:dyDescent="0.3">
      <c r="A2" s="293"/>
      <c r="B2" s="304" t="s">
        <v>1062</v>
      </c>
      <c r="C2" s="304"/>
      <c r="D2" s="304"/>
      <c r="E2" s="304"/>
      <c r="F2" s="304"/>
      <c r="G2" s="294"/>
      <c r="H2" s="294"/>
      <c r="I2" s="294"/>
    </row>
    <row r="3" spans="1:11" ht="22.5" customHeight="1" x14ac:dyDescent="0.2">
      <c r="A3" s="305" t="s">
        <v>1063</v>
      </c>
      <c r="B3" s="305"/>
      <c r="C3" s="305"/>
      <c r="D3" s="305"/>
      <c r="E3" s="305"/>
      <c r="F3" s="305"/>
      <c r="G3" s="72"/>
      <c r="H3" s="72"/>
      <c r="I3" s="72"/>
      <c r="J3" s="72"/>
    </row>
    <row r="4" spans="1:11" s="4" customFormat="1" ht="15" x14ac:dyDescent="0.2">
      <c r="A4" s="319" t="s">
        <v>311</v>
      </c>
      <c r="B4" s="319"/>
      <c r="C4" s="319"/>
      <c r="D4" s="319"/>
      <c r="E4" s="319"/>
      <c r="F4" s="319"/>
      <c r="G4" s="319"/>
      <c r="H4" s="319"/>
      <c r="I4" s="319"/>
      <c r="J4" s="319"/>
    </row>
    <row r="6" spans="1:11" ht="29.25" customHeight="1" x14ac:dyDescent="0.2">
      <c r="A6" s="316" t="s">
        <v>903</v>
      </c>
      <c r="B6" s="316"/>
      <c r="C6" s="316"/>
      <c r="D6" s="316"/>
      <c r="E6" s="316"/>
    </row>
    <row r="7" spans="1:11" x14ac:dyDescent="0.2">
      <c r="A7" s="171" t="s">
        <v>904</v>
      </c>
      <c r="B7" s="171"/>
      <c r="C7" s="171"/>
      <c r="D7" s="171"/>
    </row>
    <row r="8" spans="1:11" x14ac:dyDescent="0.2">
      <c r="E8" s="2" t="s">
        <v>426</v>
      </c>
    </row>
    <row r="9" spans="1:11" ht="30" customHeight="1" x14ac:dyDescent="0.2">
      <c r="A9" s="320" t="s">
        <v>905</v>
      </c>
      <c r="B9" s="320"/>
      <c r="C9" s="306" t="s">
        <v>906</v>
      </c>
      <c r="D9" s="322" t="s">
        <v>170</v>
      </c>
      <c r="E9" s="322"/>
      <c r="K9" s="1" t="s">
        <v>311</v>
      </c>
    </row>
    <row r="10" spans="1:11" ht="25.5" x14ac:dyDescent="0.2">
      <c r="A10" s="320"/>
      <c r="B10" s="320"/>
      <c r="C10" s="321"/>
      <c r="D10" s="172" t="s">
        <v>907</v>
      </c>
      <c r="E10" s="172" t="s">
        <v>908</v>
      </c>
    </row>
    <row r="11" spans="1:11" x14ac:dyDescent="0.2">
      <c r="A11" s="123">
        <v>1</v>
      </c>
      <c r="B11" s="123">
        <v>2</v>
      </c>
      <c r="C11" s="123">
        <v>3</v>
      </c>
      <c r="D11" s="123">
        <v>4</v>
      </c>
      <c r="E11" s="123">
        <v>5</v>
      </c>
    </row>
    <row r="12" spans="1:11" ht="30" customHeight="1" x14ac:dyDescent="0.2">
      <c r="A12" s="173">
        <v>8000</v>
      </c>
      <c r="B12" s="174" t="s">
        <v>909</v>
      </c>
      <c r="C12" s="102">
        <f>SUM(D12:E12)</f>
        <v>322044.12609999999</v>
      </c>
      <c r="D12" s="127">
        <v>293530.41700000002</v>
      </c>
      <c r="E12" s="102">
        <v>28513.7091</v>
      </c>
    </row>
    <row r="13" spans="1:11" x14ac:dyDescent="0.2">
      <c r="E13" s="291"/>
    </row>
    <row r="16" spans="1:11" ht="19.5" customHeight="1" x14ac:dyDescent="0.3">
      <c r="A16" s="290"/>
      <c r="B16" s="292"/>
      <c r="C16" s="292"/>
      <c r="D16" s="304" t="s">
        <v>1068</v>
      </c>
      <c r="E16" s="304"/>
      <c r="F16" s="304"/>
      <c r="G16" s="294"/>
      <c r="H16" s="294"/>
      <c r="I16" s="294"/>
    </row>
    <row r="17" spans="1:10" ht="16.5" customHeight="1" x14ac:dyDescent="0.3">
      <c r="A17" s="293"/>
      <c r="B17" s="304" t="s">
        <v>1062</v>
      </c>
      <c r="C17" s="304"/>
      <c r="D17" s="304"/>
      <c r="E17" s="304"/>
      <c r="F17" s="304"/>
      <c r="G17" s="294"/>
      <c r="H17" s="294"/>
      <c r="I17" s="294"/>
    </row>
    <row r="18" spans="1:10" ht="22.5" customHeight="1" x14ac:dyDescent="0.2">
      <c r="A18" s="305" t="s">
        <v>1063</v>
      </c>
      <c r="B18" s="305"/>
      <c r="C18" s="305"/>
      <c r="D18" s="305"/>
      <c r="E18" s="305"/>
      <c r="F18" s="305"/>
      <c r="G18" s="72"/>
      <c r="H18" s="72"/>
      <c r="I18" s="72"/>
      <c r="J18" s="72"/>
    </row>
    <row r="19" spans="1:10" ht="15" x14ac:dyDescent="0.2">
      <c r="A19" s="319" t="s">
        <v>311</v>
      </c>
      <c r="B19" s="319"/>
      <c r="C19" s="319"/>
      <c r="D19" s="319"/>
      <c r="E19" s="319"/>
      <c r="F19" s="319"/>
      <c r="G19" s="319"/>
      <c r="H19" s="319"/>
      <c r="I19" s="319"/>
      <c r="J19" s="319"/>
    </row>
    <row r="20" spans="1:10" ht="30" customHeight="1" x14ac:dyDescent="0.2">
      <c r="A20" s="316" t="s">
        <v>910</v>
      </c>
      <c r="B20" s="316"/>
      <c r="C20" s="316"/>
      <c r="D20" s="316"/>
      <c r="E20" s="316"/>
      <c r="F20" s="316"/>
    </row>
    <row r="21" spans="1:10" ht="14.25" customHeight="1" x14ac:dyDescent="0.2">
      <c r="A21" s="171" t="s">
        <v>311</v>
      </c>
    </row>
    <row r="22" spans="1:10" ht="14.25" customHeight="1" x14ac:dyDescent="0.2">
      <c r="E22" s="2" t="s">
        <v>208</v>
      </c>
    </row>
    <row r="23" spans="1:10" ht="51" customHeight="1" x14ac:dyDescent="0.2">
      <c r="A23" s="323" t="s">
        <v>911</v>
      </c>
      <c r="B23" s="175" t="s">
        <v>105</v>
      </c>
      <c r="C23" s="175"/>
      <c r="D23" s="306" t="s">
        <v>211</v>
      </c>
      <c r="E23" s="16" t="s">
        <v>912</v>
      </c>
      <c r="F23" s="16"/>
    </row>
    <row r="24" spans="1:10" ht="25.5" x14ac:dyDescent="0.2">
      <c r="A24" s="324"/>
      <c r="B24" s="176" t="s">
        <v>106</v>
      </c>
      <c r="C24" s="177" t="s">
        <v>107</v>
      </c>
      <c r="D24" s="307"/>
      <c r="E24" s="172" t="s">
        <v>204</v>
      </c>
      <c r="F24" s="172" t="s">
        <v>205</v>
      </c>
    </row>
    <row r="25" spans="1:10" x14ac:dyDescent="0.2">
      <c r="A25" s="123">
        <v>1</v>
      </c>
      <c r="B25" s="123">
        <v>2</v>
      </c>
      <c r="C25" s="123" t="s">
        <v>108</v>
      </c>
      <c r="D25" s="123">
        <v>4</v>
      </c>
      <c r="E25" s="123">
        <v>5</v>
      </c>
      <c r="F25" s="123">
        <v>6</v>
      </c>
    </row>
    <row r="26" spans="1:10" s="171" customFormat="1" ht="13.5" customHeight="1" x14ac:dyDescent="0.2">
      <c r="A26" s="173">
        <v>8010</v>
      </c>
      <c r="B26" s="178" t="s">
        <v>1041</v>
      </c>
      <c r="C26" s="179"/>
      <c r="D26" s="180">
        <f>SUM(E26:F26)</f>
        <v>322044.12609999999</v>
      </c>
      <c r="E26" s="127">
        <f>E55</f>
        <v>13530.416999999999</v>
      </c>
      <c r="F26" s="102">
        <f>F55</f>
        <v>308513.70909999998</v>
      </c>
    </row>
    <row r="27" spans="1:10" ht="12" customHeight="1" x14ac:dyDescent="0.2">
      <c r="A27" s="173">
        <v>8100</v>
      </c>
      <c r="B27" s="178" t="s">
        <v>1042</v>
      </c>
      <c r="C27" s="181"/>
      <c r="D27" s="180">
        <f t="shared" ref="D27:D39" si="0">SUM(E27:F27)</f>
        <v>0</v>
      </c>
      <c r="E27" s="182">
        <v>0</v>
      </c>
      <c r="F27" s="127"/>
      <c r="G27" s="171"/>
    </row>
    <row r="28" spans="1:10" ht="12.75" customHeight="1" x14ac:dyDescent="0.2">
      <c r="A28" s="183">
        <v>8110</v>
      </c>
      <c r="B28" s="184" t="s">
        <v>1043</v>
      </c>
      <c r="C28" s="181"/>
      <c r="D28" s="185">
        <f t="shared" si="0"/>
        <v>0</v>
      </c>
      <c r="E28" s="186">
        <v>0</v>
      </c>
      <c r="F28" s="186">
        <f>F29+F32</f>
        <v>0</v>
      </c>
    </row>
    <row r="29" spans="1:10" ht="36" customHeight="1" x14ac:dyDescent="0.2">
      <c r="A29" s="183">
        <v>8111</v>
      </c>
      <c r="B29" s="137" t="s">
        <v>913</v>
      </c>
      <c r="C29" s="181"/>
      <c r="D29" s="185">
        <f t="shared" si="0"/>
        <v>0</v>
      </c>
      <c r="E29" s="9" t="s">
        <v>914</v>
      </c>
      <c r="F29" s="186">
        <f>SUM(F30:F31)</f>
        <v>0</v>
      </c>
    </row>
    <row r="30" spans="1:10" x14ac:dyDescent="0.2">
      <c r="A30" s="183">
        <v>8112</v>
      </c>
      <c r="B30" s="187" t="s">
        <v>915</v>
      </c>
      <c r="C30" s="188" t="s">
        <v>916</v>
      </c>
      <c r="D30" s="185">
        <f t="shared" si="0"/>
        <v>0</v>
      </c>
      <c r="E30" s="9" t="s">
        <v>914</v>
      </c>
      <c r="F30" s="189"/>
    </row>
    <row r="31" spans="1:10" x14ac:dyDescent="0.2">
      <c r="A31" s="183">
        <v>8113</v>
      </c>
      <c r="B31" s="187" t="s">
        <v>917</v>
      </c>
      <c r="C31" s="188" t="s">
        <v>918</v>
      </c>
      <c r="D31" s="185">
        <f t="shared" si="0"/>
        <v>0</v>
      </c>
      <c r="E31" s="9" t="s">
        <v>914</v>
      </c>
      <c r="F31" s="189"/>
    </row>
    <row r="32" spans="1:10" ht="24" customHeight="1" x14ac:dyDescent="0.2">
      <c r="A32" s="183">
        <v>8120</v>
      </c>
      <c r="B32" s="137" t="s">
        <v>1044</v>
      </c>
      <c r="C32" s="188"/>
      <c r="D32" s="185">
        <f t="shared" si="0"/>
        <v>0</v>
      </c>
      <c r="E32" s="186">
        <f>E40</f>
        <v>0</v>
      </c>
      <c r="F32" s="186">
        <f>F33+F40</f>
        <v>0</v>
      </c>
    </row>
    <row r="33" spans="1:6" s="191" customFormat="1" ht="14.25" customHeight="1" x14ac:dyDescent="0.2">
      <c r="A33" s="183">
        <v>8121</v>
      </c>
      <c r="B33" s="137" t="s">
        <v>919</v>
      </c>
      <c r="C33" s="188"/>
      <c r="D33" s="185">
        <f t="shared" si="0"/>
        <v>0</v>
      </c>
      <c r="E33" s="9" t="s">
        <v>914</v>
      </c>
      <c r="F33" s="190">
        <f>F34+F39</f>
        <v>0</v>
      </c>
    </row>
    <row r="34" spans="1:6" s="191" customFormat="1" ht="12.75" customHeight="1" x14ac:dyDescent="0.2">
      <c r="A34" s="173">
        <v>8122</v>
      </c>
      <c r="B34" s="184" t="s">
        <v>920</v>
      </c>
      <c r="C34" s="188" t="s">
        <v>921</v>
      </c>
      <c r="D34" s="185">
        <f t="shared" si="0"/>
        <v>0</v>
      </c>
      <c r="E34" s="9" t="s">
        <v>914</v>
      </c>
      <c r="F34" s="190">
        <f>F35+F36</f>
        <v>0</v>
      </c>
    </row>
    <row r="35" spans="1:6" s="191" customFormat="1" x14ac:dyDescent="0.2">
      <c r="A35" s="173">
        <v>8123</v>
      </c>
      <c r="B35" s="192" t="s">
        <v>922</v>
      </c>
      <c r="C35" s="188"/>
      <c r="D35" s="185">
        <f t="shared" si="0"/>
        <v>0</v>
      </c>
      <c r="E35" s="9" t="s">
        <v>914</v>
      </c>
      <c r="F35" s="190"/>
    </row>
    <row r="36" spans="1:6" s="191" customFormat="1" x14ac:dyDescent="0.2">
      <c r="A36" s="173">
        <v>8124</v>
      </c>
      <c r="B36" s="192" t="s">
        <v>923</v>
      </c>
      <c r="C36" s="188"/>
      <c r="D36" s="185">
        <f t="shared" si="0"/>
        <v>0</v>
      </c>
      <c r="E36" s="9" t="s">
        <v>914</v>
      </c>
      <c r="F36" s="190"/>
    </row>
    <row r="37" spans="1:6" s="191" customFormat="1" ht="24.75" customHeight="1" x14ac:dyDescent="0.2">
      <c r="A37" s="173">
        <v>8130</v>
      </c>
      <c r="B37" s="184" t="s">
        <v>924</v>
      </c>
      <c r="C37" s="188" t="s">
        <v>925</v>
      </c>
      <c r="D37" s="185">
        <f t="shared" si="0"/>
        <v>0</v>
      </c>
      <c r="E37" s="9" t="s">
        <v>914</v>
      </c>
      <c r="F37" s="190">
        <f>SUM(F38:F39)</f>
        <v>0</v>
      </c>
    </row>
    <row r="38" spans="1:6" s="191" customFormat="1" x14ac:dyDescent="0.2">
      <c r="A38" s="173">
        <v>8131</v>
      </c>
      <c r="B38" s="192" t="s">
        <v>926</v>
      </c>
      <c r="C38" s="188"/>
      <c r="D38" s="185">
        <f t="shared" si="0"/>
        <v>0</v>
      </c>
      <c r="E38" s="9" t="s">
        <v>914</v>
      </c>
      <c r="F38" s="190"/>
    </row>
    <row r="39" spans="1:6" s="191" customFormat="1" x14ac:dyDescent="0.2">
      <c r="A39" s="173">
        <v>8132</v>
      </c>
      <c r="B39" s="192" t="s">
        <v>927</v>
      </c>
      <c r="C39" s="188"/>
      <c r="D39" s="185">
        <f t="shared" si="0"/>
        <v>0</v>
      </c>
      <c r="E39" s="9" t="s">
        <v>914</v>
      </c>
      <c r="F39" s="190"/>
    </row>
    <row r="40" spans="1:6" s="191" customFormat="1" ht="13.5" customHeight="1" x14ac:dyDescent="0.2">
      <c r="A40" s="173">
        <v>8140</v>
      </c>
      <c r="B40" s="184" t="s">
        <v>928</v>
      </c>
      <c r="C40" s="188"/>
      <c r="D40" s="189">
        <f>SUM(E40:F40)</f>
        <v>0</v>
      </c>
      <c r="E40" s="186">
        <f>SUM(E41)</f>
        <v>0</v>
      </c>
      <c r="F40" s="186">
        <f>F41+F44</f>
        <v>0</v>
      </c>
    </row>
    <row r="41" spans="1:6" s="191" customFormat="1" ht="25.5" customHeight="1" x14ac:dyDescent="0.2">
      <c r="A41" s="173">
        <v>8141</v>
      </c>
      <c r="B41" s="184" t="s">
        <v>929</v>
      </c>
      <c r="C41" s="188" t="s">
        <v>921</v>
      </c>
      <c r="D41" s="189">
        <f t="shared" ref="D41:D77" si="1">SUM(E41:F41)</f>
        <v>0</v>
      </c>
      <c r="E41" s="186">
        <f>SUM(E42:E43)</f>
        <v>0</v>
      </c>
      <c r="F41" s="186">
        <f>SUM(F42:F43)</f>
        <v>0</v>
      </c>
    </row>
    <row r="42" spans="1:6" s="191" customFormat="1" x14ac:dyDescent="0.2">
      <c r="A42" s="173">
        <v>8142</v>
      </c>
      <c r="B42" s="192" t="s">
        <v>930</v>
      </c>
      <c r="C42" s="134"/>
      <c r="D42" s="189">
        <f t="shared" si="1"/>
        <v>0</v>
      </c>
      <c r="E42" s="193"/>
      <c r="F42" s="9" t="s">
        <v>914</v>
      </c>
    </row>
    <row r="43" spans="1:6" s="191" customFormat="1" x14ac:dyDescent="0.2">
      <c r="A43" s="173">
        <v>8143</v>
      </c>
      <c r="B43" s="192" t="s">
        <v>931</v>
      </c>
      <c r="C43" s="134"/>
      <c r="D43" s="189">
        <f t="shared" si="1"/>
        <v>0</v>
      </c>
      <c r="E43" s="193"/>
      <c r="F43" s="190"/>
    </row>
    <row r="44" spans="1:6" s="191" customFormat="1" ht="23.25" customHeight="1" x14ac:dyDescent="0.2">
      <c r="A44" s="173">
        <v>8150</v>
      </c>
      <c r="B44" s="184" t="s">
        <v>932</v>
      </c>
      <c r="C44" s="194" t="s">
        <v>925</v>
      </c>
      <c r="D44" s="189">
        <f t="shared" si="1"/>
        <v>0</v>
      </c>
      <c r="E44" s="186">
        <f>-SUM(E45:E46)</f>
        <v>0</v>
      </c>
      <c r="F44" s="186">
        <f>F46</f>
        <v>0</v>
      </c>
    </row>
    <row r="45" spans="1:6" x14ac:dyDescent="0.2">
      <c r="A45" s="173">
        <v>8151</v>
      </c>
      <c r="B45" s="192" t="s">
        <v>926</v>
      </c>
      <c r="C45" s="194"/>
      <c r="D45" s="189">
        <f t="shared" si="1"/>
        <v>0</v>
      </c>
      <c r="E45" s="193"/>
      <c r="F45" s="195" t="s">
        <v>431</v>
      </c>
    </row>
    <row r="46" spans="1:6" x14ac:dyDescent="0.2">
      <c r="A46" s="173">
        <v>8152</v>
      </c>
      <c r="B46" s="192" t="s">
        <v>933</v>
      </c>
      <c r="C46" s="194"/>
      <c r="D46" s="189">
        <f t="shared" si="1"/>
        <v>0</v>
      </c>
      <c r="E46" s="193"/>
      <c r="F46" s="190"/>
    </row>
    <row r="47" spans="1:6" ht="12" customHeight="1" x14ac:dyDescent="0.2">
      <c r="A47" s="173">
        <v>8160</v>
      </c>
      <c r="B47" s="184" t="s">
        <v>1045</v>
      </c>
      <c r="C47" s="194"/>
      <c r="D47" s="102">
        <f t="shared" si="1"/>
        <v>0</v>
      </c>
      <c r="E47" s="196">
        <v>0</v>
      </c>
      <c r="F47" s="127"/>
    </row>
    <row r="48" spans="1:6" ht="24.75" customHeight="1" x14ac:dyDescent="0.2">
      <c r="A48" s="173">
        <v>8161</v>
      </c>
      <c r="B48" s="137" t="s">
        <v>934</v>
      </c>
      <c r="C48" s="194"/>
      <c r="D48" s="189">
        <f t="shared" si="1"/>
        <v>0</v>
      </c>
      <c r="E48" s="172" t="s">
        <v>914</v>
      </c>
      <c r="F48" s="182">
        <f>SUM(F49:F51)</f>
        <v>0</v>
      </c>
    </row>
    <row r="49" spans="1:6" ht="36.75" customHeight="1" x14ac:dyDescent="0.2">
      <c r="A49" s="173">
        <v>8162</v>
      </c>
      <c r="B49" s="192" t="s">
        <v>935</v>
      </c>
      <c r="C49" s="194" t="s">
        <v>936</v>
      </c>
      <c r="D49" s="189">
        <f t="shared" si="1"/>
        <v>0</v>
      </c>
      <c r="E49" s="9" t="s">
        <v>914</v>
      </c>
      <c r="F49" s="189"/>
    </row>
    <row r="50" spans="1:6" ht="96.75" customHeight="1" x14ac:dyDescent="0.2">
      <c r="A50" s="197">
        <v>8163</v>
      </c>
      <c r="B50" s="192" t="s">
        <v>937</v>
      </c>
      <c r="C50" s="194" t="s">
        <v>936</v>
      </c>
      <c r="D50" s="189">
        <f t="shared" si="1"/>
        <v>0</v>
      </c>
      <c r="E50" s="172" t="s">
        <v>914</v>
      </c>
      <c r="F50" s="185"/>
    </row>
    <row r="51" spans="1:6" ht="24" x14ac:dyDescent="0.2">
      <c r="A51" s="173">
        <v>8164</v>
      </c>
      <c r="B51" s="192" t="s">
        <v>938</v>
      </c>
      <c r="C51" s="194" t="s">
        <v>939</v>
      </c>
      <c r="D51" s="189">
        <f t="shared" si="1"/>
        <v>0</v>
      </c>
      <c r="E51" s="9" t="s">
        <v>914</v>
      </c>
      <c r="F51" s="189"/>
    </row>
    <row r="52" spans="1:6" ht="14.25" customHeight="1" x14ac:dyDescent="0.2">
      <c r="A52" s="173">
        <v>8170</v>
      </c>
      <c r="B52" s="137" t="s">
        <v>940</v>
      </c>
      <c r="C52" s="194"/>
      <c r="D52" s="189">
        <f t="shared" si="1"/>
        <v>0</v>
      </c>
      <c r="E52" s="198">
        <f>SUM(E53:E54)</f>
        <v>0</v>
      </c>
      <c r="F52" s="198">
        <f>SUM(F53:F54)</f>
        <v>0</v>
      </c>
    </row>
    <row r="53" spans="1:6" ht="36" x14ac:dyDescent="0.2">
      <c r="A53" s="173">
        <v>8171</v>
      </c>
      <c r="B53" s="192" t="s">
        <v>941</v>
      </c>
      <c r="C53" s="194" t="s">
        <v>942</v>
      </c>
      <c r="D53" s="189">
        <f t="shared" si="1"/>
        <v>0</v>
      </c>
      <c r="E53" s="199"/>
      <c r="F53" s="189"/>
    </row>
    <row r="54" spans="1:6" x14ac:dyDescent="0.2">
      <c r="A54" s="173">
        <v>8172</v>
      </c>
      <c r="B54" s="187" t="s">
        <v>943</v>
      </c>
      <c r="C54" s="194" t="s">
        <v>944</v>
      </c>
      <c r="D54" s="189">
        <f t="shared" si="1"/>
        <v>0</v>
      </c>
      <c r="E54" s="199"/>
      <c r="F54" s="189"/>
    </row>
    <row r="55" spans="1:6" ht="39" customHeight="1" x14ac:dyDescent="0.2">
      <c r="A55" s="200">
        <v>8190</v>
      </c>
      <c r="B55" s="137" t="s">
        <v>945</v>
      </c>
      <c r="C55" s="173"/>
      <c r="D55" s="102">
        <f>SUM(E55:F55)</f>
        <v>322044.12609999999</v>
      </c>
      <c r="E55" s="127">
        <v>13530.416999999999</v>
      </c>
      <c r="F55" s="102">
        <v>308513.70909999998</v>
      </c>
    </row>
    <row r="56" spans="1:6" ht="36" x14ac:dyDescent="0.2">
      <c r="A56" s="197">
        <v>8191</v>
      </c>
      <c r="B56" s="142" t="s">
        <v>946</v>
      </c>
      <c r="C56" s="201">
        <v>9320</v>
      </c>
      <c r="D56" s="202">
        <f>E56</f>
        <v>293530.41700000002</v>
      </c>
      <c r="E56" s="202">
        <v>293530.41700000002</v>
      </c>
      <c r="F56" s="195">
        <v>0</v>
      </c>
    </row>
    <row r="57" spans="1:6" ht="60" x14ac:dyDescent="0.2">
      <c r="A57" s="197">
        <v>8192</v>
      </c>
      <c r="B57" s="192" t="s">
        <v>947</v>
      </c>
      <c r="C57" s="173"/>
      <c r="D57" s="102">
        <f t="shared" si="1"/>
        <v>13530.416999999999</v>
      </c>
      <c r="E57" s="203">
        <v>13530.416999999999</v>
      </c>
      <c r="F57" s="9" t="s">
        <v>914</v>
      </c>
    </row>
    <row r="58" spans="1:6" ht="23.25" customHeight="1" x14ac:dyDescent="0.2">
      <c r="A58" s="197">
        <v>8193</v>
      </c>
      <c r="B58" s="192" t="s">
        <v>948</v>
      </c>
      <c r="C58" s="173"/>
      <c r="D58" s="102">
        <f>E58</f>
        <v>280000</v>
      </c>
      <c r="E58" s="288">
        <v>280000</v>
      </c>
      <c r="F58" s="9" t="s">
        <v>431</v>
      </c>
    </row>
    <row r="59" spans="1:6" ht="24.75" customHeight="1" x14ac:dyDescent="0.2">
      <c r="A59" s="197">
        <v>8194</v>
      </c>
      <c r="B59" s="192" t="s">
        <v>949</v>
      </c>
      <c r="C59" s="85">
        <v>9330</v>
      </c>
      <c r="D59" s="102">
        <v>0</v>
      </c>
      <c r="E59" s="9" t="s">
        <v>914</v>
      </c>
      <c r="F59" s="102">
        <f>F60+F61</f>
        <v>308513.70899999997</v>
      </c>
    </row>
    <row r="60" spans="1:6" ht="36" customHeight="1" x14ac:dyDescent="0.2">
      <c r="A60" s="197">
        <v>8195</v>
      </c>
      <c r="B60" s="192" t="s">
        <v>950</v>
      </c>
      <c r="C60" s="85"/>
      <c r="D60" s="102">
        <f>F60</f>
        <v>28513.708999999999</v>
      </c>
      <c r="E60" s="9" t="s">
        <v>914</v>
      </c>
      <c r="F60" s="102">
        <v>28513.708999999999</v>
      </c>
    </row>
    <row r="61" spans="1:6" ht="38.25" customHeight="1" x14ac:dyDescent="0.2">
      <c r="A61" s="197">
        <v>8196</v>
      </c>
      <c r="B61" s="192" t="s">
        <v>951</v>
      </c>
      <c r="C61" s="85"/>
      <c r="D61" s="102">
        <f>SUM(E61:F61)</f>
        <v>280000</v>
      </c>
      <c r="E61" s="9" t="s">
        <v>914</v>
      </c>
      <c r="F61" s="204">
        <v>280000</v>
      </c>
    </row>
    <row r="62" spans="1:6" ht="39.75" customHeight="1" x14ac:dyDescent="0.2">
      <c r="A62" s="197">
        <v>8197</v>
      </c>
      <c r="B62" s="137" t="s">
        <v>952</v>
      </c>
      <c r="C62" s="205"/>
      <c r="D62" s="9" t="s">
        <v>914</v>
      </c>
      <c r="E62" s="9" t="s">
        <v>914</v>
      </c>
      <c r="F62" s="9" t="s">
        <v>914</v>
      </c>
    </row>
    <row r="63" spans="1:6" ht="49.5" customHeight="1" x14ac:dyDescent="0.2">
      <c r="A63" s="197">
        <v>8198</v>
      </c>
      <c r="B63" s="137" t="s">
        <v>953</v>
      </c>
      <c r="C63" s="205"/>
      <c r="D63" s="9" t="s">
        <v>914</v>
      </c>
      <c r="E63" s="199"/>
      <c r="F63" s="199"/>
    </row>
    <row r="64" spans="1:6" ht="36" customHeight="1" x14ac:dyDescent="0.2">
      <c r="A64" s="197">
        <v>8199</v>
      </c>
      <c r="B64" s="137" t="s">
        <v>1046</v>
      </c>
      <c r="C64" s="205"/>
      <c r="D64" s="189">
        <v>0</v>
      </c>
      <c r="E64" s="186">
        <v>0</v>
      </c>
      <c r="F64" s="186">
        <v>0</v>
      </c>
    </row>
    <row r="65" spans="1:6" ht="36" x14ac:dyDescent="0.2">
      <c r="A65" s="197" t="s">
        <v>954</v>
      </c>
      <c r="B65" s="192" t="s">
        <v>955</v>
      </c>
      <c r="C65" s="205"/>
      <c r="D65" s="189">
        <f t="shared" si="1"/>
        <v>0</v>
      </c>
      <c r="E65" s="9" t="s">
        <v>914</v>
      </c>
      <c r="F65" s="189"/>
    </row>
    <row r="66" spans="1:6" ht="12.75" customHeight="1" x14ac:dyDescent="0.2">
      <c r="A66" s="183">
        <v>8200</v>
      </c>
      <c r="B66" s="178" t="s">
        <v>1047</v>
      </c>
      <c r="C66" s="173"/>
      <c r="D66" s="189">
        <f t="shared" si="1"/>
        <v>0</v>
      </c>
      <c r="E66" s="182">
        <f>SUM(E67)</f>
        <v>0</v>
      </c>
      <c r="F66" s="182">
        <f>SUM(F67)</f>
        <v>0</v>
      </c>
    </row>
    <row r="67" spans="1:6" ht="13.5" customHeight="1" x14ac:dyDescent="0.2">
      <c r="A67" s="183">
        <v>8210</v>
      </c>
      <c r="B67" s="206" t="s">
        <v>1048</v>
      </c>
      <c r="C67" s="173"/>
      <c r="D67" s="189">
        <f t="shared" si="1"/>
        <v>0</v>
      </c>
      <c r="E67" s="182">
        <f>E71</f>
        <v>0</v>
      </c>
      <c r="F67" s="182">
        <f>SUM(F68+F71)</f>
        <v>0</v>
      </c>
    </row>
    <row r="68" spans="1:6" ht="36" x14ac:dyDescent="0.2">
      <c r="A68" s="183">
        <v>8211</v>
      </c>
      <c r="B68" s="137" t="s">
        <v>956</v>
      </c>
      <c r="C68" s="173"/>
      <c r="D68" s="189">
        <f t="shared" si="1"/>
        <v>0</v>
      </c>
      <c r="E68" s="9" t="s">
        <v>914</v>
      </c>
      <c r="F68" s="182">
        <f>SUM(F69:F70)</f>
        <v>0</v>
      </c>
    </row>
    <row r="69" spans="1:6" x14ac:dyDescent="0.2">
      <c r="A69" s="183">
        <v>8212</v>
      </c>
      <c r="B69" s="187" t="s">
        <v>915</v>
      </c>
      <c r="C69" s="194" t="s">
        <v>957</v>
      </c>
      <c r="D69" s="189">
        <f t="shared" si="1"/>
        <v>0</v>
      </c>
      <c r="E69" s="9" t="s">
        <v>914</v>
      </c>
      <c r="F69" s="189"/>
    </row>
    <row r="70" spans="1:6" x14ac:dyDescent="0.2">
      <c r="A70" s="183">
        <v>8213</v>
      </c>
      <c r="B70" s="187" t="s">
        <v>917</v>
      </c>
      <c r="C70" s="194" t="s">
        <v>958</v>
      </c>
      <c r="D70" s="189">
        <f t="shared" si="1"/>
        <v>0</v>
      </c>
      <c r="E70" s="9" t="s">
        <v>914</v>
      </c>
      <c r="F70" s="189"/>
    </row>
    <row r="71" spans="1:6" ht="36" hidden="1" customHeight="1" x14ac:dyDescent="0.2">
      <c r="A71" s="183">
        <v>8220</v>
      </c>
      <c r="B71" s="137" t="s">
        <v>1049</v>
      </c>
      <c r="C71" s="173"/>
      <c r="D71" s="189">
        <f t="shared" si="1"/>
        <v>0</v>
      </c>
      <c r="E71" s="189"/>
      <c r="F71" s="182">
        <f>SUM(F72+F75)</f>
        <v>0</v>
      </c>
    </row>
    <row r="72" spans="1:6" ht="12.75" hidden="1" customHeight="1" x14ac:dyDescent="0.2">
      <c r="A72" s="183">
        <v>8221</v>
      </c>
      <c r="B72" s="137" t="s">
        <v>959</v>
      </c>
      <c r="C72" s="173"/>
      <c r="D72" s="189">
        <f t="shared" si="1"/>
        <v>0</v>
      </c>
      <c r="E72" s="9" t="s">
        <v>914</v>
      </c>
      <c r="F72" s="182">
        <f>SUM(F73:F74)</f>
        <v>0</v>
      </c>
    </row>
    <row r="73" spans="1:6" ht="12.75" hidden="1" customHeight="1" x14ac:dyDescent="0.2">
      <c r="A73" s="173">
        <v>8222</v>
      </c>
      <c r="B73" s="192" t="s">
        <v>960</v>
      </c>
      <c r="C73" s="194" t="s">
        <v>961</v>
      </c>
      <c r="D73" s="189">
        <f t="shared" si="1"/>
        <v>0</v>
      </c>
      <c r="E73" s="9" t="s">
        <v>914</v>
      </c>
      <c r="F73" s="189"/>
    </row>
    <row r="74" spans="1:6" ht="24" hidden="1" customHeight="1" x14ac:dyDescent="0.2">
      <c r="A74" s="173">
        <v>8230</v>
      </c>
      <c r="B74" s="192" t="s">
        <v>962</v>
      </c>
      <c r="C74" s="194" t="s">
        <v>963</v>
      </c>
      <c r="D74" s="189">
        <f t="shared" si="1"/>
        <v>0</v>
      </c>
      <c r="E74" s="9" t="s">
        <v>914</v>
      </c>
      <c r="F74" s="189"/>
    </row>
    <row r="75" spans="1:6" ht="12.75" hidden="1" customHeight="1" x14ac:dyDescent="0.2">
      <c r="A75" s="173">
        <v>8240</v>
      </c>
      <c r="B75" s="137" t="s">
        <v>964</v>
      </c>
      <c r="C75" s="173"/>
      <c r="D75" s="189">
        <f t="shared" si="1"/>
        <v>0</v>
      </c>
      <c r="E75" s="189"/>
      <c r="F75" s="182">
        <f>SUM(F76:F77)</f>
        <v>0</v>
      </c>
    </row>
    <row r="76" spans="1:6" ht="12.75" hidden="1" customHeight="1" x14ac:dyDescent="0.2">
      <c r="A76" s="173">
        <v>8241</v>
      </c>
      <c r="B76" s="192" t="s">
        <v>965</v>
      </c>
      <c r="C76" s="194" t="s">
        <v>961</v>
      </c>
      <c r="D76" s="189">
        <f t="shared" si="1"/>
        <v>0</v>
      </c>
      <c r="E76" s="189"/>
      <c r="F76" s="189"/>
    </row>
    <row r="77" spans="1:6" ht="24" hidden="1" customHeight="1" x14ac:dyDescent="0.2">
      <c r="A77" s="173">
        <v>8250</v>
      </c>
      <c r="B77" s="192" t="s">
        <v>966</v>
      </c>
      <c r="C77" s="194" t="s">
        <v>963</v>
      </c>
      <c r="D77" s="189">
        <f t="shared" si="1"/>
        <v>0</v>
      </c>
      <c r="E77" s="193"/>
      <c r="F77" s="189"/>
    </row>
    <row r="78" spans="1:6" x14ac:dyDescent="0.2">
      <c r="B78" s="120"/>
      <c r="F78" s="291"/>
    </row>
    <row r="79" spans="1:6" x14ac:dyDescent="0.2">
      <c r="B79" s="120"/>
    </row>
    <row r="80" spans="1:6" x14ac:dyDescent="0.2">
      <c r="B80" s="120"/>
    </row>
    <row r="81" spans="2:2" x14ac:dyDescent="0.2">
      <c r="B81" s="120"/>
    </row>
    <row r="82" spans="2:2" x14ac:dyDescent="0.2">
      <c r="B82" s="120"/>
    </row>
    <row r="83" spans="2:2" x14ac:dyDescent="0.2">
      <c r="B83" s="120"/>
    </row>
    <row r="84" spans="2:2" x14ac:dyDescent="0.2">
      <c r="B84" s="120"/>
    </row>
    <row r="85" spans="2:2" x14ac:dyDescent="0.2">
      <c r="B85" s="120"/>
    </row>
    <row r="86" spans="2:2" x14ac:dyDescent="0.2">
      <c r="B86" s="120"/>
    </row>
    <row r="87" spans="2:2" x14ac:dyDescent="0.2">
      <c r="B87" s="120"/>
    </row>
    <row r="88" spans="2:2" x14ac:dyDescent="0.2">
      <c r="B88" s="120"/>
    </row>
    <row r="89" spans="2:2" x14ac:dyDescent="0.2">
      <c r="B89" s="120"/>
    </row>
    <row r="90" spans="2:2" x14ac:dyDescent="0.2">
      <c r="B90" s="120"/>
    </row>
    <row r="91" spans="2:2" x14ac:dyDescent="0.2">
      <c r="B91" s="120"/>
    </row>
    <row r="92" spans="2:2" x14ac:dyDescent="0.2">
      <c r="B92" s="120"/>
    </row>
    <row r="93" spans="2:2" x14ac:dyDescent="0.2">
      <c r="B93" s="120"/>
    </row>
    <row r="94" spans="2:2" x14ac:dyDescent="0.2">
      <c r="B94" s="120"/>
    </row>
    <row r="95" spans="2:2" x14ac:dyDescent="0.2">
      <c r="B95" s="120"/>
    </row>
    <row r="96" spans="2:2" x14ac:dyDescent="0.2">
      <c r="B96" s="120"/>
    </row>
    <row r="97" spans="2:2" x14ac:dyDescent="0.2">
      <c r="B97" s="120"/>
    </row>
    <row r="98" spans="2:2" x14ac:dyDescent="0.2">
      <c r="B98" s="120"/>
    </row>
    <row r="99" spans="2:2" x14ac:dyDescent="0.2">
      <c r="B99" s="120"/>
    </row>
    <row r="100" spans="2:2" x14ac:dyDescent="0.2">
      <c r="B100" s="120"/>
    </row>
    <row r="101" spans="2:2" x14ac:dyDescent="0.2">
      <c r="B101" s="120"/>
    </row>
    <row r="102" spans="2:2" x14ac:dyDescent="0.2">
      <c r="B102" s="120"/>
    </row>
    <row r="103" spans="2:2" x14ac:dyDescent="0.2">
      <c r="B103" s="120"/>
    </row>
    <row r="104" spans="2:2" x14ac:dyDescent="0.2">
      <c r="B104" s="120"/>
    </row>
    <row r="105" spans="2:2" x14ac:dyDescent="0.2">
      <c r="B105" s="120"/>
    </row>
    <row r="106" spans="2:2" x14ac:dyDescent="0.2">
      <c r="B106" s="120"/>
    </row>
    <row r="107" spans="2:2" x14ac:dyDescent="0.2">
      <c r="B107" s="120"/>
    </row>
    <row r="108" spans="2:2" x14ac:dyDescent="0.2">
      <c r="B108" s="120"/>
    </row>
    <row r="109" spans="2:2" x14ac:dyDescent="0.2">
      <c r="B109" s="120"/>
    </row>
    <row r="110" spans="2:2" x14ac:dyDescent="0.2">
      <c r="B110" s="120"/>
    </row>
    <row r="111" spans="2:2" x14ac:dyDescent="0.2">
      <c r="B111" s="120"/>
    </row>
    <row r="112" spans="2:2" x14ac:dyDescent="0.2">
      <c r="B112" s="120"/>
    </row>
    <row r="113" spans="2:2" x14ac:dyDescent="0.2">
      <c r="B113" s="120"/>
    </row>
    <row r="114" spans="2:2" x14ac:dyDescent="0.2">
      <c r="B114" s="120"/>
    </row>
    <row r="115" spans="2:2" x14ac:dyDescent="0.2">
      <c r="B115" s="120"/>
    </row>
    <row r="116" spans="2:2" x14ac:dyDescent="0.2">
      <c r="B116" s="120"/>
    </row>
    <row r="117" spans="2:2" x14ac:dyDescent="0.2">
      <c r="B117" s="120"/>
    </row>
    <row r="118" spans="2:2" x14ac:dyDescent="0.2">
      <c r="B118" s="120"/>
    </row>
    <row r="119" spans="2:2" x14ac:dyDescent="0.2">
      <c r="B119" s="120"/>
    </row>
    <row r="120" spans="2:2" x14ac:dyDescent="0.2">
      <c r="B120" s="120"/>
    </row>
    <row r="121" spans="2:2" x14ac:dyDescent="0.2">
      <c r="B121" s="120"/>
    </row>
    <row r="122" spans="2:2" x14ac:dyDescent="0.2">
      <c r="B122" s="120"/>
    </row>
    <row r="123" spans="2:2" x14ac:dyDescent="0.2">
      <c r="B123" s="120"/>
    </row>
    <row r="124" spans="2:2" x14ac:dyDescent="0.2">
      <c r="B124" s="120"/>
    </row>
    <row r="125" spans="2:2" x14ac:dyDescent="0.2">
      <c r="B125" s="120"/>
    </row>
    <row r="126" spans="2:2" x14ac:dyDescent="0.2">
      <c r="B126" s="120"/>
    </row>
    <row r="127" spans="2:2" x14ac:dyDescent="0.2">
      <c r="B127" s="120"/>
    </row>
    <row r="128" spans="2:2" x14ac:dyDescent="0.2">
      <c r="B128" s="120"/>
    </row>
    <row r="129" spans="2:2" x14ac:dyDescent="0.2">
      <c r="B129" s="120"/>
    </row>
    <row r="130" spans="2:2" x14ac:dyDescent="0.2">
      <c r="B130" s="120"/>
    </row>
    <row r="131" spans="2:2" x14ac:dyDescent="0.2">
      <c r="B131" s="120"/>
    </row>
    <row r="132" spans="2:2" x14ac:dyDescent="0.2">
      <c r="B132" s="120"/>
    </row>
    <row r="133" spans="2:2" x14ac:dyDescent="0.2">
      <c r="B133" s="120"/>
    </row>
    <row r="134" spans="2:2" x14ac:dyDescent="0.2">
      <c r="B134" s="120"/>
    </row>
    <row r="135" spans="2:2" x14ac:dyDescent="0.2">
      <c r="B135" s="120"/>
    </row>
    <row r="136" spans="2:2" x14ac:dyDescent="0.2">
      <c r="B136" s="120"/>
    </row>
    <row r="137" spans="2:2" x14ac:dyDescent="0.2">
      <c r="B137" s="120"/>
    </row>
    <row r="138" spans="2:2" x14ac:dyDescent="0.2">
      <c r="B138" s="120"/>
    </row>
    <row r="139" spans="2:2" x14ac:dyDescent="0.2">
      <c r="B139" s="120"/>
    </row>
    <row r="140" spans="2:2" x14ac:dyDescent="0.2">
      <c r="B140" s="120"/>
    </row>
    <row r="141" spans="2:2" x14ac:dyDescent="0.2">
      <c r="B141" s="120"/>
    </row>
    <row r="142" spans="2:2" x14ac:dyDescent="0.2">
      <c r="B142" s="120"/>
    </row>
    <row r="143" spans="2:2" x14ac:dyDescent="0.2">
      <c r="B143" s="120"/>
    </row>
    <row r="144" spans="2:2" x14ac:dyDescent="0.2">
      <c r="B144" s="120"/>
    </row>
    <row r="145" spans="2:2" x14ac:dyDescent="0.2">
      <c r="B145" s="120"/>
    </row>
    <row r="146" spans="2:2" x14ac:dyDescent="0.2">
      <c r="B146" s="120"/>
    </row>
    <row r="147" spans="2:2" x14ac:dyDescent="0.2">
      <c r="B147" s="120"/>
    </row>
    <row r="148" spans="2:2" x14ac:dyDescent="0.2">
      <c r="B148" s="120"/>
    </row>
    <row r="149" spans="2:2" x14ac:dyDescent="0.2">
      <c r="B149" s="120"/>
    </row>
    <row r="150" spans="2:2" x14ac:dyDescent="0.2">
      <c r="B150" s="120"/>
    </row>
    <row r="151" spans="2:2" x14ac:dyDescent="0.2">
      <c r="B151" s="120"/>
    </row>
    <row r="152" spans="2:2" x14ac:dyDescent="0.2">
      <c r="B152" s="120"/>
    </row>
    <row r="153" spans="2:2" x14ac:dyDescent="0.2">
      <c r="B153" s="120"/>
    </row>
    <row r="154" spans="2:2" x14ac:dyDescent="0.2">
      <c r="B154" s="120"/>
    </row>
    <row r="155" spans="2:2" x14ac:dyDescent="0.2">
      <c r="B155" s="120"/>
    </row>
    <row r="156" spans="2:2" x14ac:dyDescent="0.2">
      <c r="B156" s="120"/>
    </row>
    <row r="157" spans="2:2" x14ac:dyDescent="0.2">
      <c r="B157" s="120"/>
    </row>
    <row r="158" spans="2:2" x14ac:dyDescent="0.2">
      <c r="B158" s="120"/>
    </row>
    <row r="159" spans="2:2" x14ac:dyDescent="0.2">
      <c r="B159" s="120"/>
    </row>
    <row r="160" spans="2:2" x14ac:dyDescent="0.2">
      <c r="B160" s="120"/>
    </row>
    <row r="161" spans="2:2" x14ac:dyDescent="0.2">
      <c r="B161" s="120"/>
    </row>
    <row r="162" spans="2:2" x14ac:dyDescent="0.2">
      <c r="B162" s="120"/>
    </row>
    <row r="163" spans="2:2" x14ac:dyDescent="0.2">
      <c r="B163" s="120"/>
    </row>
    <row r="164" spans="2:2" x14ac:dyDescent="0.2">
      <c r="B164" s="120"/>
    </row>
    <row r="165" spans="2:2" x14ac:dyDescent="0.2">
      <c r="B165" s="120"/>
    </row>
    <row r="166" spans="2:2" x14ac:dyDescent="0.2">
      <c r="B166" s="120"/>
    </row>
    <row r="167" spans="2:2" x14ac:dyDescent="0.2">
      <c r="B167" s="120"/>
    </row>
    <row r="168" spans="2:2" x14ac:dyDescent="0.2">
      <c r="B168" s="120"/>
    </row>
    <row r="169" spans="2:2" x14ac:dyDescent="0.2">
      <c r="B169" s="120"/>
    </row>
    <row r="170" spans="2:2" x14ac:dyDescent="0.2">
      <c r="B170" s="120"/>
    </row>
    <row r="171" spans="2:2" x14ac:dyDescent="0.2">
      <c r="B171" s="120"/>
    </row>
    <row r="172" spans="2:2" x14ac:dyDescent="0.2">
      <c r="B172" s="120"/>
    </row>
    <row r="173" spans="2:2" x14ac:dyDescent="0.2">
      <c r="B173" s="120"/>
    </row>
    <row r="174" spans="2:2" x14ac:dyDescent="0.2">
      <c r="B174" s="120"/>
    </row>
    <row r="175" spans="2:2" x14ac:dyDescent="0.2">
      <c r="B175" s="120"/>
    </row>
    <row r="176" spans="2:2" x14ac:dyDescent="0.2">
      <c r="B176" s="120"/>
    </row>
    <row r="177" spans="2:2" x14ac:dyDescent="0.2">
      <c r="B177" s="120"/>
    </row>
    <row r="178" spans="2:2" x14ac:dyDescent="0.2">
      <c r="B178" s="120"/>
    </row>
    <row r="179" spans="2:2" x14ac:dyDescent="0.2">
      <c r="B179" s="120"/>
    </row>
    <row r="180" spans="2:2" x14ac:dyDescent="0.2">
      <c r="B180" s="120"/>
    </row>
    <row r="181" spans="2:2" x14ac:dyDescent="0.2">
      <c r="B181" s="120"/>
    </row>
    <row r="182" spans="2:2" x14ac:dyDescent="0.2">
      <c r="B182" s="120"/>
    </row>
    <row r="183" spans="2:2" x14ac:dyDescent="0.2">
      <c r="B183" s="120"/>
    </row>
    <row r="184" spans="2:2" x14ac:dyDescent="0.2">
      <c r="B184" s="120"/>
    </row>
    <row r="185" spans="2:2" x14ac:dyDescent="0.2">
      <c r="B185" s="120"/>
    </row>
    <row r="186" spans="2:2" x14ac:dyDescent="0.2">
      <c r="B186" s="120"/>
    </row>
    <row r="187" spans="2:2" x14ac:dyDescent="0.2">
      <c r="B187" s="120"/>
    </row>
    <row r="188" spans="2:2" x14ac:dyDescent="0.2">
      <c r="B188" s="120"/>
    </row>
    <row r="189" spans="2:2" x14ac:dyDescent="0.2">
      <c r="B189" s="120"/>
    </row>
    <row r="190" spans="2:2" x14ac:dyDescent="0.2">
      <c r="B190" s="120"/>
    </row>
    <row r="191" spans="2:2" x14ac:dyDescent="0.2">
      <c r="B191" s="120"/>
    </row>
    <row r="192" spans="2:2" x14ac:dyDescent="0.2">
      <c r="B192" s="120"/>
    </row>
    <row r="193" spans="2:2" x14ac:dyDescent="0.2">
      <c r="B193" s="120"/>
    </row>
    <row r="194" spans="2:2" x14ac:dyDescent="0.2">
      <c r="B194" s="120"/>
    </row>
    <row r="195" spans="2:2" x14ac:dyDescent="0.2">
      <c r="B195" s="120"/>
    </row>
    <row r="196" spans="2:2" x14ac:dyDescent="0.2">
      <c r="B196" s="120"/>
    </row>
    <row r="197" spans="2:2" x14ac:dyDescent="0.2">
      <c r="B197" s="120"/>
    </row>
    <row r="198" spans="2:2" x14ac:dyDescent="0.2">
      <c r="B198" s="120"/>
    </row>
    <row r="199" spans="2:2" x14ac:dyDescent="0.2">
      <c r="B199" s="120"/>
    </row>
    <row r="200" spans="2:2" x14ac:dyDescent="0.2">
      <c r="B200" s="120"/>
    </row>
    <row r="201" spans="2:2" x14ac:dyDescent="0.2">
      <c r="B201" s="120"/>
    </row>
    <row r="202" spans="2:2" x14ac:dyDescent="0.2">
      <c r="B202" s="120"/>
    </row>
    <row r="203" spans="2:2" x14ac:dyDescent="0.2">
      <c r="B203" s="120"/>
    </row>
    <row r="204" spans="2:2" x14ac:dyDescent="0.2">
      <c r="B204" s="120"/>
    </row>
    <row r="205" spans="2:2" x14ac:dyDescent="0.2">
      <c r="B205" s="120"/>
    </row>
    <row r="206" spans="2:2" x14ac:dyDescent="0.2">
      <c r="B206" s="120"/>
    </row>
    <row r="207" spans="2:2" x14ac:dyDescent="0.2">
      <c r="B207" s="120"/>
    </row>
    <row r="208" spans="2:2" x14ac:dyDescent="0.2">
      <c r="B208" s="120"/>
    </row>
    <row r="209" spans="2:2" x14ac:dyDescent="0.2">
      <c r="B209" s="120"/>
    </row>
    <row r="210" spans="2:2" x14ac:dyDescent="0.2">
      <c r="B210" s="120"/>
    </row>
    <row r="211" spans="2:2" x14ac:dyDescent="0.2">
      <c r="B211" s="120"/>
    </row>
    <row r="212" spans="2:2" x14ac:dyDescent="0.2">
      <c r="B212" s="120"/>
    </row>
    <row r="213" spans="2:2" x14ac:dyDescent="0.2">
      <c r="B213" s="120"/>
    </row>
    <row r="214" spans="2:2" x14ac:dyDescent="0.2">
      <c r="B214" s="120"/>
    </row>
    <row r="215" spans="2:2" x14ac:dyDescent="0.2">
      <c r="B215" s="120"/>
    </row>
    <row r="216" spans="2:2" x14ac:dyDescent="0.2">
      <c r="B216" s="120"/>
    </row>
    <row r="217" spans="2:2" x14ac:dyDescent="0.2">
      <c r="B217" s="120"/>
    </row>
    <row r="218" spans="2:2" x14ac:dyDescent="0.2">
      <c r="B218" s="120"/>
    </row>
    <row r="219" spans="2:2" x14ac:dyDescent="0.2">
      <c r="B219" s="120"/>
    </row>
    <row r="220" spans="2:2" x14ac:dyDescent="0.2">
      <c r="B220" s="120"/>
    </row>
    <row r="221" spans="2:2" x14ac:dyDescent="0.2">
      <c r="B221" s="120"/>
    </row>
    <row r="222" spans="2:2" x14ac:dyDescent="0.2">
      <c r="B222" s="120"/>
    </row>
    <row r="223" spans="2:2" x14ac:dyDescent="0.2">
      <c r="B223" s="120"/>
    </row>
    <row r="224" spans="2:2" x14ac:dyDescent="0.2">
      <c r="B224" s="120"/>
    </row>
    <row r="225" spans="2:2" x14ac:dyDescent="0.2">
      <c r="B225" s="120"/>
    </row>
    <row r="226" spans="2:2" x14ac:dyDescent="0.2">
      <c r="B226" s="120"/>
    </row>
    <row r="227" spans="2:2" x14ac:dyDescent="0.2">
      <c r="B227" s="120"/>
    </row>
    <row r="228" spans="2:2" x14ac:dyDescent="0.2">
      <c r="B228" s="120"/>
    </row>
    <row r="229" spans="2:2" x14ac:dyDescent="0.2">
      <c r="B229" s="120"/>
    </row>
    <row r="230" spans="2:2" x14ac:dyDescent="0.2">
      <c r="B230" s="120"/>
    </row>
    <row r="231" spans="2:2" x14ac:dyDescent="0.2">
      <c r="B231" s="120"/>
    </row>
    <row r="232" spans="2:2" x14ac:dyDescent="0.2">
      <c r="B232" s="120"/>
    </row>
    <row r="233" spans="2:2" x14ac:dyDescent="0.2">
      <c r="B233" s="120"/>
    </row>
    <row r="234" spans="2:2" x14ac:dyDescent="0.2">
      <c r="B234" s="120"/>
    </row>
    <row r="235" spans="2:2" x14ac:dyDescent="0.2">
      <c r="B235" s="120"/>
    </row>
    <row r="236" spans="2:2" x14ac:dyDescent="0.2">
      <c r="B236" s="120"/>
    </row>
    <row r="237" spans="2:2" x14ac:dyDescent="0.2">
      <c r="B237" s="120"/>
    </row>
    <row r="238" spans="2:2" x14ac:dyDescent="0.2">
      <c r="B238" s="120"/>
    </row>
    <row r="239" spans="2:2" x14ac:dyDescent="0.2">
      <c r="B239" s="120"/>
    </row>
    <row r="240" spans="2:2" x14ac:dyDescent="0.2">
      <c r="B240" s="120"/>
    </row>
    <row r="241" spans="2:2" x14ac:dyDescent="0.2">
      <c r="B241" s="120"/>
    </row>
    <row r="242" spans="2:2" x14ac:dyDescent="0.2">
      <c r="B242" s="120"/>
    </row>
    <row r="243" spans="2:2" x14ac:dyDescent="0.2">
      <c r="B243" s="120"/>
    </row>
    <row r="244" spans="2:2" x14ac:dyDescent="0.2">
      <c r="B244" s="120"/>
    </row>
    <row r="245" spans="2:2" x14ac:dyDescent="0.2">
      <c r="B245" s="120"/>
    </row>
    <row r="246" spans="2:2" x14ac:dyDescent="0.2">
      <c r="B246" s="120"/>
    </row>
    <row r="247" spans="2:2" x14ac:dyDescent="0.2">
      <c r="B247" s="120"/>
    </row>
    <row r="248" spans="2:2" x14ac:dyDescent="0.2">
      <c r="B248" s="120"/>
    </row>
    <row r="249" spans="2:2" x14ac:dyDescent="0.2">
      <c r="B249" s="120"/>
    </row>
  </sheetData>
  <mergeCells count="16">
    <mergeCell ref="A23:A24"/>
    <mergeCell ref="D23:D24"/>
    <mergeCell ref="A19:J19"/>
    <mergeCell ref="D16:F16"/>
    <mergeCell ref="B17:F17"/>
    <mergeCell ref="A18:F18"/>
    <mergeCell ref="A4:J4"/>
    <mergeCell ref="D1:F1"/>
    <mergeCell ref="B2:F2"/>
    <mergeCell ref="A3:F3"/>
    <mergeCell ref="A20:F20"/>
    <mergeCell ref="A6:E6"/>
    <mergeCell ref="A9:A10"/>
    <mergeCell ref="B9:B10"/>
    <mergeCell ref="C9:C10"/>
    <mergeCell ref="D9:E9"/>
  </mergeCells>
  <pageMargins left="0.7" right="0.7" top="0.75" bottom="0.75" header="0.3" footer="0.3"/>
  <pageSetup scale="94" orientation="portrait" r:id="rId1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G735"/>
  <sheetViews>
    <sheetView tabSelected="1" zoomScaleNormal="100" workbookViewId="0">
      <selection activeCell="A3" sqref="A3:J3"/>
    </sheetView>
  </sheetViews>
  <sheetFormatPr defaultRowHeight="15" x14ac:dyDescent="0.2"/>
  <cols>
    <col min="1" max="1" width="7.7109375" style="4" customWidth="1"/>
    <col min="2" max="2" width="5.85546875" style="284" customWidth="1"/>
    <col min="3" max="3" width="6.42578125" style="285" customWidth="1"/>
    <col min="4" max="4" width="6.85546875" style="286" customWidth="1"/>
    <col min="5" max="5" width="7.28515625" style="286" customWidth="1"/>
    <col min="6" max="6" width="49" style="283" customWidth="1"/>
    <col min="7" max="7" width="0.140625" style="208" hidden="1" customWidth="1"/>
    <col min="8" max="8" width="16.5703125" style="4" customWidth="1"/>
    <col min="9" max="9" width="14.7109375" style="4" customWidth="1"/>
    <col min="10" max="10" width="15.28515625" style="4" customWidth="1"/>
    <col min="11" max="16384" width="9.140625" style="4"/>
  </cols>
  <sheetData>
    <row r="1" spans="1:10" s="1" customFormat="1" ht="19.5" customHeight="1" x14ac:dyDescent="0.3">
      <c r="A1" s="290"/>
      <c r="B1" s="292"/>
      <c r="C1" s="292"/>
      <c r="D1" s="304" t="s">
        <v>1069</v>
      </c>
      <c r="E1" s="304"/>
      <c r="F1" s="304"/>
      <c r="G1" s="304"/>
      <c r="H1" s="304"/>
      <c r="I1" s="304"/>
      <c r="J1" s="304"/>
    </row>
    <row r="2" spans="1:10" s="1" customFormat="1" ht="16.5" customHeight="1" x14ac:dyDescent="0.3">
      <c r="A2" s="293"/>
      <c r="B2" s="304" t="s">
        <v>1062</v>
      </c>
      <c r="C2" s="304"/>
      <c r="D2" s="304"/>
      <c r="E2" s="304"/>
      <c r="F2" s="304"/>
      <c r="G2" s="304"/>
      <c r="H2" s="304"/>
      <c r="I2" s="304"/>
      <c r="J2" s="304"/>
    </row>
    <row r="3" spans="1:10" s="1" customFormat="1" ht="22.5" customHeight="1" x14ac:dyDescent="0.2">
      <c r="A3" s="305" t="s">
        <v>1063</v>
      </c>
      <c r="B3" s="305"/>
      <c r="C3" s="305"/>
      <c r="D3" s="305"/>
      <c r="E3" s="305"/>
      <c r="F3" s="305"/>
      <c r="G3" s="305"/>
      <c r="H3" s="305"/>
      <c r="I3" s="305"/>
      <c r="J3" s="305"/>
    </row>
    <row r="4" spans="1:10" ht="21" customHeight="1" x14ac:dyDescent="0.2">
      <c r="A4" s="325"/>
      <c r="B4" s="325"/>
      <c r="C4" s="325"/>
      <c r="D4" s="325"/>
      <c r="E4" s="325"/>
      <c r="F4" s="325"/>
      <c r="G4" s="325"/>
      <c r="H4" s="325"/>
      <c r="I4" s="325"/>
      <c r="J4" s="325"/>
    </row>
    <row r="5" spans="1:10" ht="55.5" customHeight="1" x14ac:dyDescent="0.2">
      <c r="A5" s="312" t="s">
        <v>1050</v>
      </c>
      <c r="B5" s="312"/>
      <c r="C5" s="312"/>
      <c r="D5" s="312"/>
      <c r="E5" s="312"/>
      <c r="F5" s="312"/>
      <c r="G5" s="312"/>
      <c r="H5" s="312"/>
      <c r="I5" s="312"/>
      <c r="J5" s="312"/>
    </row>
    <row r="6" spans="1:10" ht="3.75" customHeight="1" x14ac:dyDescent="0.2">
      <c r="A6" s="4" t="s">
        <v>1051</v>
      </c>
      <c r="B6" s="69"/>
      <c r="C6" s="70"/>
      <c r="D6" s="70"/>
      <c r="E6" s="70"/>
      <c r="F6" s="207"/>
      <c r="G6" s="4"/>
    </row>
    <row r="7" spans="1:10" x14ac:dyDescent="0.2">
      <c r="B7" s="69"/>
      <c r="C7" s="70"/>
      <c r="D7" s="70"/>
      <c r="E7" s="70"/>
      <c r="F7" s="71"/>
      <c r="I7" s="319" t="s">
        <v>208</v>
      </c>
      <c r="J7" s="319"/>
    </row>
    <row r="8" spans="1:10" s="73" customFormat="1" x14ac:dyDescent="0.2">
      <c r="A8" s="327" t="s">
        <v>206</v>
      </c>
      <c r="B8" s="328" t="s">
        <v>807</v>
      </c>
      <c r="C8" s="330" t="s">
        <v>428</v>
      </c>
      <c r="D8" s="330" t="s">
        <v>429</v>
      </c>
      <c r="E8" s="330" t="s">
        <v>836</v>
      </c>
      <c r="F8" s="331" t="s">
        <v>837</v>
      </c>
      <c r="G8" s="330" t="s">
        <v>427</v>
      </c>
      <c r="H8" s="327" t="s">
        <v>209</v>
      </c>
      <c r="I8" s="326" t="s">
        <v>304</v>
      </c>
      <c r="J8" s="326"/>
    </row>
    <row r="9" spans="1:10" s="75" customFormat="1" ht="113.25" customHeight="1" x14ac:dyDescent="0.2">
      <c r="A9" s="327"/>
      <c r="B9" s="329"/>
      <c r="C9" s="329"/>
      <c r="D9" s="329"/>
      <c r="E9" s="329"/>
      <c r="F9" s="331"/>
      <c r="G9" s="330"/>
      <c r="H9" s="326"/>
      <c r="I9" s="209" t="s">
        <v>418</v>
      </c>
      <c r="J9" s="209" t="s">
        <v>419</v>
      </c>
    </row>
    <row r="10" spans="1:10" s="77" customFormat="1" ht="18" customHeight="1" x14ac:dyDescent="0.2">
      <c r="A10" s="210">
        <v>1</v>
      </c>
      <c r="B10" s="210">
        <v>2</v>
      </c>
      <c r="C10" s="210">
        <v>3</v>
      </c>
      <c r="D10" s="210">
        <v>4</v>
      </c>
      <c r="E10" s="210">
        <v>5</v>
      </c>
      <c r="F10" s="210">
        <v>6</v>
      </c>
      <c r="G10" s="210">
        <v>7</v>
      </c>
      <c r="H10" s="210" t="s">
        <v>838</v>
      </c>
      <c r="I10" s="210" t="s">
        <v>839</v>
      </c>
      <c r="J10" s="210" t="s">
        <v>840</v>
      </c>
    </row>
    <row r="11" spans="1:10" s="84" customFormat="1" ht="88.5" customHeight="1" x14ac:dyDescent="0.2">
      <c r="A11" s="211">
        <v>2000</v>
      </c>
      <c r="B11" s="212" t="s">
        <v>430</v>
      </c>
      <c r="C11" s="209" t="s">
        <v>431</v>
      </c>
      <c r="D11" s="209" t="s">
        <v>431</v>
      </c>
      <c r="E11" s="213"/>
      <c r="F11" s="82" t="s">
        <v>1052</v>
      </c>
      <c r="G11" s="214"/>
      <c r="H11" s="215">
        <f>SUM(J11+I11)</f>
        <v>4867707.7711000005</v>
      </c>
      <c r="I11" s="215">
        <f>I12+I193+I197+I207+I350+I367+I513+I591+I679+I727</f>
        <v>2880879.017</v>
      </c>
      <c r="J11" s="215">
        <f>J12+J207+J350+J367+J513</f>
        <v>1986828.7541000003</v>
      </c>
    </row>
    <row r="12" spans="1:10" s="88" customFormat="1" ht="106.5" customHeight="1" x14ac:dyDescent="0.2">
      <c r="A12" s="216">
        <v>2100</v>
      </c>
      <c r="B12" s="217" t="s">
        <v>251</v>
      </c>
      <c r="C12" s="216">
        <v>0</v>
      </c>
      <c r="D12" s="216">
        <v>0</v>
      </c>
      <c r="E12" s="218"/>
      <c r="F12" s="82" t="s">
        <v>1053</v>
      </c>
      <c r="G12" s="219" t="s">
        <v>432</v>
      </c>
      <c r="H12" s="220">
        <f t="shared" ref="H12:H94" si="0">SUM(I12:J12)</f>
        <v>1509521.4750000001</v>
      </c>
      <c r="I12" s="220">
        <f>I13</f>
        <v>772300</v>
      </c>
      <c r="J12" s="220">
        <f>J13+J177</f>
        <v>737221.47499999998</v>
      </c>
    </row>
    <row r="13" spans="1:10" s="91" customFormat="1" ht="108.75" customHeight="1" x14ac:dyDescent="0.2">
      <c r="A13" s="221">
        <v>2110</v>
      </c>
      <c r="B13" s="217" t="s">
        <v>251</v>
      </c>
      <c r="C13" s="216">
        <v>1</v>
      </c>
      <c r="D13" s="216">
        <v>0</v>
      </c>
      <c r="E13" s="218"/>
      <c r="F13" s="222" t="s">
        <v>2</v>
      </c>
      <c r="G13" s="222" t="s">
        <v>433</v>
      </c>
      <c r="H13" s="220">
        <f t="shared" si="0"/>
        <v>852300</v>
      </c>
      <c r="I13" s="215">
        <f>I14+I177</f>
        <v>772300</v>
      </c>
      <c r="J13" s="215">
        <f>J14</f>
        <v>80000</v>
      </c>
    </row>
    <row r="14" spans="1:10" ht="137.25" customHeight="1" x14ac:dyDescent="0.2">
      <c r="A14" s="221">
        <v>2111</v>
      </c>
      <c r="B14" s="217" t="s">
        <v>251</v>
      </c>
      <c r="C14" s="216">
        <v>1</v>
      </c>
      <c r="D14" s="216">
        <v>1</v>
      </c>
      <c r="E14" s="216"/>
      <c r="F14" s="223" t="s">
        <v>808</v>
      </c>
      <c r="G14" s="224" t="s">
        <v>434</v>
      </c>
      <c r="H14" s="220">
        <f t="shared" si="0"/>
        <v>803800</v>
      </c>
      <c r="I14" s="220">
        <f>I16+I17+I21+I22+I23+I24+I25+I26+I27+I28+I29+I30+I31+I32+I33+I34+I35+I36+I37</f>
        <v>723800</v>
      </c>
      <c r="J14" s="220">
        <f>J39+J38+J41</f>
        <v>80000</v>
      </c>
    </row>
    <row r="15" spans="1:10" ht="36" customHeight="1" x14ac:dyDescent="0.2">
      <c r="A15" s="221"/>
      <c r="B15" s="217"/>
      <c r="C15" s="216"/>
      <c r="D15" s="216"/>
      <c r="E15" s="216"/>
      <c r="F15" s="223" t="s">
        <v>841</v>
      </c>
      <c r="G15" s="224"/>
      <c r="H15" s="220"/>
      <c r="I15" s="220"/>
      <c r="J15" s="220"/>
    </row>
    <row r="16" spans="1:10" ht="36.75" customHeight="1" x14ac:dyDescent="0.2">
      <c r="A16" s="221"/>
      <c r="B16" s="217"/>
      <c r="C16" s="216"/>
      <c r="D16" s="216"/>
      <c r="E16" s="216">
        <v>4111</v>
      </c>
      <c r="F16" s="225" t="s">
        <v>109</v>
      </c>
      <c r="G16" s="224"/>
      <c r="H16" s="220">
        <f t="shared" si="0"/>
        <v>525500</v>
      </c>
      <c r="I16" s="220">
        <v>525500</v>
      </c>
      <c r="J16" s="226">
        <v>0</v>
      </c>
    </row>
    <row r="17" spans="1:10" ht="39" customHeight="1" x14ac:dyDescent="0.2">
      <c r="A17" s="221"/>
      <c r="B17" s="217"/>
      <c r="C17" s="216"/>
      <c r="D17" s="216"/>
      <c r="E17" s="227">
        <v>4112</v>
      </c>
      <c r="F17" s="225" t="s">
        <v>110</v>
      </c>
      <c r="G17" s="228" t="s">
        <v>287</v>
      </c>
      <c r="H17" s="220">
        <f>SUM(I17:J17)</f>
        <v>115000</v>
      </c>
      <c r="I17" s="220">
        <v>115000</v>
      </c>
      <c r="J17" s="226">
        <v>0</v>
      </c>
    </row>
    <row r="18" spans="1:10" ht="22.5" customHeight="1" x14ac:dyDescent="0.2">
      <c r="A18" s="221"/>
      <c r="B18" s="217"/>
      <c r="C18" s="216"/>
      <c r="D18" s="216"/>
      <c r="E18" s="216">
        <v>4115</v>
      </c>
      <c r="F18" s="225" t="s">
        <v>111</v>
      </c>
      <c r="G18" s="224"/>
      <c r="H18" s="220">
        <f t="shared" si="0"/>
        <v>0</v>
      </c>
      <c r="I18" s="220">
        <v>0</v>
      </c>
      <c r="J18" s="226">
        <v>0</v>
      </c>
    </row>
    <row r="19" spans="1:10" ht="32.25" customHeight="1" x14ac:dyDescent="0.2">
      <c r="A19" s="221"/>
      <c r="B19" s="217"/>
      <c r="C19" s="216"/>
      <c r="D19" s="216"/>
      <c r="E19" s="216">
        <v>4131</v>
      </c>
      <c r="F19" s="225" t="s">
        <v>289</v>
      </c>
      <c r="G19" s="224"/>
      <c r="H19" s="220">
        <f t="shared" si="0"/>
        <v>0</v>
      </c>
      <c r="I19" s="220">
        <v>0</v>
      </c>
      <c r="J19" s="226">
        <v>0</v>
      </c>
    </row>
    <row r="20" spans="1:10" ht="36" customHeight="1" x14ac:dyDescent="0.2">
      <c r="A20" s="221"/>
      <c r="B20" s="217"/>
      <c r="C20" s="216"/>
      <c r="D20" s="216"/>
      <c r="E20" s="216">
        <v>4211</v>
      </c>
      <c r="F20" s="225" t="s">
        <v>291</v>
      </c>
      <c r="G20" s="228" t="s">
        <v>292</v>
      </c>
      <c r="H20" s="220">
        <f>SUM(I20:J20)</f>
        <v>0</v>
      </c>
      <c r="I20" s="220">
        <v>0</v>
      </c>
      <c r="J20" s="226">
        <v>0</v>
      </c>
    </row>
    <row r="21" spans="1:10" ht="22.5" customHeight="1" x14ac:dyDescent="0.2">
      <c r="A21" s="221"/>
      <c r="B21" s="217"/>
      <c r="C21" s="216"/>
      <c r="D21" s="216"/>
      <c r="E21" s="216">
        <v>4212</v>
      </c>
      <c r="F21" s="225" t="s">
        <v>1054</v>
      </c>
      <c r="G21" s="224"/>
      <c r="H21" s="220">
        <f t="shared" si="0"/>
        <v>19500</v>
      </c>
      <c r="I21" s="220">
        <v>19500</v>
      </c>
      <c r="J21" s="226">
        <v>0</v>
      </c>
    </row>
    <row r="22" spans="1:10" ht="22.5" customHeight="1" x14ac:dyDescent="0.2">
      <c r="A22" s="221"/>
      <c r="B22" s="217"/>
      <c r="C22" s="216"/>
      <c r="D22" s="216"/>
      <c r="E22" s="227">
        <v>4213</v>
      </c>
      <c r="F22" s="225" t="s">
        <v>113</v>
      </c>
      <c r="G22" s="224"/>
      <c r="H22" s="220">
        <f t="shared" si="0"/>
        <v>3500</v>
      </c>
      <c r="I22" s="220">
        <v>3500</v>
      </c>
      <c r="J22" s="226">
        <v>0</v>
      </c>
    </row>
    <row r="23" spans="1:10" ht="22.5" customHeight="1" x14ac:dyDescent="0.2">
      <c r="A23" s="221"/>
      <c r="B23" s="217"/>
      <c r="C23" s="216"/>
      <c r="D23" s="216"/>
      <c r="E23" s="216">
        <v>4214</v>
      </c>
      <c r="F23" s="225" t="s">
        <v>114</v>
      </c>
      <c r="G23" s="224"/>
      <c r="H23" s="220">
        <f t="shared" si="0"/>
        <v>3800</v>
      </c>
      <c r="I23" s="220">
        <v>3800</v>
      </c>
      <c r="J23" s="226">
        <v>0</v>
      </c>
    </row>
    <row r="24" spans="1:10" ht="22.5" customHeight="1" x14ac:dyDescent="0.2">
      <c r="A24" s="221"/>
      <c r="B24" s="217"/>
      <c r="C24" s="216"/>
      <c r="D24" s="216"/>
      <c r="E24" s="227">
        <v>4215</v>
      </c>
      <c r="F24" s="225" t="s">
        <v>115</v>
      </c>
      <c r="G24" s="224"/>
      <c r="H24" s="220">
        <f t="shared" si="0"/>
        <v>500</v>
      </c>
      <c r="I24" s="220">
        <v>500</v>
      </c>
      <c r="J24" s="226">
        <v>0</v>
      </c>
    </row>
    <row r="25" spans="1:10" ht="22.5" customHeight="1" x14ac:dyDescent="0.2">
      <c r="A25" s="221"/>
      <c r="B25" s="217"/>
      <c r="C25" s="216"/>
      <c r="D25" s="216"/>
      <c r="E25" s="227">
        <v>4221</v>
      </c>
      <c r="F25" s="225" t="s">
        <v>118</v>
      </c>
      <c r="G25" s="224"/>
      <c r="H25" s="220">
        <f t="shared" si="0"/>
        <v>1000</v>
      </c>
      <c r="I25" s="220">
        <v>1000</v>
      </c>
      <c r="J25" s="226"/>
    </row>
    <row r="26" spans="1:10" ht="22.5" customHeight="1" x14ac:dyDescent="0.2">
      <c r="A26" s="221"/>
      <c r="B26" s="217"/>
      <c r="C26" s="216"/>
      <c r="D26" s="216"/>
      <c r="E26" s="227">
        <v>4232</v>
      </c>
      <c r="F26" s="225" t="s">
        <v>842</v>
      </c>
      <c r="G26" s="224"/>
      <c r="H26" s="220">
        <f>SUM(I26:J26)</f>
        <v>6100</v>
      </c>
      <c r="I26" s="220">
        <v>6100</v>
      </c>
      <c r="J26" s="226">
        <v>0</v>
      </c>
    </row>
    <row r="27" spans="1:10" ht="36" customHeight="1" x14ac:dyDescent="0.2">
      <c r="A27" s="221" t="s">
        <v>311</v>
      </c>
      <c r="B27" s="217"/>
      <c r="C27" s="216"/>
      <c r="D27" s="216"/>
      <c r="E27" s="212" t="s">
        <v>387</v>
      </c>
      <c r="F27" s="225" t="s">
        <v>123</v>
      </c>
      <c r="G27" s="224"/>
      <c r="H27" s="220">
        <f t="shared" ref="H27:H36" si="1">SUM(I27:J27)</f>
        <v>200</v>
      </c>
      <c r="I27" s="220">
        <v>200</v>
      </c>
      <c r="J27" s="226">
        <v>0</v>
      </c>
    </row>
    <row r="28" spans="1:10" ht="22.5" customHeight="1" x14ac:dyDescent="0.2">
      <c r="A28" s="221"/>
      <c r="B28" s="217"/>
      <c r="C28" s="216"/>
      <c r="D28" s="216"/>
      <c r="E28" s="227">
        <v>4234</v>
      </c>
      <c r="F28" s="225" t="s">
        <v>843</v>
      </c>
      <c r="G28" s="224"/>
      <c r="H28" s="220">
        <f t="shared" si="1"/>
        <v>1200</v>
      </c>
      <c r="I28" s="220">
        <v>1200</v>
      </c>
      <c r="J28" s="226">
        <v>0</v>
      </c>
    </row>
    <row r="29" spans="1:10" ht="22.5" customHeight="1" x14ac:dyDescent="0.2">
      <c r="A29" s="221"/>
      <c r="B29" s="217"/>
      <c r="C29" s="216"/>
      <c r="D29" s="216"/>
      <c r="E29" s="227">
        <v>4237</v>
      </c>
      <c r="F29" s="225" t="s">
        <v>888</v>
      </c>
      <c r="G29" s="224"/>
      <c r="H29" s="220">
        <f t="shared" si="1"/>
        <v>2000</v>
      </c>
      <c r="I29" s="220">
        <v>2000</v>
      </c>
      <c r="J29" s="226">
        <v>0</v>
      </c>
    </row>
    <row r="30" spans="1:10" ht="33" customHeight="1" x14ac:dyDescent="0.2">
      <c r="A30" s="221"/>
      <c r="B30" s="217"/>
      <c r="C30" s="216"/>
      <c r="D30" s="216"/>
      <c r="E30" s="227">
        <v>4239</v>
      </c>
      <c r="F30" s="225" t="s">
        <v>844</v>
      </c>
      <c r="G30" s="224"/>
      <c r="H30" s="220">
        <f t="shared" si="1"/>
        <v>25000</v>
      </c>
      <c r="I30" s="220">
        <v>25000</v>
      </c>
      <c r="J30" s="226">
        <v>0</v>
      </c>
    </row>
    <row r="31" spans="1:10" ht="35.25" customHeight="1" x14ac:dyDescent="0.2">
      <c r="A31" s="221"/>
      <c r="B31" s="217"/>
      <c r="C31" s="216"/>
      <c r="D31" s="216"/>
      <c r="E31" s="227">
        <v>4251</v>
      </c>
      <c r="F31" s="225" t="s">
        <v>130</v>
      </c>
      <c r="G31" s="224"/>
      <c r="H31" s="220">
        <f t="shared" si="1"/>
        <v>1000</v>
      </c>
      <c r="I31" s="220">
        <v>1000</v>
      </c>
      <c r="J31" s="226">
        <v>0</v>
      </c>
    </row>
    <row r="32" spans="1:10" ht="36" customHeight="1" x14ac:dyDescent="0.2">
      <c r="A32" s="221"/>
      <c r="B32" s="217"/>
      <c r="C32" s="216"/>
      <c r="D32" s="216"/>
      <c r="E32" s="227">
        <v>4252</v>
      </c>
      <c r="F32" s="225" t="s">
        <v>131</v>
      </c>
      <c r="G32" s="224"/>
      <c r="H32" s="220">
        <f t="shared" si="1"/>
        <v>2000</v>
      </c>
      <c r="I32" s="220">
        <v>2000</v>
      </c>
      <c r="J32" s="226">
        <v>0</v>
      </c>
    </row>
    <row r="33" spans="1:10" ht="22.5" customHeight="1" x14ac:dyDescent="0.2">
      <c r="A33" s="221"/>
      <c r="B33" s="217"/>
      <c r="C33" s="216"/>
      <c r="D33" s="216"/>
      <c r="E33" s="216">
        <v>4261</v>
      </c>
      <c r="F33" s="225" t="s">
        <v>132</v>
      </c>
      <c r="G33" s="224"/>
      <c r="H33" s="220">
        <f t="shared" si="1"/>
        <v>2500</v>
      </c>
      <c r="I33" s="220">
        <v>2500</v>
      </c>
      <c r="J33" s="226">
        <v>0</v>
      </c>
    </row>
    <row r="34" spans="1:10" ht="22.5" customHeight="1" x14ac:dyDescent="0.2">
      <c r="A34" s="221"/>
      <c r="B34" s="217"/>
      <c r="C34" s="216"/>
      <c r="D34" s="216"/>
      <c r="E34" s="216">
        <v>4264</v>
      </c>
      <c r="F34" s="225" t="s">
        <v>134</v>
      </c>
      <c r="G34" s="224"/>
      <c r="H34" s="220">
        <f t="shared" si="1"/>
        <v>9000</v>
      </c>
      <c r="I34" s="220">
        <v>9000</v>
      </c>
      <c r="J34" s="226">
        <v>0</v>
      </c>
    </row>
    <row r="35" spans="1:10" ht="39.75" customHeight="1" x14ac:dyDescent="0.2">
      <c r="A35" s="221"/>
      <c r="B35" s="217"/>
      <c r="C35" s="216"/>
      <c r="D35" s="216"/>
      <c r="E35" s="227">
        <v>4267</v>
      </c>
      <c r="F35" s="225" t="s">
        <v>137</v>
      </c>
      <c r="G35" s="224"/>
      <c r="H35" s="220">
        <f t="shared" si="1"/>
        <v>2500</v>
      </c>
      <c r="I35" s="220">
        <v>2500</v>
      </c>
      <c r="J35" s="226">
        <v>0</v>
      </c>
    </row>
    <row r="36" spans="1:10" ht="22.5" customHeight="1" x14ac:dyDescent="0.2">
      <c r="A36" s="221"/>
      <c r="B36" s="217"/>
      <c r="C36" s="216"/>
      <c r="D36" s="216"/>
      <c r="E36" s="227">
        <v>4269</v>
      </c>
      <c r="F36" s="225" t="s">
        <v>845</v>
      </c>
      <c r="G36" s="224"/>
      <c r="H36" s="220">
        <f t="shared" si="1"/>
        <v>3000</v>
      </c>
      <c r="I36" s="220">
        <v>3000</v>
      </c>
      <c r="J36" s="226">
        <v>0</v>
      </c>
    </row>
    <row r="37" spans="1:10" ht="22.5" customHeight="1" x14ac:dyDescent="0.2">
      <c r="A37" s="221" t="s">
        <v>846</v>
      </c>
      <c r="B37" s="217"/>
      <c r="C37" s="216"/>
      <c r="D37" s="216"/>
      <c r="E37" s="227">
        <v>4823</v>
      </c>
      <c r="F37" s="225" t="s">
        <v>350</v>
      </c>
      <c r="G37" s="224"/>
      <c r="H37" s="220">
        <f>SUM(I37:J37)</f>
        <v>500</v>
      </c>
      <c r="I37" s="220">
        <v>500</v>
      </c>
      <c r="J37" s="226">
        <v>0</v>
      </c>
    </row>
    <row r="38" spans="1:10" ht="22.5" customHeight="1" x14ac:dyDescent="0.2">
      <c r="A38" s="221"/>
      <c r="B38" s="217"/>
      <c r="C38" s="216"/>
      <c r="D38" s="216"/>
      <c r="E38" s="216">
        <v>5112</v>
      </c>
      <c r="F38" s="223" t="s">
        <v>191</v>
      </c>
      <c r="G38" s="224"/>
      <c r="H38" s="220">
        <f>SUM(I38:J38)</f>
        <v>40000</v>
      </c>
      <c r="I38" s="220">
        <v>0</v>
      </c>
      <c r="J38" s="220">
        <v>40000</v>
      </c>
    </row>
    <row r="39" spans="1:10" ht="39.75" customHeight="1" x14ac:dyDescent="0.2">
      <c r="A39" s="221"/>
      <c r="B39" s="217"/>
      <c r="C39" s="216"/>
      <c r="D39" s="216"/>
      <c r="E39" s="227">
        <v>5113</v>
      </c>
      <c r="F39" s="225" t="s">
        <v>192</v>
      </c>
      <c r="G39" s="149" t="s">
        <v>365</v>
      </c>
      <c r="H39" s="220">
        <f>SUM(I39:J39)</f>
        <v>38000</v>
      </c>
      <c r="I39" s="220">
        <v>0</v>
      </c>
      <c r="J39" s="226">
        <v>38000</v>
      </c>
    </row>
    <row r="40" spans="1:10" ht="22.5" customHeight="1" x14ac:dyDescent="0.2">
      <c r="A40" s="221"/>
      <c r="B40" s="217"/>
      <c r="C40" s="216"/>
      <c r="D40" s="216"/>
      <c r="E40" s="227">
        <v>5122</v>
      </c>
      <c r="F40" s="225" t="s">
        <v>188</v>
      </c>
      <c r="G40" s="149" t="s">
        <v>365</v>
      </c>
      <c r="H40" s="220">
        <f>SUM(I40:J40)</f>
        <v>0</v>
      </c>
      <c r="I40" s="220">
        <v>0</v>
      </c>
      <c r="J40" s="220">
        <v>0</v>
      </c>
    </row>
    <row r="41" spans="1:10" ht="22.5" customHeight="1" x14ac:dyDescent="0.2">
      <c r="A41" s="221"/>
      <c r="B41" s="217"/>
      <c r="C41" s="216"/>
      <c r="D41" s="216"/>
      <c r="E41" s="216">
        <v>5129</v>
      </c>
      <c r="F41" s="223" t="s">
        <v>891</v>
      </c>
      <c r="G41" s="224"/>
      <c r="H41" s="220">
        <f>SUM(I41:J41)</f>
        <v>2000</v>
      </c>
      <c r="I41" s="220">
        <v>0</v>
      </c>
      <c r="J41" s="220">
        <v>2000</v>
      </c>
    </row>
    <row r="42" spans="1:10" ht="22.5" customHeight="1" x14ac:dyDescent="0.2">
      <c r="A42" s="221"/>
      <c r="B42" s="217"/>
      <c r="C42" s="216"/>
      <c r="D42" s="216"/>
      <c r="E42" s="227">
        <v>5134</v>
      </c>
      <c r="F42" s="225" t="s">
        <v>186</v>
      </c>
      <c r="G42" s="224" t="s">
        <v>436</v>
      </c>
      <c r="H42" s="220">
        <f t="shared" si="0"/>
        <v>0</v>
      </c>
      <c r="I42" s="220">
        <v>0</v>
      </c>
      <c r="J42" s="220">
        <v>0</v>
      </c>
    </row>
    <row r="43" spans="1:10" ht="8.25" hidden="1" customHeight="1" x14ac:dyDescent="0.2">
      <c r="A43" s="221"/>
      <c r="B43" s="217"/>
      <c r="C43" s="216"/>
      <c r="D43" s="216"/>
      <c r="E43" s="216"/>
      <c r="F43" s="223" t="s">
        <v>841</v>
      </c>
      <c r="G43" s="224"/>
      <c r="H43" s="220">
        <f t="shared" si="0"/>
        <v>0</v>
      </c>
      <c r="I43" s="220"/>
      <c r="J43" s="220"/>
    </row>
    <row r="44" spans="1:10" ht="9.75" hidden="1" customHeight="1" x14ac:dyDescent="0.2">
      <c r="A44" s="221"/>
      <c r="B44" s="217"/>
      <c r="C44" s="216"/>
      <c r="D44" s="216"/>
      <c r="E44" s="216"/>
      <c r="F44" s="223" t="s">
        <v>847</v>
      </c>
      <c r="G44" s="224"/>
      <c r="H44" s="220">
        <f t="shared" si="0"/>
        <v>0</v>
      </c>
      <c r="I44" s="220"/>
      <c r="J44" s="220"/>
    </row>
    <row r="45" spans="1:10" ht="11.25" hidden="1" customHeight="1" x14ac:dyDescent="0.2">
      <c r="A45" s="221"/>
      <c r="B45" s="217"/>
      <c r="C45" s="216"/>
      <c r="D45" s="216"/>
      <c r="E45" s="216"/>
      <c r="F45" s="223" t="s">
        <v>847</v>
      </c>
      <c r="G45" s="224"/>
      <c r="H45" s="220">
        <f t="shared" si="0"/>
        <v>0</v>
      </c>
      <c r="I45" s="220"/>
      <c r="J45" s="220"/>
    </row>
    <row r="46" spans="1:10" ht="8.25" hidden="1" customHeight="1" x14ac:dyDescent="0.2">
      <c r="A46" s="221">
        <v>2113</v>
      </c>
      <c r="B46" s="217" t="s">
        <v>251</v>
      </c>
      <c r="C46" s="216">
        <v>1</v>
      </c>
      <c r="D46" s="216">
        <v>3</v>
      </c>
      <c r="E46" s="216"/>
      <c r="F46" s="223" t="s">
        <v>438</v>
      </c>
      <c r="G46" s="224" t="s">
        <v>439</v>
      </c>
      <c r="H46" s="220">
        <f t="shared" si="0"/>
        <v>0</v>
      </c>
      <c r="I46" s="220">
        <f>SUM(I48:I49)</f>
        <v>0</v>
      </c>
      <c r="J46" s="220">
        <f>SUM(J48:J49)</f>
        <v>0</v>
      </c>
    </row>
    <row r="47" spans="1:10" ht="9.75" hidden="1" customHeight="1" x14ac:dyDescent="0.2">
      <c r="A47" s="221"/>
      <c r="B47" s="217"/>
      <c r="C47" s="216"/>
      <c r="D47" s="216"/>
      <c r="E47" s="216"/>
      <c r="F47" s="223" t="s">
        <v>841</v>
      </c>
      <c r="G47" s="224"/>
      <c r="H47" s="220">
        <f t="shared" si="0"/>
        <v>0</v>
      </c>
      <c r="I47" s="220"/>
      <c r="J47" s="220"/>
    </row>
    <row r="48" spans="1:10" ht="6" hidden="1" customHeight="1" x14ac:dyDescent="0.2">
      <c r="A48" s="221"/>
      <c r="B48" s="217"/>
      <c r="C48" s="216"/>
      <c r="D48" s="216"/>
      <c r="E48" s="216"/>
      <c r="F48" s="223" t="s">
        <v>847</v>
      </c>
      <c r="G48" s="224"/>
      <c r="H48" s="220">
        <f t="shared" si="0"/>
        <v>0</v>
      </c>
      <c r="I48" s="220"/>
      <c r="J48" s="220"/>
    </row>
    <row r="49" spans="1:10" ht="6" hidden="1" customHeight="1" x14ac:dyDescent="0.2">
      <c r="A49" s="221"/>
      <c r="B49" s="217"/>
      <c r="C49" s="216"/>
      <c r="D49" s="216"/>
      <c r="E49" s="216"/>
      <c r="F49" s="223" t="s">
        <v>847</v>
      </c>
      <c r="G49" s="224"/>
      <c r="H49" s="220">
        <f t="shared" si="0"/>
        <v>0</v>
      </c>
      <c r="I49" s="220"/>
      <c r="J49" s="220"/>
    </row>
    <row r="50" spans="1:10" ht="6" hidden="1" customHeight="1" x14ac:dyDescent="0.2">
      <c r="A50" s="221">
        <v>2120</v>
      </c>
      <c r="B50" s="229" t="s">
        <v>251</v>
      </c>
      <c r="C50" s="218">
        <v>2</v>
      </c>
      <c r="D50" s="218">
        <v>0</v>
      </c>
      <c r="E50" s="218"/>
      <c r="F50" s="222" t="s">
        <v>3</v>
      </c>
      <c r="G50" s="230" t="s">
        <v>442</v>
      </c>
      <c r="H50" s="220">
        <f t="shared" si="0"/>
        <v>0</v>
      </c>
      <c r="I50" s="220">
        <f>SUM(I51+I55)</f>
        <v>0</v>
      </c>
      <c r="J50" s="220">
        <f>SUM(J51+J55)</f>
        <v>0</v>
      </c>
    </row>
    <row r="51" spans="1:10" ht="5.25" hidden="1" customHeight="1" x14ac:dyDescent="0.2">
      <c r="A51" s="221">
        <v>2121</v>
      </c>
      <c r="B51" s="217" t="s">
        <v>251</v>
      </c>
      <c r="C51" s="216">
        <v>2</v>
      </c>
      <c r="D51" s="216">
        <v>1</v>
      </c>
      <c r="E51" s="216"/>
      <c r="F51" s="231" t="s">
        <v>809</v>
      </c>
      <c r="G51" s="224" t="s">
        <v>443</v>
      </c>
      <c r="H51" s="220">
        <f t="shared" si="0"/>
        <v>0</v>
      </c>
      <c r="I51" s="220">
        <f>SUM(I53:I54)</f>
        <v>0</v>
      </c>
      <c r="J51" s="220">
        <f>SUM(J53:J54)</f>
        <v>0</v>
      </c>
    </row>
    <row r="52" spans="1:10" ht="4.5" hidden="1" customHeight="1" x14ac:dyDescent="0.2">
      <c r="A52" s="221"/>
      <c r="B52" s="217"/>
      <c r="C52" s="216"/>
      <c r="D52" s="216"/>
      <c r="E52" s="216"/>
      <c r="F52" s="223" t="s">
        <v>841</v>
      </c>
      <c r="G52" s="224"/>
      <c r="H52" s="220">
        <f t="shared" si="0"/>
        <v>0</v>
      </c>
      <c r="I52" s="220"/>
      <c r="J52" s="220"/>
    </row>
    <row r="53" spans="1:10" ht="3.75" hidden="1" customHeight="1" x14ac:dyDescent="0.2">
      <c r="A53" s="221"/>
      <c r="B53" s="217"/>
      <c r="C53" s="216"/>
      <c r="D53" s="216"/>
      <c r="E53" s="216"/>
      <c r="F53" s="223" t="s">
        <v>847</v>
      </c>
      <c r="G53" s="224"/>
      <c r="H53" s="220">
        <f t="shared" si="0"/>
        <v>0</v>
      </c>
      <c r="I53" s="220"/>
      <c r="J53" s="220"/>
    </row>
    <row r="54" spans="1:10" ht="6" hidden="1" customHeight="1" x14ac:dyDescent="0.2">
      <c r="A54" s="221"/>
      <c r="B54" s="217"/>
      <c r="C54" s="216"/>
      <c r="D54" s="216"/>
      <c r="E54" s="216"/>
      <c r="F54" s="223" t="s">
        <v>847</v>
      </c>
      <c r="G54" s="224"/>
      <c r="H54" s="220">
        <f t="shared" si="0"/>
        <v>0</v>
      </c>
      <c r="I54" s="220"/>
      <c r="J54" s="220"/>
    </row>
    <row r="55" spans="1:10" ht="53.25" customHeight="1" x14ac:dyDescent="0.2">
      <c r="A55" s="221">
        <v>2122</v>
      </c>
      <c r="B55" s="217" t="s">
        <v>251</v>
      </c>
      <c r="C55" s="216">
        <v>2</v>
      </c>
      <c r="D55" s="216">
        <v>2</v>
      </c>
      <c r="E55" s="216"/>
      <c r="F55" s="223" t="s">
        <v>444</v>
      </c>
      <c r="G55" s="224" t="s">
        <v>445</v>
      </c>
      <c r="H55" s="220">
        <f t="shared" si="0"/>
        <v>0</v>
      </c>
      <c r="I55" s="220">
        <v>0</v>
      </c>
      <c r="J55" s="220">
        <v>0</v>
      </c>
    </row>
    <row r="56" spans="1:10" ht="20.25" hidden="1" customHeight="1" x14ac:dyDescent="0.2">
      <c r="A56" s="221"/>
      <c r="B56" s="217"/>
      <c r="C56" s="216"/>
      <c r="D56" s="216"/>
      <c r="E56" s="216"/>
      <c r="F56" s="223" t="s">
        <v>841</v>
      </c>
      <c r="G56" s="224"/>
      <c r="H56" s="220">
        <f t="shared" si="0"/>
        <v>0</v>
      </c>
      <c r="I56" s="220"/>
      <c r="J56" s="220"/>
    </row>
    <row r="57" spans="1:10" ht="24" hidden="1" customHeight="1" x14ac:dyDescent="0.2">
      <c r="A57" s="221"/>
      <c r="B57" s="217"/>
      <c r="C57" s="216"/>
      <c r="D57" s="216"/>
      <c r="E57" s="216"/>
      <c r="F57" s="223" t="s">
        <v>847</v>
      </c>
      <c r="G57" s="224"/>
      <c r="H57" s="220">
        <f t="shared" si="0"/>
        <v>0</v>
      </c>
      <c r="I57" s="220"/>
      <c r="J57" s="220"/>
    </row>
    <row r="58" spans="1:10" ht="24" hidden="1" customHeight="1" x14ac:dyDescent="0.2">
      <c r="A58" s="221"/>
      <c r="B58" s="217"/>
      <c r="C58" s="216"/>
      <c r="D58" s="216"/>
      <c r="E58" s="227"/>
      <c r="F58" s="232"/>
      <c r="G58" s="224"/>
      <c r="H58" s="220">
        <f t="shared" si="0"/>
        <v>0</v>
      </c>
      <c r="I58" s="220"/>
      <c r="J58" s="220"/>
    </row>
    <row r="59" spans="1:10" ht="36" customHeight="1" x14ac:dyDescent="0.2">
      <c r="A59" s="221">
        <v>2130</v>
      </c>
      <c r="B59" s="217" t="s">
        <v>251</v>
      </c>
      <c r="C59" s="216">
        <v>3</v>
      </c>
      <c r="D59" s="216">
        <v>0</v>
      </c>
      <c r="E59" s="218"/>
      <c r="F59" s="223" t="s">
        <v>4</v>
      </c>
      <c r="G59" s="233" t="s">
        <v>446</v>
      </c>
      <c r="H59" s="220">
        <f t="shared" si="0"/>
        <v>0</v>
      </c>
      <c r="I59" s="226">
        <v>0</v>
      </c>
      <c r="J59" s="226">
        <v>0</v>
      </c>
    </row>
    <row r="60" spans="1:10" ht="36" customHeight="1" x14ac:dyDescent="0.2">
      <c r="A60" s="221">
        <v>2133</v>
      </c>
      <c r="B60" s="217" t="s">
        <v>251</v>
      </c>
      <c r="C60" s="216">
        <v>3</v>
      </c>
      <c r="D60" s="216">
        <v>3</v>
      </c>
      <c r="E60" s="216"/>
      <c r="F60" s="223" t="s">
        <v>848</v>
      </c>
      <c r="G60" s="224" t="s">
        <v>448</v>
      </c>
      <c r="H60" s="220">
        <f t="shared" si="0"/>
        <v>0</v>
      </c>
      <c r="I60" s="220">
        <v>0</v>
      </c>
      <c r="J60" s="220">
        <v>0</v>
      </c>
    </row>
    <row r="61" spans="1:10" ht="40.5" customHeight="1" x14ac:dyDescent="0.2">
      <c r="A61" s="221"/>
      <c r="B61" s="217"/>
      <c r="C61" s="216"/>
      <c r="D61" s="216"/>
      <c r="E61" s="216"/>
      <c r="F61" s="223" t="s">
        <v>841</v>
      </c>
      <c r="G61" s="224"/>
      <c r="H61" s="220">
        <f t="shared" si="0"/>
        <v>0</v>
      </c>
      <c r="I61" s="220">
        <v>0</v>
      </c>
      <c r="J61" s="220">
        <v>0</v>
      </c>
    </row>
    <row r="62" spans="1:10" ht="21.75" customHeight="1" x14ac:dyDescent="0.2">
      <c r="A62" s="221"/>
      <c r="B62" s="217"/>
      <c r="C62" s="216"/>
      <c r="D62" s="216"/>
      <c r="E62" s="227">
        <v>4231</v>
      </c>
      <c r="F62" s="223" t="s">
        <v>121</v>
      </c>
      <c r="G62" s="224"/>
      <c r="H62" s="220">
        <f>SUM(I62:J62)</f>
        <v>0</v>
      </c>
      <c r="I62" s="220">
        <v>0</v>
      </c>
      <c r="J62" s="220">
        <v>0</v>
      </c>
    </row>
    <row r="63" spans="1:10" ht="25.5" customHeight="1" x14ac:dyDescent="0.2">
      <c r="A63" s="221"/>
      <c r="B63" s="217"/>
      <c r="C63" s="216"/>
      <c r="D63" s="216"/>
      <c r="E63" s="227">
        <v>4232</v>
      </c>
      <c r="F63" s="223" t="s">
        <v>842</v>
      </c>
      <c r="G63" s="224"/>
      <c r="H63" s="220">
        <f>SUM(I63:J63)</f>
        <v>0</v>
      </c>
      <c r="I63" s="220">
        <v>0</v>
      </c>
      <c r="J63" s="220">
        <v>0</v>
      </c>
    </row>
    <row r="64" spans="1:10" ht="28.5" customHeight="1" x14ac:dyDescent="0.2">
      <c r="A64" s="221"/>
      <c r="B64" s="217"/>
      <c r="C64" s="216"/>
      <c r="D64" s="216"/>
      <c r="E64" s="227">
        <v>4235</v>
      </c>
      <c r="F64" s="223" t="s">
        <v>125</v>
      </c>
      <c r="G64" s="224"/>
      <c r="H64" s="220">
        <f t="shared" si="0"/>
        <v>0</v>
      </c>
      <c r="I64" s="215">
        <v>0</v>
      </c>
      <c r="J64" s="220">
        <v>0</v>
      </c>
    </row>
    <row r="65" spans="1:10" ht="15" hidden="1" customHeight="1" x14ac:dyDescent="0.2">
      <c r="A65" s="221"/>
      <c r="B65" s="217"/>
      <c r="C65" s="216"/>
      <c r="D65" s="216"/>
      <c r="E65" s="227"/>
      <c r="F65" s="223"/>
      <c r="G65" s="224"/>
      <c r="H65" s="220"/>
      <c r="I65" s="220"/>
      <c r="J65" s="220"/>
    </row>
    <row r="66" spans="1:10" ht="15" hidden="1" customHeight="1" x14ac:dyDescent="0.2">
      <c r="A66" s="221"/>
      <c r="B66" s="217"/>
      <c r="C66" s="216"/>
      <c r="D66" s="216"/>
      <c r="E66" s="216"/>
      <c r="F66" s="223"/>
      <c r="G66" s="224"/>
      <c r="H66" s="220"/>
      <c r="I66" s="220"/>
      <c r="J66" s="220"/>
    </row>
    <row r="67" spans="1:10" ht="14.25" hidden="1" customHeight="1" x14ac:dyDescent="0.2">
      <c r="A67" s="221">
        <v>2132</v>
      </c>
      <c r="B67" s="217" t="s">
        <v>251</v>
      </c>
      <c r="C67" s="216">
        <v>3</v>
      </c>
      <c r="D67" s="216">
        <v>2</v>
      </c>
      <c r="E67" s="216"/>
      <c r="F67" s="223" t="s">
        <v>449</v>
      </c>
      <c r="G67" s="224" t="s">
        <v>450</v>
      </c>
      <c r="H67" s="220">
        <f t="shared" si="0"/>
        <v>0</v>
      </c>
      <c r="I67" s="220">
        <f>SUM(I69:I70)</f>
        <v>0</v>
      </c>
      <c r="J67" s="220">
        <f>SUM(J69:J70)</f>
        <v>0</v>
      </c>
    </row>
    <row r="68" spans="1:10" ht="36" hidden="1" customHeight="1" x14ac:dyDescent="0.2">
      <c r="A68" s="221"/>
      <c r="B68" s="217"/>
      <c r="C68" s="216"/>
      <c r="D68" s="216"/>
      <c r="E68" s="216"/>
      <c r="F68" s="223" t="s">
        <v>841</v>
      </c>
      <c r="G68" s="224"/>
      <c r="H68" s="220">
        <f t="shared" si="0"/>
        <v>0</v>
      </c>
      <c r="I68" s="220"/>
      <c r="J68" s="220"/>
    </row>
    <row r="69" spans="1:10" ht="15" hidden="1" customHeight="1" x14ac:dyDescent="0.2">
      <c r="A69" s="221"/>
      <c r="B69" s="217"/>
      <c r="C69" s="216"/>
      <c r="D69" s="216"/>
      <c r="E69" s="216"/>
      <c r="F69" s="223" t="s">
        <v>847</v>
      </c>
      <c r="G69" s="224"/>
      <c r="H69" s="220">
        <f t="shared" si="0"/>
        <v>0</v>
      </c>
      <c r="I69" s="220"/>
      <c r="J69" s="220"/>
    </row>
    <row r="70" spans="1:10" ht="15" hidden="1" customHeight="1" x14ac:dyDescent="0.2">
      <c r="A70" s="221"/>
      <c r="B70" s="217"/>
      <c r="C70" s="216"/>
      <c r="D70" s="216"/>
      <c r="E70" s="216"/>
      <c r="F70" s="223" t="s">
        <v>847</v>
      </c>
      <c r="G70" s="224"/>
      <c r="H70" s="220">
        <f t="shared" si="0"/>
        <v>0</v>
      </c>
      <c r="I70" s="220"/>
      <c r="J70" s="220"/>
    </row>
    <row r="71" spans="1:10" ht="264" hidden="1" customHeight="1" x14ac:dyDescent="0.2">
      <c r="A71" s="221">
        <v>2133</v>
      </c>
      <c r="B71" s="217" t="s">
        <v>251</v>
      </c>
      <c r="C71" s="216">
        <v>3</v>
      </c>
      <c r="D71" s="216">
        <v>3</v>
      </c>
      <c r="E71" s="216"/>
      <c r="F71" s="223" t="s">
        <v>451</v>
      </c>
      <c r="G71" s="224" t="s">
        <v>452</v>
      </c>
      <c r="H71" s="220">
        <f t="shared" si="0"/>
        <v>0</v>
      </c>
      <c r="I71" s="220">
        <f>SUM(I73:I74)</f>
        <v>0</v>
      </c>
      <c r="J71" s="220">
        <f>SUM(J73:J74)</f>
        <v>0</v>
      </c>
    </row>
    <row r="72" spans="1:10" ht="36" hidden="1" customHeight="1" x14ac:dyDescent="0.2">
      <c r="A72" s="221"/>
      <c r="B72" s="217"/>
      <c r="C72" s="216"/>
      <c r="D72" s="216"/>
      <c r="E72" s="216"/>
      <c r="F72" s="223" t="s">
        <v>841</v>
      </c>
      <c r="G72" s="224"/>
      <c r="H72" s="220">
        <f t="shared" si="0"/>
        <v>0</v>
      </c>
      <c r="I72" s="220"/>
      <c r="J72" s="220"/>
    </row>
    <row r="73" spans="1:10" ht="15" hidden="1" customHeight="1" x14ac:dyDescent="0.2">
      <c r="A73" s="221"/>
      <c r="B73" s="217"/>
      <c r="C73" s="216"/>
      <c r="D73" s="216"/>
      <c r="E73" s="216"/>
      <c r="F73" s="223" t="s">
        <v>847</v>
      </c>
      <c r="G73" s="224"/>
      <c r="H73" s="220">
        <f t="shared" si="0"/>
        <v>0</v>
      </c>
      <c r="I73" s="220"/>
      <c r="J73" s="220"/>
    </row>
    <row r="74" spans="1:10" ht="15" hidden="1" customHeight="1" x14ac:dyDescent="0.2">
      <c r="A74" s="221"/>
      <c r="B74" s="217"/>
      <c r="C74" s="216"/>
      <c r="D74" s="216"/>
      <c r="E74" s="216"/>
      <c r="F74" s="223" t="s">
        <v>847</v>
      </c>
      <c r="G74" s="224"/>
      <c r="H74" s="220">
        <f t="shared" si="0"/>
        <v>0</v>
      </c>
      <c r="I74" s="220"/>
      <c r="J74" s="220"/>
    </row>
    <row r="75" spans="1:10" ht="24.75" hidden="1" customHeight="1" x14ac:dyDescent="0.2">
      <c r="A75" s="221">
        <v>2140</v>
      </c>
      <c r="B75" s="229" t="s">
        <v>251</v>
      </c>
      <c r="C75" s="218">
        <v>4</v>
      </c>
      <c r="D75" s="218">
        <v>0</v>
      </c>
      <c r="E75" s="218"/>
      <c r="F75" s="223" t="s">
        <v>5</v>
      </c>
      <c r="G75" s="222" t="s">
        <v>453</v>
      </c>
      <c r="H75" s="220">
        <f t="shared" si="0"/>
        <v>0</v>
      </c>
      <c r="I75" s="220">
        <f>SUM(I76)</f>
        <v>0</v>
      </c>
      <c r="J75" s="220">
        <f>SUM(J76)</f>
        <v>0</v>
      </c>
    </row>
    <row r="76" spans="1:10" ht="168" hidden="1" customHeight="1" x14ac:dyDescent="0.2">
      <c r="A76" s="221">
        <v>2141</v>
      </c>
      <c r="B76" s="217" t="s">
        <v>251</v>
      </c>
      <c r="C76" s="216">
        <v>4</v>
      </c>
      <c r="D76" s="216">
        <v>1</v>
      </c>
      <c r="E76" s="216"/>
      <c r="F76" s="223" t="s">
        <v>454</v>
      </c>
      <c r="G76" s="234" t="s">
        <v>455</v>
      </c>
      <c r="H76" s="220">
        <f t="shared" si="0"/>
        <v>0</v>
      </c>
      <c r="I76" s="220">
        <f>SUM(I78:I79)</f>
        <v>0</v>
      </c>
      <c r="J76" s="220">
        <f>SUM(J78:J79)</f>
        <v>0</v>
      </c>
    </row>
    <row r="77" spans="1:10" ht="36" hidden="1" customHeight="1" x14ac:dyDescent="0.2">
      <c r="A77" s="221"/>
      <c r="B77" s="217"/>
      <c r="C77" s="216"/>
      <c r="D77" s="216"/>
      <c r="E77" s="216"/>
      <c r="F77" s="223" t="s">
        <v>841</v>
      </c>
      <c r="G77" s="224"/>
      <c r="H77" s="220">
        <f t="shared" si="0"/>
        <v>0</v>
      </c>
      <c r="I77" s="220"/>
      <c r="J77" s="220"/>
    </row>
    <row r="78" spans="1:10" ht="15" hidden="1" customHeight="1" x14ac:dyDescent="0.2">
      <c r="A78" s="221"/>
      <c r="B78" s="217"/>
      <c r="C78" s="216"/>
      <c r="D78" s="216"/>
      <c r="E78" s="216"/>
      <c r="F78" s="223" t="s">
        <v>847</v>
      </c>
      <c r="G78" s="224"/>
      <c r="H78" s="220">
        <f t="shared" si="0"/>
        <v>0</v>
      </c>
      <c r="I78" s="220"/>
      <c r="J78" s="220"/>
    </row>
    <row r="79" spans="1:10" ht="15" hidden="1" customHeight="1" x14ac:dyDescent="0.2">
      <c r="A79" s="221"/>
      <c r="B79" s="217"/>
      <c r="C79" s="216"/>
      <c r="D79" s="216"/>
      <c r="E79" s="216"/>
      <c r="F79" s="223" t="s">
        <v>847</v>
      </c>
      <c r="G79" s="224"/>
      <c r="H79" s="220">
        <f t="shared" si="0"/>
        <v>0</v>
      </c>
      <c r="I79" s="220"/>
      <c r="J79" s="220"/>
    </row>
    <row r="80" spans="1:10" ht="324" hidden="1" customHeight="1" x14ac:dyDescent="0.2">
      <c r="A80" s="221">
        <v>2150</v>
      </c>
      <c r="B80" s="229" t="s">
        <v>251</v>
      </c>
      <c r="C80" s="218">
        <v>5</v>
      </c>
      <c r="D80" s="218">
        <v>0</v>
      </c>
      <c r="E80" s="218"/>
      <c r="F80" s="223" t="s">
        <v>6</v>
      </c>
      <c r="G80" s="222" t="s">
        <v>456</v>
      </c>
      <c r="H80" s="220">
        <f t="shared" si="0"/>
        <v>0</v>
      </c>
      <c r="I80" s="220">
        <f>SUM(I81)</f>
        <v>0</v>
      </c>
      <c r="J80" s="220">
        <f>SUM(J81)</f>
        <v>0</v>
      </c>
    </row>
    <row r="81" spans="1:10" ht="25.5" hidden="1" customHeight="1" x14ac:dyDescent="0.2">
      <c r="A81" s="221">
        <v>2151</v>
      </c>
      <c r="B81" s="217" t="s">
        <v>251</v>
      </c>
      <c r="C81" s="216">
        <v>5</v>
      </c>
      <c r="D81" s="216">
        <v>1</v>
      </c>
      <c r="E81" s="216"/>
      <c r="F81" s="223" t="s">
        <v>457</v>
      </c>
      <c r="G81" s="234" t="s">
        <v>458</v>
      </c>
      <c r="H81" s="220">
        <f t="shared" si="0"/>
        <v>0</v>
      </c>
      <c r="I81" s="220">
        <f>SUM(I83:I84)</f>
        <v>0</v>
      </c>
      <c r="J81" s="220">
        <f>SUM(J83:J84)</f>
        <v>0</v>
      </c>
    </row>
    <row r="82" spans="1:10" ht="36" hidden="1" customHeight="1" x14ac:dyDescent="0.2">
      <c r="A82" s="221"/>
      <c r="B82" s="217"/>
      <c r="C82" s="216"/>
      <c r="D82" s="216"/>
      <c r="E82" s="216"/>
      <c r="F82" s="223" t="s">
        <v>841</v>
      </c>
      <c r="G82" s="224"/>
      <c r="H82" s="220">
        <f t="shared" si="0"/>
        <v>0</v>
      </c>
      <c r="I82" s="220"/>
      <c r="J82" s="220"/>
    </row>
    <row r="83" spans="1:10" ht="15" hidden="1" customHeight="1" x14ac:dyDescent="0.2">
      <c r="A83" s="221"/>
      <c r="B83" s="217"/>
      <c r="C83" s="216"/>
      <c r="D83" s="216"/>
      <c r="E83" s="216"/>
      <c r="F83" s="223" t="s">
        <v>847</v>
      </c>
      <c r="G83" s="224"/>
      <c r="H83" s="220">
        <f t="shared" si="0"/>
        <v>0</v>
      </c>
      <c r="I83" s="220"/>
      <c r="J83" s="220"/>
    </row>
    <row r="84" spans="1:10" ht="15" hidden="1" customHeight="1" x14ac:dyDescent="0.2">
      <c r="A84" s="221"/>
      <c r="B84" s="217"/>
      <c r="C84" s="216"/>
      <c r="D84" s="216"/>
      <c r="E84" s="216"/>
      <c r="F84" s="223" t="s">
        <v>847</v>
      </c>
      <c r="G84" s="224"/>
      <c r="H84" s="220">
        <f t="shared" si="0"/>
        <v>0</v>
      </c>
      <c r="I84" s="220"/>
      <c r="J84" s="220"/>
    </row>
    <row r="85" spans="1:10" ht="409.5" hidden="1" customHeight="1" x14ac:dyDescent="0.2">
      <c r="A85" s="221">
        <v>2160</v>
      </c>
      <c r="B85" s="229" t="s">
        <v>251</v>
      </c>
      <c r="C85" s="218">
        <v>6</v>
      </c>
      <c r="D85" s="218">
        <v>0</v>
      </c>
      <c r="E85" s="218"/>
      <c r="F85" s="223" t="s">
        <v>849</v>
      </c>
      <c r="G85" s="222" t="s">
        <v>459</v>
      </c>
      <c r="H85" s="220">
        <f t="shared" si="0"/>
        <v>0</v>
      </c>
      <c r="I85" s="220">
        <f>SUM(I86)</f>
        <v>0</v>
      </c>
      <c r="J85" s="220">
        <f>SUM(J86)</f>
        <v>0</v>
      </c>
    </row>
    <row r="86" spans="1:10" ht="409.5" hidden="1" customHeight="1" x14ac:dyDescent="0.2">
      <c r="A86" s="221">
        <v>2161</v>
      </c>
      <c r="B86" s="217" t="s">
        <v>251</v>
      </c>
      <c r="C86" s="216">
        <v>6</v>
      </c>
      <c r="D86" s="216">
        <v>1</v>
      </c>
      <c r="E86" s="216"/>
      <c r="F86" s="223" t="s">
        <v>460</v>
      </c>
      <c r="G86" s="224" t="s">
        <v>461</v>
      </c>
      <c r="H86" s="220">
        <f t="shared" si="0"/>
        <v>0</v>
      </c>
      <c r="I86" s="220">
        <f>SUM(I88:I89)</f>
        <v>0</v>
      </c>
      <c r="J86" s="220">
        <f>SUM(J88:J89)</f>
        <v>0</v>
      </c>
    </row>
    <row r="87" spans="1:10" ht="36" hidden="1" customHeight="1" x14ac:dyDescent="0.2">
      <c r="A87" s="221"/>
      <c r="B87" s="217"/>
      <c r="C87" s="216"/>
      <c r="D87" s="216"/>
      <c r="E87" s="216"/>
      <c r="F87" s="223" t="s">
        <v>841</v>
      </c>
      <c r="G87" s="224"/>
      <c r="H87" s="220">
        <f t="shared" si="0"/>
        <v>0</v>
      </c>
      <c r="I87" s="220"/>
      <c r="J87" s="220"/>
    </row>
    <row r="88" spans="1:10" ht="15" hidden="1" customHeight="1" x14ac:dyDescent="0.2">
      <c r="A88" s="221"/>
      <c r="B88" s="217"/>
      <c r="C88" s="216"/>
      <c r="D88" s="216"/>
      <c r="E88" s="216"/>
      <c r="F88" s="223" t="s">
        <v>847</v>
      </c>
      <c r="G88" s="224"/>
      <c r="H88" s="220">
        <f t="shared" si="0"/>
        <v>0</v>
      </c>
      <c r="I88" s="220"/>
      <c r="J88" s="220"/>
    </row>
    <row r="89" spans="1:10" ht="15" hidden="1" customHeight="1" x14ac:dyDescent="0.2">
      <c r="A89" s="221"/>
      <c r="B89" s="217"/>
      <c r="C89" s="216"/>
      <c r="D89" s="216"/>
      <c r="E89" s="216"/>
      <c r="F89" s="223" t="s">
        <v>847</v>
      </c>
      <c r="G89" s="224"/>
      <c r="H89" s="220">
        <f t="shared" si="0"/>
        <v>0</v>
      </c>
      <c r="I89" s="220"/>
      <c r="J89" s="220"/>
    </row>
    <row r="90" spans="1:10" ht="24" hidden="1" customHeight="1" x14ac:dyDescent="0.2">
      <c r="A90" s="221">
        <v>2170</v>
      </c>
      <c r="B90" s="229" t="s">
        <v>251</v>
      </c>
      <c r="C90" s="218">
        <v>7</v>
      </c>
      <c r="D90" s="218">
        <v>0</v>
      </c>
      <c r="E90" s="218"/>
      <c r="F90" s="223" t="s">
        <v>8</v>
      </c>
      <c r="G90" s="224"/>
      <c r="H90" s="220">
        <f t="shared" si="0"/>
        <v>0</v>
      </c>
      <c r="I90" s="220">
        <f>SUM(I91)</f>
        <v>0</v>
      </c>
      <c r="J90" s="220">
        <f>SUM(J91)</f>
        <v>0</v>
      </c>
    </row>
    <row r="91" spans="1:10" ht="15" hidden="1" customHeight="1" x14ac:dyDescent="0.2">
      <c r="A91" s="221">
        <v>2171</v>
      </c>
      <c r="B91" s="217" t="s">
        <v>251</v>
      </c>
      <c r="C91" s="216">
        <v>7</v>
      </c>
      <c r="D91" s="216">
        <v>1</v>
      </c>
      <c r="E91" s="216"/>
      <c r="F91" s="223" t="s">
        <v>299</v>
      </c>
      <c r="G91" s="224"/>
      <c r="H91" s="220">
        <f t="shared" si="0"/>
        <v>0</v>
      </c>
      <c r="I91" s="220">
        <f>SUM(I93:I94)</f>
        <v>0</v>
      </c>
      <c r="J91" s="220">
        <f>SUM(J93:J94)</f>
        <v>0</v>
      </c>
    </row>
    <row r="92" spans="1:10" ht="36" hidden="1" customHeight="1" x14ac:dyDescent="0.2">
      <c r="A92" s="221"/>
      <c r="B92" s="217"/>
      <c r="C92" s="216"/>
      <c r="D92" s="216"/>
      <c r="E92" s="216"/>
      <c r="F92" s="223" t="s">
        <v>841</v>
      </c>
      <c r="G92" s="224"/>
      <c r="H92" s="220">
        <f t="shared" si="0"/>
        <v>0</v>
      </c>
      <c r="I92" s="220"/>
      <c r="J92" s="220"/>
    </row>
    <row r="93" spans="1:10" ht="15" hidden="1" customHeight="1" x14ac:dyDescent="0.2">
      <c r="A93" s="221"/>
      <c r="B93" s="217"/>
      <c r="C93" s="216"/>
      <c r="D93" s="216"/>
      <c r="E93" s="216"/>
      <c r="F93" s="223" t="s">
        <v>847</v>
      </c>
      <c r="G93" s="224"/>
      <c r="H93" s="220">
        <f t="shared" si="0"/>
        <v>0</v>
      </c>
      <c r="I93" s="220"/>
      <c r="J93" s="220"/>
    </row>
    <row r="94" spans="1:10" ht="15" hidden="1" customHeight="1" x14ac:dyDescent="0.2">
      <c r="A94" s="221"/>
      <c r="B94" s="217"/>
      <c r="C94" s="216"/>
      <c r="D94" s="216"/>
      <c r="E94" s="216"/>
      <c r="F94" s="223" t="s">
        <v>847</v>
      </c>
      <c r="G94" s="224"/>
      <c r="H94" s="220">
        <f t="shared" si="0"/>
        <v>0</v>
      </c>
      <c r="I94" s="220"/>
      <c r="J94" s="220"/>
    </row>
    <row r="95" spans="1:10" ht="36" hidden="1" customHeight="1" x14ac:dyDescent="0.2">
      <c r="A95" s="221">
        <v>2180</v>
      </c>
      <c r="B95" s="229" t="s">
        <v>251</v>
      </c>
      <c r="C95" s="218">
        <v>8</v>
      </c>
      <c r="D95" s="218">
        <v>0</v>
      </c>
      <c r="E95" s="218"/>
      <c r="F95" s="223" t="s">
        <v>9</v>
      </c>
      <c r="G95" s="222" t="s">
        <v>462</v>
      </c>
      <c r="H95" s="220">
        <f t="shared" ref="H95:H158" si="2">SUM(I95:J95)</f>
        <v>0</v>
      </c>
      <c r="I95" s="220">
        <f>SUM(I96+I99)</f>
        <v>0</v>
      </c>
      <c r="J95" s="220">
        <f>SUM(J96+J99)</f>
        <v>0</v>
      </c>
    </row>
    <row r="96" spans="1:10" ht="409.5" hidden="1" customHeight="1" x14ac:dyDescent="0.2">
      <c r="A96" s="221">
        <v>2181</v>
      </c>
      <c r="B96" s="217" t="s">
        <v>251</v>
      </c>
      <c r="C96" s="216">
        <v>8</v>
      </c>
      <c r="D96" s="216">
        <v>1</v>
      </c>
      <c r="E96" s="216"/>
      <c r="F96" s="223" t="s">
        <v>9</v>
      </c>
      <c r="G96" s="234" t="s">
        <v>463</v>
      </c>
      <c r="H96" s="220">
        <f t="shared" si="2"/>
        <v>0</v>
      </c>
      <c r="I96" s="220">
        <f>SUM(I97:I98)</f>
        <v>0</v>
      </c>
      <c r="J96" s="220">
        <f>SUM(J97:J98)</f>
        <v>0</v>
      </c>
    </row>
    <row r="97" spans="1:10" ht="15" hidden="1" customHeight="1" x14ac:dyDescent="0.2">
      <c r="A97" s="221">
        <v>2182</v>
      </c>
      <c r="B97" s="217" t="s">
        <v>251</v>
      </c>
      <c r="C97" s="216">
        <v>8</v>
      </c>
      <c r="D97" s="216">
        <v>1</v>
      </c>
      <c r="E97" s="216"/>
      <c r="F97" s="223" t="s">
        <v>171</v>
      </c>
      <c r="G97" s="234"/>
      <c r="H97" s="220">
        <f t="shared" si="2"/>
        <v>0</v>
      </c>
      <c r="I97" s="220"/>
      <c r="J97" s="220"/>
    </row>
    <row r="98" spans="1:10" ht="14.25" hidden="1" customHeight="1" x14ac:dyDescent="0.2">
      <c r="A98" s="221">
        <v>2183</v>
      </c>
      <c r="B98" s="217" t="s">
        <v>251</v>
      </c>
      <c r="C98" s="216">
        <v>8</v>
      </c>
      <c r="D98" s="216">
        <v>1</v>
      </c>
      <c r="E98" s="216"/>
      <c r="F98" s="223" t="s">
        <v>172</v>
      </c>
      <c r="G98" s="234"/>
      <c r="H98" s="220">
        <f t="shared" si="2"/>
        <v>0</v>
      </c>
      <c r="I98" s="220"/>
      <c r="J98" s="220"/>
    </row>
    <row r="99" spans="1:10" ht="24" hidden="1" customHeight="1" x14ac:dyDescent="0.2">
      <c r="A99" s="221">
        <v>2184</v>
      </c>
      <c r="B99" s="217" t="s">
        <v>251</v>
      </c>
      <c r="C99" s="216">
        <v>8</v>
      </c>
      <c r="D99" s="216">
        <v>1</v>
      </c>
      <c r="E99" s="216"/>
      <c r="F99" s="223" t="s">
        <v>173</v>
      </c>
      <c r="G99" s="234"/>
      <c r="H99" s="220">
        <f t="shared" si="2"/>
        <v>0</v>
      </c>
      <c r="I99" s="220">
        <f>SUM(I101:I102)</f>
        <v>0</v>
      </c>
      <c r="J99" s="220">
        <f>SUM(J101:J102)</f>
        <v>0</v>
      </c>
    </row>
    <row r="100" spans="1:10" ht="36" hidden="1" customHeight="1" x14ac:dyDescent="0.2">
      <c r="A100" s="221"/>
      <c r="B100" s="217"/>
      <c r="C100" s="216"/>
      <c r="D100" s="216"/>
      <c r="E100" s="216"/>
      <c r="F100" s="223" t="s">
        <v>841</v>
      </c>
      <c r="G100" s="224"/>
      <c r="H100" s="220">
        <f t="shared" si="2"/>
        <v>0</v>
      </c>
      <c r="I100" s="220"/>
      <c r="J100" s="220"/>
    </row>
    <row r="101" spans="1:10" ht="15" hidden="1" customHeight="1" x14ac:dyDescent="0.2">
      <c r="A101" s="221"/>
      <c r="B101" s="217"/>
      <c r="C101" s="216"/>
      <c r="D101" s="216"/>
      <c r="E101" s="216"/>
      <c r="F101" s="223" t="s">
        <v>847</v>
      </c>
      <c r="G101" s="224"/>
      <c r="H101" s="220">
        <f t="shared" si="2"/>
        <v>0</v>
      </c>
      <c r="I101" s="220"/>
      <c r="J101" s="220"/>
    </row>
    <row r="102" spans="1:10" ht="15" hidden="1" customHeight="1" x14ac:dyDescent="0.2">
      <c r="A102" s="221"/>
      <c r="B102" s="217"/>
      <c r="C102" s="216"/>
      <c r="D102" s="216"/>
      <c r="E102" s="216"/>
      <c r="F102" s="223" t="s">
        <v>847</v>
      </c>
      <c r="G102" s="224"/>
      <c r="H102" s="220">
        <f t="shared" si="2"/>
        <v>0</v>
      </c>
      <c r="I102" s="220"/>
      <c r="J102" s="220"/>
    </row>
    <row r="103" spans="1:10" ht="15" hidden="1" customHeight="1" x14ac:dyDescent="0.2">
      <c r="A103" s="221">
        <v>2185</v>
      </c>
      <c r="B103" s="217" t="s">
        <v>263</v>
      </c>
      <c r="C103" s="216">
        <v>8</v>
      </c>
      <c r="D103" s="216">
        <v>1</v>
      </c>
      <c r="E103" s="216"/>
      <c r="F103" s="223"/>
      <c r="G103" s="234"/>
      <c r="H103" s="220">
        <f t="shared" si="2"/>
        <v>0</v>
      </c>
      <c r="I103" s="220"/>
      <c r="J103" s="220"/>
    </row>
    <row r="104" spans="1:10" s="88" customFormat="1" ht="15.75" hidden="1" customHeight="1" x14ac:dyDescent="0.2">
      <c r="A104" s="216">
        <v>2200</v>
      </c>
      <c r="B104" s="229" t="s">
        <v>252</v>
      </c>
      <c r="C104" s="218">
        <v>0</v>
      </c>
      <c r="D104" s="218">
        <v>0</v>
      </c>
      <c r="E104" s="218"/>
      <c r="F104" s="223" t="s">
        <v>850</v>
      </c>
      <c r="G104" s="235" t="s">
        <v>464</v>
      </c>
      <c r="H104" s="220">
        <f t="shared" si="2"/>
        <v>0</v>
      </c>
      <c r="I104" s="220">
        <f>SUM(I105,I110,I115,I120,I122)</f>
        <v>0</v>
      </c>
      <c r="J104" s="220">
        <f>SUM(J105,J110,J115,J120,J122)</f>
        <v>0</v>
      </c>
    </row>
    <row r="105" spans="1:10" ht="192" hidden="1" customHeight="1" x14ac:dyDescent="0.2">
      <c r="A105" s="221">
        <v>2210</v>
      </c>
      <c r="B105" s="229" t="s">
        <v>252</v>
      </c>
      <c r="C105" s="216">
        <v>1</v>
      </c>
      <c r="D105" s="216">
        <v>0</v>
      </c>
      <c r="E105" s="216"/>
      <c r="F105" s="223" t="s">
        <v>10</v>
      </c>
      <c r="G105" s="236" t="s">
        <v>465</v>
      </c>
      <c r="H105" s="220">
        <f t="shared" si="2"/>
        <v>0</v>
      </c>
      <c r="I105" s="220">
        <f>SUM(I106)</f>
        <v>0</v>
      </c>
      <c r="J105" s="220">
        <f>SUM(J106)</f>
        <v>0</v>
      </c>
    </row>
    <row r="106" spans="1:10" ht="192" hidden="1" customHeight="1" x14ac:dyDescent="0.2">
      <c r="A106" s="221">
        <v>2211</v>
      </c>
      <c r="B106" s="217" t="s">
        <v>252</v>
      </c>
      <c r="C106" s="216">
        <v>1</v>
      </c>
      <c r="D106" s="216">
        <v>1</v>
      </c>
      <c r="E106" s="216"/>
      <c r="F106" s="223" t="s">
        <v>466</v>
      </c>
      <c r="G106" s="234" t="s">
        <v>467</v>
      </c>
      <c r="H106" s="220">
        <f t="shared" si="2"/>
        <v>0</v>
      </c>
      <c r="I106" s="220">
        <f>SUM(I108:I109)</f>
        <v>0</v>
      </c>
      <c r="J106" s="220">
        <f>SUM(J108:J109)</f>
        <v>0</v>
      </c>
    </row>
    <row r="107" spans="1:10" ht="36" hidden="1" customHeight="1" x14ac:dyDescent="0.2">
      <c r="A107" s="221"/>
      <c r="B107" s="217"/>
      <c r="C107" s="216"/>
      <c r="D107" s="216"/>
      <c r="E107" s="216"/>
      <c r="F107" s="223" t="s">
        <v>841</v>
      </c>
      <c r="G107" s="224"/>
      <c r="H107" s="220">
        <f t="shared" si="2"/>
        <v>0</v>
      </c>
      <c r="I107" s="220"/>
      <c r="J107" s="220"/>
    </row>
    <row r="108" spans="1:10" ht="15" hidden="1" customHeight="1" x14ac:dyDescent="0.2">
      <c r="A108" s="221"/>
      <c r="B108" s="217"/>
      <c r="C108" s="216"/>
      <c r="D108" s="216"/>
      <c r="E108" s="216"/>
      <c r="F108" s="223" t="s">
        <v>847</v>
      </c>
      <c r="G108" s="224"/>
      <c r="H108" s="220">
        <f t="shared" si="2"/>
        <v>0</v>
      </c>
      <c r="I108" s="220"/>
      <c r="J108" s="220"/>
    </row>
    <row r="109" spans="1:10" ht="15" hidden="1" customHeight="1" x14ac:dyDescent="0.2">
      <c r="A109" s="221"/>
      <c r="B109" s="217"/>
      <c r="C109" s="216"/>
      <c r="D109" s="216"/>
      <c r="E109" s="216"/>
      <c r="F109" s="223" t="s">
        <v>847</v>
      </c>
      <c r="G109" s="224"/>
      <c r="H109" s="220">
        <f t="shared" si="2"/>
        <v>0</v>
      </c>
      <c r="I109" s="220"/>
      <c r="J109" s="220"/>
    </row>
    <row r="110" spans="1:10" ht="156" hidden="1" customHeight="1" x14ac:dyDescent="0.2">
      <c r="A110" s="221">
        <v>2220</v>
      </c>
      <c r="B110" s="229" t="s">
        <v>252</v>
      </c>
      <c r="C110" s="218">
        <v>2</v>
      </c>
      <c r="D110" s="218">
        <v>0</v>
      </c>
      <c r="E110" s="218"/>
      <c r="F110" s="223" t="s">
        <v>11</v>
      </c>
      <c r="G110" s="236" t="s">
        <v>468</v>
      </c>
      <c r="H110" s="220">
        <f t="shared" si="2"/>
        <v>0</v>
      </c>
      <c r="I110" s="220">
        <f>SUM(I111)</f>
        <v>0</v>
      </c>
      <c r="J110" s="220">
        <f>SUM(J111)</f>
        <v>0</v>
      </c>
    </row>
    <row r="111" spans="1:10" ht="156" hidden="1" customHeight="1" x14ac:dyDescent="0.2">
      <c r="A111" s="221">
        <v>2221</v>
      </c>
      <c r="B111" s="217" t="s">
        <v>252</v>
      </c>
      <c r="C111" s="216">
        <v>2</v>
      </c>
      <c r="D111" s="216">
        <v>1</v>
      </c>
      <c r="E111" s="216"/>
      <c r="F111" s="223" t="s">
        <v>469</v>
      </c>
      <c r="G111" s="234" t="s">
        <v>470</v>
      </c>
      <c r="H111" s="220">
        <f t="shared" si="2"/>
        <v>0</v>
      </c>
      <c r="I111" s="220">
        <f>SUM(I113:I114)</f>
        <v>0</v>
      </c>
      <c r="J111" s="220">
        <f>SUM(J113:J114)</f>
        <v>0</v>
      </c>
    </row>
    <row r="112" spans="1:10" ht="36" hidden="1" customHeight="1" x14ac:dyDescent="0.2">
      <c r="A112" s="221"/>
      <c r="B112" s="217"/>
      <c r="C112" s="216"/>
      <c r="D112" s="216"/>
      <c r="E112" s="216"/>
      <c r="F112" s="223" t="s">
        <v>841</v>
      </c>
      <c r="G112" s="224"/>
      <c r="H112" s="220">
        <f t="shared" si="2"/>
        <v>0</v>
      </c>
      <c r="I112" s="220"/>
      <c r="J112" s="220"/>
    </row>
    <row r="113" spans="1:10" ht="15" hidden="1" customHeight="1" x14ac:dyDescent="0.2">
      <c r="A113" s="221"/>
      <c r="B113" s="217"/>
      <c r="C113" s="216"/>
      <c r="D113" s="216"/>
      <c r="E113" s="216"/>
      <c r="F113" s="223" t="s">
        <v>847</v>
      </c>
      <c r="G113" s="224"/>
      <c r="H113" s="220">
        <f t="shared" si="2"/>
        <v>0</v>
      </c>
      <c r="I113" s="220"/>
      <c r="J113" s="220"/>
    </row>
    <row r="114" spans="1:10" ht="15" hidden="1" customHeight="1" x14ac:dyDescent="0.2">
      <c r="A114" s="221"/>
      <c r="B114" s="217"/>
      <c r="C114" s="216"/>
      <c r="D114" s="216"/>
      <c r="E114" s="216"/>
      <c r="F114" s="223" t="s">
        <v>847</v>
      </c>
      <c r="G114" s="224"/>
      <c r="H114" s="220">
        <f t="shared" si="2"/>
        <v>0</v>
      </c>
      <c r="I114" s="220"/>
      <c r="J114" s="220"/>
    </row>
    <row r="115" spans="1:10" ht="240" hidden="1" customHeight="1" x14ac:dyDescent="0.2">
      <c r="A115" s="221">
        <v>2230</v>
      </c>
      <c r="B115" s="229" t="s">
        <v>252</v>
      </c>
      <c r="C115" s="216">
        <v>3</v>
      </c>
      <c r="D115" s="216">
        <v>0</v>
      </c>
      <c r="E115" s="216"/>
      <c r="F115" s="223" t="s">
        <v>12</v>
      </c>
      <c r="G115" s="236" t="s">
        <v>471</v>
      </c>
      <c r="H115" s="220">
        <f t="shared" si="2"/>
        <v>0</v>
      </c>
      <c r="I115" s="220">
        <f>SUM(I116)</f>
        <v>0</v>
      </c>
      <c r="J115" s="220">
        <f>SUM(J116)</f>
        <v>0</v>
      </c>
    </row>
    <row r="116" spans="1:10" ht="240" hidden="1" customHeight="1" x14ac:dyDescent="0.2">
      <c r="A116" s="221">
        <v>2231</v>
      </c>
      <c r="B116" s="217" t="s">
        <v>252</v>
      </c>
      <c r="C116" s="216">
        <v>3</v>
      </c>
      <c r="D116" s="216">
        <v>1</v>
      </c>
      <c r="E116" s="216"/>
      <c r="F116" s="223" t="s">
        <v>472</v>
      </c>
      <c r="G116" s="234" t="s">
        <v>473</v>
      </c>
      <c r="H116" s="220">
        <f t="shared" si="2"/>
        <v>0</v>
      </c>
      <c r="I116" s="220">
        <f>SUM(I118:I119)</f>
        <v>0</v>
      </c>
      <c r="J116" s="220">
        <f>SUM(J118:J119)</f>
        <v>0</v>
      </c>
    </row>
    <row r="117" spans="1:10" ht="36" hidden="1" customHeight="1" x14ac:dyDescent="0.2">
      <c r="A117" s="221"/>
      <c r="B117" s="217"/>
      <c r="C117" s="216"/>
      <c r="D117" s="216"/>
      <c r="E117" s="216"/>
      <c r="F117" s="223" t="s">
        <v>841</v>
      </c>
      <c r="G117" s="224"/>
      <c r="H117" s="220">
        <f t="shared" si="2"/>
        <v>0</v>
      </c>
      <c r="I117" s="220"/>
      <c r="J117" s="220"/>
    </row>
    <row r="118" spans="1:10" ht="15" hidden="1" customHeight="1" x14ac:dyDescent="0.2">
      <c r="A118" s="221"/>
      <c r="B118" s="217"/>
      <c r="C118" s="216"/>
      <c r="D118" s="216"/>
      <c r="E118" s="216"/>
      <c r="F118" s="223" t="s">
        <v>847</v>
      </c>
      <c r="G118" s="224"/>
      <c r="H118" s="220">
        <f t="shared" si="2"/>
        <v>0</v>
      </c>
      <c r="I118" s="220"/>
      <c r="J118" s="220"/>
    </row>
    <row r="119" spans="1:10" ht="15" hidden="1" customHeight="1" x14ac:dyDescent="0.2">
      <c r="A119" s="221"/>
      <c r="B119" s="217"/>
      <c r="C119" s="216"/>
      <c r="D119" s="216"/>
      <c r="E119" s="216"/>
      <c r="F119" s="223" t="s">
        <v>847</v>
      </c>
      <c r="G119" s="224"/>
      <c r="H119" s="220">
        <f t="shared" si="2"/>
        <v>0</v>
      </c>
      <c r="I119" s="220"/>
      <c r="J119" s="220"/>
    </row>
    <row r="120" spans="1:10" ht="26.25" hidden="1" customHeight="1" x14ac:dyDescent="0.2">
      <c r="A120" s="221">
        <v>2240</v>
      </c>
      <c r="B120" s="229" t="s">
        <v>252</v>
      </c>
      <c r="C120" s="218">
        <v>4</v>
      </c>
      <c r="D120" s="218">
        <v>0</v>
      </c>
      <c r="E120" s="218"/>
      <c r="F120" s="223" t="s">
        <v>13</v>
      </c>
      <c r="G120" s="222" t="s">
        <v>474</v>
      </c>
      <c r="H120" s="220">
        <f t="shared" si="2"/>
        <v>0</v>
      </c>
      <c r="I120" s="220">
        <f>SUM(I121)</f>
        <v>0</v>
      </c>
      <c r="J120" s="220">
        <f>SUM(J121)</f>
        <v>0</v>
      </c>
    </row>
    <row r="121" spans="1:10" ht="132" hidden="1" customHeight="1" x14ac:dyDescent="0.2">
      <c r="A121" s="221">
        <v>2241</v>
      </c>
      <c r="B121" s="217" t="s">
        <v>252</v>
      </c>
      <c r="C121" s="216">
        <v>4</v>
      </c>
      <c r="D121" s="216">
        <v>1</v>
      </c>
      <c r="E121" s="216"/>
      <c r="F121" s="223" t="s">
        <v>13</v>
      </c>
      <c r="G121" s="234" t="s">
        <v>474</v>
      </c>
      <c r="H121" s="220">
        <f t="shared" si="2"/>
        <v>0</v>
      </c>
      <c r="I121" s="220"/>
      <c r="J121" s="220"/>
    </row>
    <row r="122" spans="1:10" ht="384" hidden="1" customHeight="1" x14ac:dyDescent="0.2">
      <c r="A122" s="221">
        <v>2250</v>
      </c>
      <c r="B122" s="229" t="s">
        <v>252</v>
      </c>
      <c r="C122" s="218">
        <v>5</v>
      </c>
      <c r="D122" s="218">
        <v>0</v>
      </c>
      <c r="E122" s="218"/>
      <c r="F122" s="223" t="s">
        <v>14</v>
      </c>
      <c r="G122" s="222" t="s">
        <v>476</v>
      </c>
      <c r="H122" s="220">
        <f t="shared" si="2"/>
        <v>0</v>
      </c>
      <c r="I122" s="220">
        <f>SUM(I123)</f>
        <v>0</v>
      </c>
      <c r="J122" s="220">
        <f>SUM(J123)</f>
        <v>0</v>
      </c>
    </row>
    <row r="123" spans="1:10" ht="384" hidden="1" customHeight="1" x14ac:dyDescent="0.2">
      <c r="A123" s="221">
        <v>2251</v>
      </c>
      <c r="B123" s="217" t="s">
        <v>252</v>
      </c>
      <c r="C123" s="216">
        <v>5</v>
      </c>
      <c r="D123" s="216">
        <v>1</v>
      </c>
      <c r="E123" s="216"/>
      <c r="F123" s="223" t="s">
        <v>475</v>
      </c>
      <c r="G123" s="234" t="s">
        <v>477</v>
      </c>
      <c r="H123" s="220">
        <f t="shared" si="2"/>
        <v>0</v>
      </c>
      <c r="I123" s="220">
        <f>SUM(I125:I126)</f>
        <v>0</v>
      </c>
      <c r="J123" s="220">
        <f>SUM(J125:J126)</f>
        <v>0</v>
      </c>
    </row>
    <row r="124" spans="1:10" ht="36" hidden="1" customHeight="1" x14ac:dyDescent="0.2">
      <c r="A124" s="221"/>
      <c r="B124" s="217"/>
      <c r="C124" s="216"/>
      <c r="D124" s="216"/>
      <c r="E124" s="216"/>
      <c r="F124" s="223" t="s">
        <v>841</v>
      </c>
      <c r="G124" s="224"/>
      <c r="H124" s="220">
        <f t="shared" si="2"/>
        <v>0</v>
      </c>
      <c r="I124" s="220"/>
      <c r="J124" s="220"/>
    </row>
    <row r="125" spans="1:10" ht="15" hidden="1" customHeight="1" x14ac:dyDescent="0.2">
      <c r="A125" s="221"/>
      <c r="B125" s="217"/>
      <c r="C125" s="216"/>
      <c r="D125" s="216"/>
      <c r="E125" s="216"/>
      <c r="F125" s="223" t="s">
        <v>847</v>
      </c>
      <c r="G125" s="224"/>
      <c r="H125" s="220">
        <f t="shared" si="2"/>
        <v>0</v>
      </c>
      <c r="I125" s="220"/>
      <c r="J125" s="220"/>
    </row>
    <row r="126" spans="1:10" ht="15" hidden="1" customHeight="1" x14ac:dyDescent="0.2">
      <c r="A126" s="221"/>
      <c r="B126" s="217"/>
      <c r="C126" s="216"/>
      <c r="D126" s="216"/>
      <c r="E126" s="216"/>
      <c r="F126" s="223" t="s">
        <v>847</v>
      </c>
      <c r="G126" s="224"/>
      <c r="H126" s="220">
        <f t="shared" si="2"/>
        <v>0</v>
      </c>
      <c r="I126" s="220"/>
      <c r="J126" s="220"/>
    </row>
    <row r="127" spans="1:10" s="88" customFormat="1" ht="23.25" hidden="1" customHeight="1" x14ac:dyDescent="0.2">
      <c r="A127" s="216">
        <v>2300</v>
      </c>
      <c r="B127" s="229" t="s">
        <v>253</v>
      </c>
      <c r="C127" s="218">
        <v>0</v>
      </c>
      <c r="D127" s="218">
        <v>0</v>
      </c>
      <c r="E127" s="218"/>
      <c r="F127" s="223" t="s">
        <v>851</v>
      </c>
      <c r="G127" s="235" t="s">
        <v>478</v>
      </c>
      <c r="H127" s="220">
        <f t="shared" si="2"/>
        <v>0</v>
      </c>
      <c r="I127" s="220">
        <f>SUM(I128,I141,I146,I155,I160,I165,I170)</f>
        <v>0</v>
      </c>
      <c r="J127" s="220">
        <f>SUM(J128,J141,J146,J155,J160,J165,J170)</f>
        <v>0</v>
      </c>
    </row>
    <row r="128" spans="1:10" ht="180" hidden="1" customHeight="1" x14ac:dyDescent="0.2">
      <c r="A128" s="221">
        <v>2310</v>
      </c>
      <c r="B128" s="229" t="s">
        <v>253</v>
      </c>
      <c r="C128" s="218">
        <v>1</v>
      </c>
      <c r="D128" s="218">
        <v>0</v>
      </c>
      <c r="E128" s="218"/>
      <c r="F128" s="223" t="s">
        <v>15</v>
      </c>
      <c r="G128" s="222" t="s">
        <v>480</v>
      </c>
      <c r="H128" s="220">
        <f t="shared" si="2"/>
        <v>0</v>
      </c>
      <c r="I128" s="220">
        <f>SUM(I129+I133+I137)</f>
        <v>0</v>
      </c>
      <c r="J128" s="220">
        <f>SUM(J129+J133+J137)</f>
        <v>0</v>
      </c>
    </row>
    <row r="129" spans="1:10" ht="180" hidden="1" customHeight="1" x14ac:dyDescent="0.2">
      <c r="A129" s="221">
        <v>2311</v>
      </c>
      <c r="B129" s="217" t="s">
        <v>253</v>
      </c>
      <c r="C129" s="216">
        <v>1</v>
      </c>
      <c r="D129" s="216">
        <v>1</v>
      </c>
      <c r="E129" s="216"/>
      <c r="F129" s="223" t="s">
        <v>479</v>
      </c>
      <c r="G129" s="234" t="s">
        <v>481</v>
      </c>
      <c r="H129" s="220">
        <f t="shared" si="2"/>
        <v>0</v>
      </c>
      <c r="I129" s="220">
        <f>SUM(I131:I132)</f>
        <v>0</v>
      </c>
      <c r="J129" s="220">
        <f>SUM(J131:J132)</f>
        <v>0</v>
      </c>
    </row>
    <row r="130" spans="1:10" ht="36" hidden="1" customHeight="1" x14ac:dyDescent="0.2">
      <c r="A130" s="221"/>
      <c r="B130" s="217"/>
      <c r="C130" s="216"/>
      <c r="D130" s="216"/>
      <c r="E130" s="216"/>
      <c r="F130" s="223" t="s">
        <v>841</v>
      </c>
      <c r="G130" s="224"/>
      <c r="H130" s="220">
        <f t="shared" si="2"/>
        <v>0</v>
      </c>
      <c r="I130" s="220"/>
      <c r="J130" s="220"/>
    </row>
    <row r="131" spans="1:10" ht="15" hidden="1" customHeight="1" x14ac:dyDescent="0.2">
      <c r="A131" s="221"/>
      <c r="B131" s="217"/>
      <c r="C131" s="216"/>
      <c r="D131" s="216"/>
      <c r="E131" s="216"/>
      <c r="F131" s="223" t="s">
        <v>847</v>
      </c>
      <c r="G131" s="224"/>
      <c r="H131" s="220">
        <f t="shared" si="2"/>
        <v>0</v>
      </c>
      <c r="I131" s="220"/>
      <c r="J131" s="220"/>
    </row>
    <row r="132" spans="1:10" ht="15" hidden="1" customHeight="1" x14ac:dyDescent="0.2">
      <c r="A132" s="221"/>
      <c r="B132" s="217"/>
      <c r="C132" s="216"/>
      <c r="D132" s="216"/>
      <c r="E132" s="216"/>
      <c r="F132" s="223" t="s">
        <v>847</v>
      </c>
      <c r="G132" s="224"/>
      <c r="H132" s="220">
        <f t="shared" si="2"/>
        <v>0</v>
      </c>
      <c r="I132" s="220"/>
      <c r="J132" s="220"/>
    </row>
    <row r="133" spans="1:10" ht="15" hidden="1" customHeight="1" x14ac:dyDescent="0.2">
      <c r="A133" s="221">
        <v>2312</v>
      </c>
      <c r="B133" s="217" t="s">
        <v>253</v>
      </c>
      <c r="C133" s="216">
        <v>1</v>
      </c>
      <c r="D133" s="216">
        <v>2</v>
      </c>
      <c r="E133" s="216"/>
      <c r="F133" s="223" t="s">
        <v>97</v>
      </c>
      <c r="G133" s="234"/>
      <c r="H133" s="220">
        <f t="shared" si="2"/>
        <v>0</v>
      </c>
      <c r="I133" s="220">
        <f>SUM(I135:I136)</f>
        <v>0</v>
      </c>
      <c r="J133" s="220">
        <f>SUM(J135:J136)</f>
        <v>0</v>
      </c>
    </row>
    <row r="134" spans="1:10" ht="36" hidden="1" customHeight="1" x14ac:dyDescent="0.2">
      <c r="A134" s="221"/>
      <c r="B134" s="217"/>
      <c r="C134" s="216"/>
      <c r="D134" s="216"/>
      <c r="E134" s="216"/>
      <c r="F134" s="223" t="s">
        <v>841</v>
      </c>
      <c r="G134" s="224"/>
      <c r="H134" s="220">
        <f t="shared" si="2"/>
        <v>0</v>
      </c>
      <c r="I134" s="220"/>
      <c r="J134" s="220"/>
    </row>
    <row r="135" spans="1:10" ht="15" hidden="1" customHeight="1" x14ac:dyDescent="0.2">
      <c r="A135" s="221"/>
      <c r="B135" s="217"/>
      <c r="C135" s="216"/>
      <c r="D135" s="216"/>
      <c r="E135" s="216"/>
      <c r="F135" s="223" t="s">
        <v>847</v>
      </c>
      <c r="G135" s="224"/>
      <c r="H135" s="220">
        <f t="shared" si="2"/>
        <v>0</v>
      </c>
      <c r="I135" s="220"/>
      <c r="J135" s="220"/>
    </row>
    <row r="136" spans="1:10" ht="15" hidden="1" customHeight="1" x14ac:dyDescent="0.2">
      <c r="A136" s="221"/>
      <c r="B136" s="217"/>
      <c r="C136" s="216"/>
      <c r="D136" s="216"/>
      <c r="E136" s="216"/>
      <c r="F136" s="223" t="s">
        <v>847</v>
      </c>
      <c r="G136" s="224"/>
      <c r="H136" s="220">
        <f t="shared" si="2"/>
        <v>0</v>
      </c>
      <c r="I136" s="220"/>
      <c r="J136" s="220"/>
    </row>
    <row r="137" spans="1:10" ht="15" hidden="1" customHeight="1" x14ac:dyDescent="0.2">
      <c r="A137" s="221">
        <v>2313</v>
      </c>
      <c r="B137" s="217" t="s">
        <v>253</v>
      </c>
      <c r="C137" s="216">
        <v>1</v>
      </c>
      <c r="D137" s="216">
        <v>3</v>
      </c>
      <c r="E137" s="216"/>
      <c r="F137" s="223" t="s">
        <v>98</v>
      </c>
      <c r="G137" s="234"/>
      <c r="H137" s="220">
        <f t="shared" si="2"/>
        <v>0</v>
      </c>
      <c r="I137" s="220">
        <f>SUM(I139:I140)</f>
        <v>0</v>
      </c>
      <c r="J137" s="220">
        <f>SUM(J139:J140)</f>
        <v>0</v>
      </c>
    </row>
    <row r="138" spans="1:10" ht="36" hidden="1" customHeight="1" x14ac:dyDescent="0.2">
      <c r="A138" s="221"/>
      <c r="B138" s="217"/>
      <c r="C138" s="216"/>
      <c r="D138" s="216"/>
      <c r="E138" s="216"/>
      <c r="F138" s="223" t="s">
        <v>841</v>
      </c>
      <c r="G138" s="224"/>
      <c r="H138" s="220">
        <f t="shared" si="2"/>
        <v>0</v>
      </c>
      <c r="I138" s="220"/>
      <c r="J138" s="220"/>
    </row>
    <row r="139" spans="1:10" ht="15" hidden="1" customHeight="1" x14ac:dyDescent="0.2">
      <c r="A139" s="221"/>
      <c r="B139" s="217"/>
      <c r="C139" s="216"/>
      <c r="D139" s="216"/>
      <c r="E139" s="216"/>
      <c r="F139" s="223" t="s">
        <v>847</v>
      </c>
      <c r="G139" s="224"/>
      <c r="H139" s="220">
        <f t="shared" si="2"/>
        <v>0</v>
      </c>
      <c r="I139" s="220"/>
      <c r="J139" s="220"/>
    </row>
    <row r="140" spans="1:10" ht="15" hidden="1" customHeight="1" x14ac:dyDescent="0.2">
      <c r="A140" s="221"/>
      <c r="B140" s="217"/>
      <c r="C140" s="216"/>
      <c r="D140" s="216"/>
      <c r="E140" s="216"/>
      <c r="F140" s="223" t="s">
        <v>847</v>
      </c>
      <c r="G140" s="224"/>
      <c r="H140" s="220">
        <f t="shared" si="2"/>
        <v>0</v>
      </c>
      <c r="I140" s="220"/>
      <c r="J140" s="220"/>
    </row>
    <row r="141" spans="1:10" ht="288" hidden="1" customHeight="1" x14ac:dyDescent="0.2">
      <c r="A141" s="221">
        <v>2320</v>
      </c>
      <c r="B141" s="229" t="s">
        <v>253</v>
      </c>
      <c r="C141" s="218">
        <v>2</v>
      </c>
      <c r="D141" s="218">
        <v>0</v>
      </c>
      <c r="E141" s="218"/>
      <c r="F141" s="223" t="s">
        <v>16</v>
      </c>
      <c r="G141" s="222" t="s">
        <v>482</v>
      </c>
      <c r="H141" s="220">
        <f t="shared" si="2"/>
        <v>0</v>
      </c>
      <c r="I141" s="220">
        <f>SUM(I142)</f>
        <v>0</v>
      </c>
      <c r="J141" s="220">
        <f>SUM(J142)</f>
        <v>0</v>
      </c>
    </row>
    <row r="142" spans="1:10" ht="288" hidden="1" customHeight="1" x14ac:dyDescent="0.2">
      <c r="A142" s="221">
        <v>2321</v>
      </c>
      <c r="B142" s="217" t="s">
        <v>253</v>
      </c>
      <c r="C142" s="216">
        <v>2</v>
      </c>
      <c r="D142" s="216">
        <v>1</v>
      </c>
      <c r="E142" s="216"/>
      <c r="F142" s="223" t="s">
        <v>99</v>
      </c>
      <c r="G142" s="234" t="s">
        <v>483</v>
      </c>
      <c r="H142" s="220">
        <f t="shared" si="2"/>
        <v>0</v>
      </c>
      <c r="I142" s="220">
        <f>SUM(I144:I145)</f>
        <v>0</v>
      </c>
      <c r="J142" s="220">
        <f>SUM(J144:J145)</f>
        <v>0</v>
      </c>
    </row>
    <row r="143" spans="1:10" ht="36" hidden="1" customHeight="1" x14ac:dyDescent="0.2">
      <c r="A143" s="221"/>
      <c r="B143" s="217"/>
      <c r="C143" s="216"/>
      <c r="D143" s="216"/>
      <c r="E143" s="216"/>
      <c r="F143" s="223" t="s">
        <v>841</v>
      </c>
      <c r="G143" s="224"/>
      <c r="H143" s="220">
        <f t="shared" si="2"/>
        <v>0</v>
      </c>
      <c r="I143" s="220"/>
      <c r="J143" s="220"/>
    </row>
    <row r="144" spans="1:10" ht="15" hidden="1" customHeight="1" x14ac:dyDescent="0.2">
      <c r="A144" s="221"/>
      <c r="B144" s="217"/>
      <c r="C144" s="216"/>
      <c r="D144" s="216"/>
      <c r="E144" s="216"/>
      <c r="F144" s="223" t="s">
        <v>847</v>
      </c>
      <c r="G144" s="224"/>
      <c r="H144" s="220">
        <f t="shared" si="2"/>
        <v>0</v>
      </c>
      <c r="I144" s="220"/>
      <c r="J144" s="220"/>
    </row>
    <row r="145" spans="1:10" ht="15" hidden="1" customHeight="1" x14ac:dyDescent="0.2">
      <c r="A145" s="221"/>
      <c r="B145" s="217"/>
      <c r="C145" s="216"/>
      <c r="D145" s="216"/>
      <c r="E145" s="216"/>
      <c r="F145" s="223" t="s">
        <v>847</v>
      </c>
      <c r="G145" s="224"/>
      <c r="H145" s="220">
        <f t="shared" si="2"/>
        <v>0</v>
      </c>
      <c r="I145" s="220"/>
      <c r="J145" s="220"/>
    </row>
    <row r="146" spans="1:10" ht="120" hidden="1" customHeight="1" x14ac:dyDescent="0.2">
      <c r="A146" s="221">
        <v>2330</v>
      </c>
      <c r="B146" s="229" t="s">
        <v>253</v>
      </c>
      <c r="C146" s="218">
        <v>3</v>
      </c>
      <c r="D146" s="218">
        <v>0</v>
      </c>
      <c r="E146" s="218"/>
      <c r="F146" s="223" t="s">
        <v>17</v>
      </c>
      <c r="G146" s="222" t="s">
        <v>484</v>
      </c>
      <c r="H146" s="220">
        <f t="shared" si="2"/>
        <v>0</v>
      </c>
      <c r="I146" s="220">
        <f>SUM(I147+I151)</f>
        <v>0</v>
      </c>
      <c r="J146" s="220">
        <f>SUM(J147)</f>
        <v>0</v>
      </c>
    </row>
    <row r="147" spans="1:10" ht="120" hidden="1" customHeight="1" x14ac:dyDescent="0.2">
      <c r="A147" s="221">
        <v>2331</v>
      </c>
      <c r="B147" s="217" t="s">
        <v>253</v>
      </c>
      <c r="C147" s="216">
        <v>3</v>
      </c>
      <c r="D147" s="216">
        <v>1</v>
      </c>
      <c r="E147" s="216"/>
      <c r="F147" s="223" t="s">
        <v>485</v>
      </c>
      <c r="G147" s="234" t="s">
        <v>486</v>
      </c>
      <c r="H147" s="220">
        <f t="shared" si="2"/>
        <v>0</v>
      </c>
      <c r="I147" s="220">
        <f>SUM(I149:I150)</f>
        <v>0</v>
      </c>
      <c r="J147" s="220">
        <f>SUM(J149:J150)</f>
        <v>0</v>
      </c>
    </row>
    <row r="148" spans="1:10" ht="36" hidden="1" customHeight="1" x14ac:dyDescent="0.2">
      <c r="A148" s="221"/>
      <c r="B148" s="217"/>
      <c r="C148" s="216"/>
      <c r="D148" s="216"/>
      <c r="E148" s="216"/>
      <c r="F148" s="223" t="s">
        <v>841</v>
      </c>
      <c r="G148" s="224"/>
      <c r="H148" s="220">
        <f t="shared" si="2"/>
        <v>0</v>
      </c>
      <c r="I148" s="220"/>
      <c r="J148" s="220"/>
    </row>
    <row r="149" spans="1:10" ht="15" hidden="1" customHeight="1" x14ac:dyDescent="0.2">
      <c r="A149" s="221"/>
      <c r="B149" s="217"/>
      <c r="C149" s="216"/>
      <c r="D149" s="216"/>
      <c r="E149" s="216"/>
      <c r="F149" s="223" t="s">
        <v>847</v>
      </c>
      <c r="G149" s="224"/>
      <c r="H149" s="220">
        <f t="shared" si="2"/>
        <v>0</v>
      </c>
      <c r="I149" s="220"/>
      <c r="J149" s="220"/>
    </row>
    <row r="150" spans="1:10" ht="15" hidden="1" customHeight="1" x14ac:dyDescent="0.2">
      <c r="A150" s="221"/>
      <c r="B150" s="217"/>
      <c r="C150" s="216"/>
      <c r="D150" s="216"/>
      <c r="E150" s="216"/>
      <c r="F150" s="223" t="s">
        <v>847</v>
      </c>
      <c r="G150" s="224"/>
      <c r="H150" s="220">
        <f t="shared" si="2"/>
        <v>0</v>
      </c>
      <c r="I150" s="220"/>
      <c r="J150" s="220"/>
    </row>
    <row r="151" spans="1:10" ht="15" hidden="1" customHeight="1" x14ac:dyDescent="0.2">
      <c r="A151" s="221">
        <v>2332</v>
      </c>
      <c r="B151" s="217" t="s">
        <v>253</v>
      </c>
      <c r="C151" s="216">
        <v>3</v>
      </c>
      <c r="D151" s="216">
        <v>2</v>
      </c>
      <c r="E151" s="216"/>
      <c r="F151" s="223" t="s">
        <v>100</v>
      </c>
      <c r="G151" s="234"/>
      <c r="H151" s="220">
        <f t="shared" si="2"/>
        <v>0</v>
      </c>
      <c r="I151" s="220">
        <f>SUM(I153:I154)</f>
        <v>0</v>
      </c>
      <c r="J151" s="220">
        <f>SUM(J153:J154)</f>
        <v>0</v>
      </c>
    </row>
    <row r="152" spans="1:10" ht="36" hidden="1" customHeight="1" x14ac:dyDescent="0.2">
      <c r="A152" s="221"/>
      <c r="B152" s="217"/>
      <c r="C152" s="216"/>
      <c r="D152" s="216"/>
      <c r="E152" s="216"/>
      <c r="F152" s="223" t="s">
        <v>841</v>
      </c>
      <c r="G152" s="224"/>
      <c r="H152" s="220">
        <f t="shared" si="2"/>
        <v>0</v>
      </c>
      <c r="I152" s="220"/>
      <c r="J152" s="220"/>
    </row>
    <row r="153" spans="1:10" ht="15" hidden="1" customHeight="1" x14ac:dyDescent="0.2">
      <c r="A153" s="221"/>
      <c r="B153" s="217"/>
      <c r="C153" s="216"/>
      <c r="D153" s="216"/>
      <c r="E153" s="216"/>
      <c r="F153" s="223" t="s">
        <v>847</v>
      </c>
      <c r="G153" s="224"/>
      <c r="H153" s="220">
        <f t="shared" si="2"/>
        <v>0</v>
      </c>
      <c r="I153" s="220"/>
      <c r="J153" s="220"/>
    </row>
    <row r="154" spans="1:10" ht="15" hidden="1" customHeight="1" x14ac:dyDescent="0.2">
      <c r="A154" s="221"/>
      <c r="B154" s="217"/>
      <c r="C154" s="216"/>
      <c r="D154" s="216"/>
      <c r="E154" s="216"/>
      <c r="F154" s="223" t="s">
        <v>847</v>
      </c>
      <c r="G154" s="224"/>
      <c r="H154" s="220">
        <f t="shared" si="2"/>
        <v>0</v>
      </c>
      <c r="I154" s="220"/>
      <c r="J154" s="220"/>
    </row>
    <row r="155" spans="1:10" ht="15" hidden="1" customHeight="1" x14ac:dyDescent="0.2">
      <c r="A155" s="221">
        <v>2340</v>
      </c>
      <c r="B155" s="229" t="s">
        <v>253</v>
      </c>
      <c r="C155" s="218">
        <v>4</v>
      </c>
      <c r="D155" s="218">
        <v>0</v>
      </c>
      <c r="E155" s="218"/>
      <c r="F155" s="223" t="s">
        <v>18</v>
      </c>
      <c r="G155" s="234"/>
      <c r="H155" s="220">
        <f t="shared" si="2"/>
        <v>0</v>
      </c>
      <c r="I155" s="220">
        <f>SUM(I156)</f>
        <v>0</v>
      </c>
      <c r="J155" s="220">
        <f>SUM(J156)</f>
        <v>0</v>
      </c>
    </row>
    <row r="156" spans="1:10" ht="15" hidden="1" customHeight="1" x14ac:dyDescent="0.2">
      <c r="A156" s="221">
        <v>2341</v>
      </c>
      <c r="B156" s="217" t="s">
        <v>253</v>
      </c>
      <c r="C156" s="216">
        <v>4</v>
      </c>
      <c r="D156" s="216">
        <v>1</v>
      </c>
      <c r="E156" s="216"/>
      <c r="F156" s="223" t="s">
        <v>101</v>
      </c>
      <c r="G156" s="234"/>
      <c r="H156" s="220">
        <f t="shared" si="2"/>
        <v>0</v>
      </c>
      <c r="I156" s="220">
        <f>SUM(I158:I159)</f>
        <v>0</v>
      </c>
      <c r="J156" s="220">
        <f>SUM(J158:J159)</f>
        <v>0</v>
      </c>
    </row>
    <row r="157" spans="1:10" ht="36" hidden="1" customHeight="1" x14ac:dyDescent="0.2">
      <c r="A157" s="221"/>
      <c r="B157" s="217"/>
      <c r="C157" s="216"/>
      <c r="D157" s="216"/>
      <c r="E157" s="216"/>
      <c r="F157" s="223" t="s">
        <v>841</v>
      </c>
      <c r="G157" s="224"/>
      <c r="H157" s="220">
        <f t="shared" si="2"/>
        <v>0</v>
      </c>
      <c r="I157" s="220"/>
      <c r="J157" s="220"/>
    </row>
    <row r="158" spans="1:10" ht="15" hidden="1" customHeight="1" x14ac:dyDescent="0.2">
      <c r="A158" s="221"/>
      <c r="B158" s="217"/>
      <c r="C158" s="216"/>
      <c r="D158" s="216"/>
      <c r="E158" s="216"/>
      <c r="F158" s="223" t="s">
        <v>847</v>
      </c>
      <c r="G158" s="224"/>
      <c r="H158" s="220">
        <f t="shared" si="2"/>
        <v>0</v>
      </c>
      <c r="I158" s="220"/>
      <c r="J158" s="220"/>
    </row>
    <row r="159" spans="1:10" ht="15" hidden="1" customHeight="1" x14ac:dyDescent="0.2">
      <c r="A159" s="221"/>
      <c r="B159" s="217"/>
      <c r="C159" s="216"/>
      <c r="D159" s="216"/>
      <c r="E159" s="216"/>
      <c r="F159" s="223" t="s">
        <v>847</v>
      </c>
      <c r="G159" s="224"/>
      <c r="H159" s="220">
        <f t="shared" ref="H159:H254" si="3">SUM(I159:J159)</f>
        <v>0</v>
      </c>
      <c r="I159" s="220"/>
      <c r="J159" s="220"/>
    </row>
    <row r="160" spans="1:10" ht="84" hidden="1" customHeight="1" x14ac:dyDescent="0.2">
      <c r="A160" s="221">
        <v>2350</v>
      </c>
      <c r="B160" s="229" t="s">
        <v>253</v>
      </c>
      <c r="C160" s="218">
        <v>5</v>
      </c>
      <c r="D160" s="218">
        <v>0</v>
      </c>
      <c r="E160" s="218"/>
      <c r="F160" s="223" t="s">
        <v>19</v>
      </c>
      <c r="G160" s="222" t="s">
        <v>487</v>
      </c>
      <c r="H160" s="220">
        <f t="shared" si="3"/>
        <v>0</v>
      </c>
      <c r="I160" s="220">
        <f>SUM(I161)</f>
        <v>0</v>
      </c>
      <c r="J160" s="220">
        <f>SUM(J161)</f>
        <v>0</v>
      </c>
    </row>
    <row r="161" spans="1:10" ht="84" hidden="1" customHeight="1" x14ac:dyDescent="0.2">
      <c r="A161" s="221">
        <v>2351</v>
      </c>
      <c r="B161" s="217" t="s">
        <v>253</v>
      </c>
      <c r="C161" s="216">
        <v>5</v>
      </c>
      <c r="D161" s="216">
        <v>1</v>
      </c>
      <c r="E161" s="216"/>
      <c r="F161" s="223" t="s">
        <v>488</v>
      </c>
      <c r="G161" s="234" t="s">
        <v>487</v>
      </c>
      <c r="H161" s="220">
        <f t="shared" si="3"/>
        <v>0</v>
      </c>
      <c r="I161" s="220">
        <f>SUM(I163:I164)</f>
        <v>0</v>
      </c>
      <c r="J161" s="220">
        <f>SUM(J163:J164)</f>
        <v>0</v>
      </c>
    </row>
    <row r="162" spans="1:10" ht="36" hidden="1" customHeight="1" x14ac:dyDescent="0.2">
      <c r="A162" s="221"/>
      <c r="B162" s="217"/>
      <c r="C162" s="216"/>
      <c r="D162" s="216"/>
      <c r="E162" s="216"/>
      <c r="F162" s="223" t="s">
        <v>841</v>
      </c>
      <c r="G162" s="224"/>
      <c r="H162" s="220">
        <f t="shared" si="3"/>
        <v>0</v>
      </c>
      <c r="I162" s="220"/>
      <c r="J162" s="220"/>
    </row>
    <row r="163" spans="1:10" ht="15" hidden="1" customHeight="1" x14ac:dyDescent="0.2">
      <c r="A163" s="221"/>
      <c r="B163" s="217"/>
      <c r="C163" s="216"/>
      <c r="D163" s="216"/>
      <c r="E163" s="216"/>
      <c r="F163" s="223" t="s">
        <v>847</v>
      </c>
      <c r="G163" s="224"/>
      <c r="H163" s="220">
        <f t="shared" si="3"/>
        <v>0</v>
      </c>
      <c r="I163" s="220"/>
      <c r="J163" s="220"/>
    </row>
    <row r="164" spans="1:10" ht="15" hidden="1" customHeight="1" x14ac:dyDescent="0.2">
      <c r="A164" s="221"/>
      <c r="B164" s="217"/>
      <c r="C164" s="216"/>
      <c r="D164" s="216"/>
      <c r="E164" s="216"/>
      <c r="F164" s="223" t="s">
        <v>847</v>
      </c>
      <c r="G164" s="224"/>
      <c r="H164" s="220">
        <f t="shared" si="3"/>
        <v>0</v>
      </c>
      <c r="I164" s="220"/>
      <c r="J164" s="220"/>
    </row>
    <row r="165" spans="1:10" ht="324" hidden="1" customHeight="1" x14ac:dyDescent="0.2">
      <c r="A165" s="221">
        <v>2360</v>
      </c>
      <c r="B165" s="229" t="s">
        <v>253</v>
      </c>
      <c r="C165" s="218">
        <v>6</v>
      </c>
      <c r="D165" s="218">
        <v>0</v>
      </c>
      <c r="E165" s="218"/>
      <c r="F165" s="223" t="s">
        <v>22</v>
      </c>
      <c r="G165" s="222" t="s">
        <v>489</v>
      </c>
      <c r="H165" s="220">
        <f t="shared" si="3"/>
        <v>0</v>
      </c>
      <c r="I165" s="220">
        <f>SUM(I166)</f>
        <v>0</v>
      </c>
      <c r="J165" s="220">
        <f>SUM(J166)</f>
        <v>0</v>
      </c>
    </row>
    <row r="166" spans="1:10" ht="25.5" hidden="1" customHeight="1" x14ac:dyDescent="0.2">
      <c r="A166" s="221">
        <v>2361</v>
      </c>
      <c r="B166" s="217" t="s">
        <v>253</v>
      </c>
      <c r="C166" s="216">
        <v>6</v>
      </c>
      <c r="D166" s="216">
        <v>1</v>
      </c>
      <c r="E166" s="216"/>
      <c r="F166" s="223" t="s">
        <v>179</v>
      </c>
      <c r="G166" s="234" t="s">
        <v>490</v>
      </c>
      <c r="H166" s="220">
        <f t="shared" si="3"/>
        <v>0</v>
      </c>
      <c r="I166" s="220">
        <f>SUM(I168:I169)</f>
        <v>0</v>
      </c>
      <c r="J166" s="220">
        <f>SUM(J168:J169)</f>
        <v>0</v>
      </c>
    </row>
    <row r="167" spans="1:10" ht="36" hidden="1" customHeight="1" x14ac:dyDescent="0.2">
      <c r="A167" s="221"/>
      <c r="B167" s="217"/>
      <c r="C167" s="216"/>
      <c r="D167" s="216"/>
      <c r="E167" s="216"/>
      <c r="F167" s="223" t="s">
        <v>841</v>
      </c>
      <c r="G167" s="224"/>
      <c r="H167" s="220">
        <f t="shared" si="3"/>
        <v>0</v>
      </c>
      <c r="I167" s="220"/>
      <c r="J167" s="220"/>
    </row>
    <row r="168" spans="1:10" ht="15" hidden="1" customHeight="1" x14ac:dyDescent="0.2">
      <c r="A168" s="221"/>
      <c r="B168" s="217"/>
      <c r="C168" s="216"/>
      <c r="D168" s="216"/>
      <c r="E168" s="216"/>
      <c r="F168" s="223" t="s">
        <v>847</v>
      </c>
      <c r="G168" s="224"/>
      <c r="H168" s="220">
        <f t="shared" si="3"/>
        <v>0</v>
      </c>
      <c r="I168" s="220"/>
      <c r="J168" s="220"/>
    </row>
    <row r="169" spans="1:10" ht="15" hidden="1" customHeight="1" x14ac:dyDescent="0.2">
      <c r="A169" s="221"/>
      <c r="B169" s="217"/>
      <c r="C169" s="216"/>
      <c r="D169" s="216"/>
      <c r="E169" s="216"/>
      <c r="F169" s="223" t="s">
        <v>847</v>
      </c>
      <c r="G169" s="224"/>
      <c r="H169" s="220">
        <f t="shared" si="3"/>
        <v>0</v>
      </c>
      <c r="I169" s="220"/>
      <c r="J169" s="220"/>
    </row>
    <row r="170" spans="1:10" ht="25.5" hidden="1" customHeight="1" x14ac:dyDescent="0.2">
      <c r="A170" s="221">
        <v>2370</v>
      </c>
      <c r="B170" s="229" t="s">
        <v>253</v>
      </c>
      <c r="C170" s="218">
        <v>7</v>
      </c>
      <c r="D170" s="218">
        <v>0</v>
      </c>
      <c r="E170" s="218"/>
      <c r="F170" s="223" t="s">
        <v>852</v>
      </c>
      <c r="G170" s="222" t="s">
        <v>491</v>
      </c>
      <c r="H170" s="220">
        <f t="shared" si="3"/>
        <v>0</v>
      </c>
      <c r="I170" s="220">
        <f>SUM(I171)</f>
        <v>0</v>
      </c>
      <c r="J170" s="220">
        <f>SUM(J171)</f>
        <v>0</v>
      </c>
    </row>
    <row r="171" spans="1:10" ht="409.5" hidden="1" customHeight="1" x14ac:dyDescent="0.2">
      <c r="A171" s="221">
        <v>2371</v>
      </c>
      <c r="B171" s="217" t="s">
        <v>253</v>
      </c>
      <c r="C171" s="216">
        <v>7</v>
      </c>
      <c r="D171" s="216">
        <v>1</v>
      </c>
      <c r="E171" s="216"/>
      <c r="F171" s="223" t="s">
        <v>180</v>
      </c>
      <c r="G171" s="234" t="s">
        <v>492</v>
      </c>
      <c r="H171" s="220">
        <f t="shared" si="3"/>
        <v>0</v>
      </c>
      <c r="I171" s="220">
        <f>SUM(I173:I174)</f>
        <v>0</v>
      </c>
      <c r="J171" s="220">
        <f>SUM(J173:J174)</f>
        <v>0</v>
      </c>
    </row>
    <row r="172" spans="1:10" ht="20.25" hidden="1" customHeight="1" x14ac:dyDescent="0.2">
      <c r="A172" s="221"/>
      <c r="B172" s="217"/>
      <c r="C172" s="216"/>
      <c r="D172" s="216"/>
      <c r="E172" s="216"/>
      <c r="F172" s="223" t="s">
        <v>841</v>
      </c>
      <c r="G172" s="224"/>
      <c r="H172" s="220">
        <f t="shared" si="3"/>
        <v>0</v>
      </c>
      <c r="I172" s="220"/>
      <c r="J172" s="220"/>
    </row>
    <row r="173" spans="1:10" ht="1.5" hidden="1" customHeight="1" x14ac:dyDescent="0.2">
      <c r="A173" s="221"/>
      <c r="B173" s="217"/>
      <c r="C173" s="216"/>
      <c r="D173" s="216"/>
      <c r="E173" s="216"/>
      <c r="F173" s="223" t="s">
        <v>847</v>
      </c>
      <c r="G173" s="224"/>
      <c r="H173" s="220">
        <f t="shared" si="3"/>
        <v>0</v>
      </c>
      <c r="I173" s="220"/>
      <c r="J173" s="220"/>
    </row>
    <row r="174" spans="1:10" ht="20.25" hidden="1" customHeight="1" x14ac:dyDescent="0.2">
      <c r="A174" s="221"/>
      <c r="B174" s="217"/>
      <c r="C174" s="216"/>
      <c r="D174" s="216"/>
      <c r="E174" s="216"/>
      <c r="F174" s="223" t="s">
        <v>847</v>
      </c>
      <c r="G174" s="224"/>
      <c r="H174" s="220">
        <f t="shared" si="3"/>
        <v>0</v>
      </c>
      <c r="I174" s="220"/>
      <c r="J174" s="220"/>
    </row>
    <row r="175" spans="1:10" ht="39" customHeight="1" x14ac:dyDescent="0.2">
      <c r="A175" s="209">
        <v>2150</v>
      </c>
      <c r="B175" s="212" t="s">
        <v>251</v>
      </c>
      <c r="C175" s="212">
        <v>5</v>
      </c>
      <c r="D175" s="212">
        <v>0</v>
      </c>
      <c r="E175" s="216"/>
      <c r="F175" s="223" t="s">
        <v>6</v>
      </c>
      <c r="G175" s="224"/>
      <c r="H175" s="215">
        <f>SUM(I175:J175)</f>
        <v>0</v>
      </c>
      <c r="I175" s="215">
        <f>SUM(I176)</f>
        <v>0</v>
      </c>
      <c r="J175" s="215">
        <v>0</v>
      </c>
    </row>
    <row r="176" spans="1:10" ht="17.25" hidden="1" customHeight="1" x14ac:dyDescent="0.2">
      <c r="A176" s="209"/>
      <c r="B176" s="212"/>
      <c r="C176" s="212"/>
      <c r="D176" s="212"/>
      <c r="E176" s="216"/>
      <c r="F176" s="223"/>
      <c r="G176" s="224"/>
      <c r="H176" s="215">
        <f>SUM(I176:J176)</f>
        <v>0</v>
      </c>
      <c r="I176" s="215">
        <v>0</v>
      </c>
      <c r="J176" s="215">
        <v>0</v>
      </c>
    </row>
    <row r="177" spans="1:10" ht="64.5" customHeight="1" x14ac:dyDescent="0.2">
      <c r="A177" s="229"/>
      <c r="B177" s="217" t="s">
        <v>251</v>
      </c>
      <c r="C177" s="216">
        <v>6</v>
      </c>
      <c r="D177" s="216">
        <v>0</v>
      </c>
      <c r="E177" s="216"/>
      <c r="F177" s="237" t="s">
        <v>853</v>
      </c>
      <c r="G177" s="224"/>
      <c r="H177" s="220">
        <f t="shared" si="3"/>
        <v>705721.47499999998</v>
      </c>
      <c r="I177" s="220">
        <f>SUM(I178)</f>
        <v>48500</v>
      </c>
      <c r="J177" s="220">
        <f>J178</f>
        <v>657221.47499999998</v>
      </c>
    </row>
    <row r="178" spans="1:10" ht="38.25" customHeight="1" x14ac:dyDescent="0.2">
      <c r="A178" s="217"/>
      <c r="B178" s="217" t="s">
        <v>251</v>
      </c>
      <c r="C178" s="216">
        <v>6</v>
      </c>
      <c r="D178" s="216">
        <v>1</v>
      </c>
      <c r="E178" s="216"/>
      <c r="F178" s="223" t="s">
        <v>854</v>
      </c>
      <c r="G178" s="224"/>
      <c r="H178" s="220">
        <f t="shared" si="3"/>
        <v>705721.47499999998</v>
      </c>
      <c r="I178" s="220">
        <f>I182+I183+I184+I185+I186+I189+I187+I188</f>
        <v>48500</v>
      </c>
      <c r="J178" s="220">
        <f>J190+J191+J192</f>
        <v>657221.47499999998</v>
      </c>
    </row>
    <row r="179" spans="1:10" ht="60" customHeight="1" x14ac:dyDescent="0.2">
      <c r="A179" s="217"/>
      <c r="B179" s="216"/>
      <c r="C179" s="216"/>
      <c r="D179" s="216"/>
      <c r="E179" s="216"/>
      <c r="F179" s="223" t="s">
        <v>841</v>
      </c>
      <c r="G179" s="224"/>
      <c r="H179" s="220">
        <f t="shared" si="3"/>
        <v>0</v>
      </c>
      <c r="I179" s="220">
        <v>0</v>
      </c>
      <c r="J179" s="220">
        <v>0</v>
      </c>
    </row>
    <row r="180" spans="1:10" ht="29.25" customHeight="1" x14ac:dyDescent="0.2">
      <c r="A180" s="217"/>
      <c r="B180" s="216"/>
      <c r="C180" s="216"/>
      <c r="D180" s="216"/>
      <c r="E180" s="216">
        <v>4212</v>
      </c>
      <c r="F180" s="225" t="s">
        <v>1054</v>
      </c>
      <c r="G180" s="224"/>
      <c r="H180" s="220">
        <f t="shared" si="3"/>
        <v>0</v>
      </c>
      <c r="I180" s="220">
        <v>0</v>
      </c>
      <c r="J180" s="220">
        <v>0</v>
      </c>
    </row>
    <row r="181" spans="1:10" ht="21" customHeight="1" x14ac:dyDescent="0.2">
      <c r="A181" s="217"/>
      <c r="B181" s="216"/>
      <c r="C181" s="216"/>
      <c r="D181" s="216"/>
      <c r="E181" s="216">
        <v>4213</v>
      </c>
      <c r="F181" s="223" t="s">
        <v>113</v>
      </c>
      <c r="G181" s="224"/>
      <c r="H181" s="220">
        <f t="shared" si="3"/>
        <v>0</v>
      </c>
      <c r="I181" s="220">
        <v>0</v>
      </c>
      <c r="J181" s="220">
        <v>0</v>
      </c>
    </row>
    <row r="182" spans="1:10" ht="22.5" customHeight="1" x14ac:dyDescent="0.2">
      <c r="A182" s="221"/>
      <c r="B182" s="217"/>
      <c r="C182" s="216"/>
      <c r="D182" s="216"/>
      <c r="E182" s="216">
        <v>4115</v>
      </c>
      <c r="F182" s="225" t="s">
        <v>111</v>
      </c>
      <c r="G182" s="224"/>
      <c r="H182" s="220">
        <f t="shared" si="3"/>
        <v>7000</v>
      </c>
      <c r="I182" s="220">
        <v>7000</v>
      </c>
      <c r="J182" s="226">
        <v>0</v>
      </c>
    </row>
    <row r="183" spans="1:10" ht="22.5" customHeight="1" x14ac:dyDescent="0.2">
      <c r="A183" s="221"/>
      <c r="B183" s="217"/>
      <c r="C183" s="216"/>
      <c r="D183" s="216"/>
      <c r="E183" s="227">
        <v>4221</v>
      </c>
      <c r="F183" s="225" t="s">
        <v>118</v>
      </c>
      <c r="G183" s="224"/>
      <c r="H183" s="220">
        <f t="shared" si="3"/>
        <v>1000</v>
      </c>
      <c r="I183" s="220">
        <v>1000</v>
      </c>
      <c r="J183" s="226"/>
    </row>
    <row r="184" spans="1:10" ht="36" customHeight="1" x14ac:dyDescent="0.2">
      <c r="A184" s="217"/>
      <c r="B184" s="216"/>
      <c r="C184" s="216"/>
      <c r="D184" s="216"/>
      <c r="E184" s="216">
        <v>4239</v>
      </c>
      <c r="F184" s="223" t="s">
        <v>844</v>
      </c>
      <c r="G184" s="224"/>
      <c r="H184" s="220">
        <f t="shared" si="3"/>
        <v>15000</v>
      </c>
      <c r="I184" s="220">
        <v>15000</v>
      </c>
      <c r="J184" s="220">
        <v>0</v>
      </c>
    </row>
    <row r="185" spans="1:10" ht="22.5" customHeight="1" x14ac:dyDescent="0.2">
      <c r="A185" s="221"/>
      <c r="B185" s="217"/>
      <c r="C185" s="216"/>
      <c r="D185" s="216"/>
      <c r="E185" s="227">
        <v>4269</v>
      </c>
      <c r="F185" s="225" t="s">
        <v>845</v>
      </c>
      <c r="G185" s="224"/>
      <c r="H185" s="220">
        <f t="shared" si="3"/>
        <v>3000</v>
      </c>
      <c r="I185" s="220">
        <v>3000</v>
      </c>
      <c r="J185" s="226">
        <v>0</v>
      </c>
    </row>
    <row r="186" spans="1:10" ht="40.5" customHeight="1" x14ac:dyDescent="0.2">
      <c r="A186" s="221"/>
      <c r="B186" s="217"/>
      <c r="C186" s="216"/>
      <c r="D186" s="216"/>
      <c r="E186" s="216">
        <v>4637</v>
      </c>
      <c r="F186" s="234" t="s">
        <v>182</v>
      </c>
      <c r="G186" s="224"/>
      <c r="H186" s="220">
        <f t="shared" si="3"/>
        <v>7000</v>
      </c>
      <c r="I186" s="220">
        <v>7000</v>
      </c>
      <c r="J186" s="220">
        <v>0</v>
      </c>
    </row>
    <row r="187" spans="1:10" ht="40.5" customHeight="1" x14ac:dyDescent="0.2">
      <c r="A187" s="221"/>
      <c r="B187" s="217"/>
      <c r="C187" s="216"/>
      <c r="D187" s="216"/>
      <c r="E187" s="216">
        <v>4657</v>
      </c>
      <c r="F187" s="234" t="s">
        <v>899</v>
      </c>
      <c r="G187" s="224"/>
      <c r="H187" s="220">
        <f t="shared" si="3"/>
        <v>0</v>
      </c>
      <c r="I187" s="220">
        <v>0</v>
      </c>
      <c r="J187" s="220">
        <v>0</v>
      </c>
    </row>
    <row r="188" spans="1:10" ht="67.5" customHeight="1" x14ac:dyDescent="0.2">
      <c r="A188" s="221"/>
      <c r="B188" s="217"/>
      <c r="C188" s="216"/>
      <c r="D188" s="216"/>
      <c r="E188" s="216">
        <v>4819</v>
      </c>
      <c r="F188" s="223" t="s">
        <v>900</v>
      </c>
      <c r="G188" s="224"/>
      <c r="H188" s="220">
        <f>SUM(I188:J188)</f>
        <v>500</v>
      </c>
      <c r="I188" s="220">
        <v>500</v>
      </c>
      <c r="J188" s="220">
        <v>0</v>
      </c>
    </row>
    <row r="189" spans="1:10" ht="24" customHeight="1" x14ac:dyDescent="0.2">
      <c r="A189" s="221"/>
      <c r="B189" s="216"/>
      <c r="C189" s="216"/>
      <c r="D189" s="216"/>
      <c r="E189" s="216">
        <v>4823</v>
      </c>
      <c r="F189" s="223" t="s">
        <v>350</v>
      </c>
      <c r="G189" s="224"/>
      <c r="H189" s="220">
        <f t="shared" si="3"/>
        <v>15000</v>
      </c>
      <c r="I189" s="220">
        <v>15000</v>
      </c>
      <c r="J189" s="220">
        <v>0</v>
      </c>
    </row>
    <row r="190" spans="1:10" ht="41.25" customHeight="1" x14ac:dyDescent="0.2">
      <c r="A190" s="221"/>
      <c r="B190" s="217"/>
      <c r="C190" s="216"/>
      <c r="D190" s="216"/>
      <c r="E190" s="227">
        <v>5113</v>
      </c>
      <c r="F190" s="223" t="s">
        <v>192</v>
      </c>
      <c r="G190" s="224"/>
      <c r="H190" s="215">
        <f>SUM(I190:J190)</f>
        <v>607000</v>
      </c>
      <c r="I190" s="215">
        <v>0</v>
      </c>
      <c r="J190" s="220">
        <v>607000</v>
      </c>
    </row>
    <row r="191" spans="1:10" ht="24" customHeight="1" x14ac:dyDescent="0.2">
      <c r="A191" s="221"/>
      <c r="B191" s="216"/>
      <c r="C191" s="216"/>
      <c r="D191" s="216"/>
      <c r="E191" s="216">
        <v>5134</v>
      </c>
      <c r="F191" s="223" t="s">
        <v>186</v>
      </c>
      <c r="G191" s="224"/>
      <c r="H191" s="220">
        <f t="shared" si="3"/>
        <v>30000</v>
      </c>
      <c r="I191" s="220">
        <v>0</v>
      </c>
      <c r="J191" s="220">
        <v>30000</v>
      </c>
    </row>
    <row r="192" spans="1:10" ht="24" customHeight="1" x14ac:dyDescent="0.2">
      <c r="A192" s="221"/>
      <c r="B192" s="216"/>
      <c r="C192" s="216"/>
      <c r="D192" s="216"/>
      <c r="E192" s="216">
        <v>5122</v>
      </c>
      <c r="F192" s="223" t="s">
        <v>188</v>
      </c>
      <c r="G192" s="224"/>
      <c r="H192" s="220">
        <f t="shared" si="3"/>
        <v>20221.474999999999</v>
      </c>
      <c r="I192" s="220">
        <v>0</v>
      </c>
      <c r="J192" s="220">
        <v>20221.474999999999</v>
      </c>
    </row>
    <row r="193" spans="1:10" ht="24.75" customHeight="1" x14ac:dyDescent="0.2">
      <c r="A193" s="221">
        <v>2200</v>
      </c>
      <c r="B193" s="238" t="s">
        <v>252</v>
      </c>
      <c r="C193" s="216">
        <v>0</v>
      </c>
      <c r="D193" s="216">
        <v>0</v>
      </c>
      <c r="E193" s="216"/>
      <c r="F193" s="237" t="s">
        <v>855</v>
      </c>
      <c r="G193" s="224"/>
      <c r="H193" s="220">
        <f t="shared" si="3"/>
        <v>10000</v>
      </c>
      <c r="I193" s="220">
        <f>I194</f>
        <v>10000</v>
      </c>
      <c r="J193" s="220">
        <v>0</v>
      </c>
    </row>
    <row r="194" spans="1:10" ht="38.25" customHeight="1" x14ac:dyDescent="0.2">
      <c r="A194" s="221"/>
      <c r="B194" s="238" t="s">
        <v>252</v>
      </c>
      <c r="C194" s="216">
        <v>2</v>
      </c>
      <c r="D194" s="216">
        <v>0</v>
      </c>
      <c r="E194" s="216"/>
      <c r="F194" s="223" t="s">
        <v>11</v>
      </c>
      <c r="G194" s="224"/>
      <c r="H194" s="220">
        <f t="shared" si="3"/>
        <v>10000</v>
      </c>
      <c r="I194" s="220">
        <f>I196</f>
        <v>10000</v>
      </c>
      <c r="J194" s="220">
        <v>0</v>
      </c>
    </row>
    <row r="195" spans="1:10" ht="25.5" customHeight="1" x14ac:dyDescent="0.2">
      <c r="A195" s="221"/>
      <c r="B195" s="238" t="s">
        <v>252</v>
      </c>
      <c r="C195" s="216">
        <v>2</v>
      </c>
      <c r="D195" s="216">
        <v>1</v>
      </c>
      <c r="E195" s="216">
        <v>4241</v>
      </c>
      <c r="F195" s="223" t="s">
        <v>129</v>
      </c>
      <c r="G195" s="224"/>
      <c r="H195" s="220">
        <f>SUM(I195:J195)</f>
        <v>0</v>
      </c>
      <c r="I195" s="220">
        <v>0</v>
      </c>
      <c r="J195" s="220">
        <v>0</v>
      </c>
    </row>
    <row r="196" spans="1:10" ht="24.75" customHeight="1" x14ac:dyDescent="0.2">
      <c r="A196" s="221"/>
      <c r="B196" s="238" t="s">
        <v>252</v>
      </c>
      <c r="C196" s="216">
        <v>2</v>
      </c>
      <c r="D196" s="216">
        <v>1</v>
      </c>
      <c r="E196" s="216">
        <v>4269</v>
      </c>
      <c r="F196" s="223" t="s">
        <v>845</v>
      </c>
      <c r="G196" s="224"/>
      <c r="H196" s="220">
        <f>SUM(I196)</f>
        <v>10000</v>
      </c>
      <c r="I196" s="220">
        <v>10000</v>
      </c>
      <c r="J196" s="220">
        <v>0</v>
      </c>
    </row>
    <row r="197" spans="1:10" ht="61.5" customHeight="1" x14ac:dyDescent="0.2">
      <c r="A197" s="221">
        <v>2300</v>
      </c>
      <c r="B197" s="212" t="s">
        <v>253</v>
      </c>
      <c r="C197" s="212">
        <v>0</v>
      </c>
      <c r="D197" s="212">
        <v>0</v>
      </c>
      <c r="E197" s="216"/>
      <c r="F197" s="237" t="s">
        <v>856</v>
      </c>
      <c r="G197" s="224"/>
      <c r="H197" s="220">
        <f>SUM(I197)</f>
        <v>11000</v>
      </c>
      <c r="I197" s="220">
        <f>I198+I206</f>
        <v>11000</v>
      </c>
      <c r="J197" s="220">
        <v>0</v>
      </c>
    </row>
    <row r="198" spans="1:10" ht="28.5" customHeight="1" x14ac:dyDescent="0.2">
      <c r="A198" s="221"/>
      <c r="B198" s="212" t="s">
        <v>253</v>
      </c>
      <c r="C198" s="212">
        <v>2</v>
      </c>
      <c r="D198" s="212">
        <v>0</v>
      </c>
      <c r="E198" s="216"/>
      <c r="F198" s="223" t="s">
        <v>16</v>
      </c>
      <c r="G198" s="224"/>
      <c r="H198" s="220">
        <f>SUM(I198)</f>
        <v>10000</v>
      </c>
      <c r="I198" s="220">
        <f>I199</f>
        <v>10000</v>
      </c>
      <c r="J198" s="220">
        <v>0</v>
      </c>
    </row>
    <row r="199" spans="1:10" ht="56.25" customHeight="1" x14ac:dyDescent="0.2">
      <c r="A199" s="221"/>
      <c r="B199" s="239" t="s">
        <v>253</v>
      </c>
      <c r="C199" s="216">
        <v>2</v>
      </c>
      <c r="D199" s="216">
        <v>1</v>
      </c>
      <c r="E199" s="216">
        <v>4841</v>
      </c>
      <c r="F199" s="223" t="s">
        <v>889</v>
      </c>
      <c r="G199" s="224"/>
      <c r="H199" s="220">
        <f>SUM(I199)</f>
        <v>10000</v>
      </c>
      <c r="I199" s="220">
        <v>10000</v>
      </c>
      <c r="J199" s="220">
        <v>0</v>
      </c>
    </row>
    <row r="200" spans="1:10" ht="15" hidden="1" customHeight="1" x14ac:dyDescent="0.2">
      <c r="A200" s="221"/>
      <c r="B200" s="217"/>
      <c r="C200" s="216"/>
      <c r="D200" s="216"/>
      <c r="E200" s="216"/>
      <c r="F200" s="223"/>
      <c r="G200" s="224"/>
      <c r="H200" s="220">
        <f t="shared" ref="H200:H206" si="4">SUM(I200)</f>
        <v>10000</v>
      </c>
      <c r="I200" s="220">
        <v>10000</v>
      </c>
      <c r="J200" s="220">
        <v>0</v>
      </c>
    </row>
    <row r="201" spans="1:10" ht="15" hidden="1" customHeight="1" x14ac:dyDescent="0.2">
      <c r="A201" s="221"/>
      <c r="B201" s="217"/>
      <c r="C201" s="216"/>
      <c r="D201" s="216"/>
      <c r="E201" s="216"/>
      <c r="F201" s="223"/>
      <c r="G201" s="224"/>
      <c r="H201" s="220">
        <f t="shared" si="4"/>
        <v>10000</v>
      </c>
      <c r="I201" s="220">
        <v>10000</v>
      </c>
      <c r="J201" s="220">
        <v>0</v>
      </c>
    </row>
    <row r="202" spans="1:10" ht="15" hidden="1" customHeight="1" x14ac:dyDescent="0.2">
      <c r="A202" s="221"/>
      <c r="B202" s="217"/>
      <c r="C202" s="216"/>
      <c r="D202" s="216"/>
      <c r="E202" s="216"/>
      <c r="F202" s="223"/>
      <c r="G202" s="224"/>
      <c r="H202" s="220">
        <f t="shared" si="4"/>
        <v>10000</v>
      </c>
      <c r="I202" s="220">
        <v>10000</v>
      </c>
      <c r="J202" s="220">
        <v>0</v>
      </c>
    </row>
    <row r="203" spans="1:10" ht="15" hidden="1" customHeight="1" x14ac:dyDescent="0.2">
      <c r="A203" s="221"/>
      <c r="B203" s="217"/>
      <c r="C203" s="216"/>
      <c r="D203" s="216"/>
      <c r="E203" s="216"/>
      <c r="F203" s="223"/>
      <c r="G203" s="224"/>
      <c r="H203" s="220">
        <f t="shared" si="4"/>
        <v>10000</v>
      </c>
      <c r="I203" s="220">
        <v>10000</v>
      </c>
      <c r="J203" s="220">
        <v>0</v>
      </c>
    </row>
    <row r="204" spans="1:10" ht="0.75" hidden="1" customHeight="1" x14ac:dyDescent="0.2">
      <c r="A204" s="221"/>
      <c r="B204" s="217"/>
      <c r="C204" s="216"/>
      <c r="D204" s="216"/>
      <c r="E204" s="216"/>
      <c r="F204" s="223"/>
      <c r="G204" s="224"/>
      <c r="H204" s="220">
        <f t="shared" si="4"/>
        <v>10000</v>
      </c>
      <c r="I204" s="220">
        <v>10000</v>
      </c>
      <c r="J204" s="220">
        <v>0</v>
      </c>
    </row>
    <row r="205" spans="1:10" ht="18.75" hidden="1" customHeight="1" x14ac:dyDescent="0.2">
      <c r="A205" s="221"/>
      <c r="B205" s="217"/>
      <c r="C205" s="216"/>
      <c r="D205" s="216"/>
      <c r="E205" s="216"/>
      <c r="F205" s="223"/>
      <c r="G205" s="224"/>
      <c r="H205" s="220">
        <f t="shared" si="4"/>
        <v>10000</v>
      </c>
      <c r="I205" s="220">
        <v>10000</v>
      </c>
      <c r="J205" s="220">
        <v>0</v>
      </c>
    </row>
    <row r="206" spans="1:10" ht="18.75" customHeight="1" x14ac:dyDescent="0.2">
      <c r="A206" s="221"/>
      <c r="B206" s="239" t="s">
        <v>253</v>
      </c>
      <c r="C206" s="216">
        <v>3</v>
      </c>
      <c r="D206" s="216">
        <v>1</v>
      </c>
      <c r="E206" s="216">
        <v>4239</v>
      </c>
      <c r="F206" s="223" t="s">
        <v>890</v>
      </c>
      <c r="G206" s="224"/>
      <c r="H206" s="220">
        <f t="shared" si="4"/>
        <v>1000</v>
      </c>
      <c r="I206" s="220">
        <v>1000</v>
      </c>
      <c r="J206" s="220">
        <v>0</v>
      </c>
    </row>
    <row r="207" spans="1:10" ht="99" customHeight="1" x14ac:dyDescent="0.2">
      <c r="A207" s="216">
        <v>2400</v>
      </c>
      <c r="B207" s="217" t="s">
        <v>260</v>
      </c>
      <c r="C207" s="216">
        <v>0</v>
      </c>
      <c r="D207" s="216">
        <v>0</v>
      </c>
      <c r="E207" s="218"/>
      <c r="F207" s="223" t="s">
        <v>1055</v>
      </c>
      <c r="G207" s="235" t="s">
        <v>493</v>
      </c>
      <c r="H207" s="220">
        <f t="shared" si="3"/>
        <v>-1260903.2199999997</v>
      </c>
      <c r="I207" s="220">
        <f>I233</f>
        <v>2000</v>
      </c>
      <c r="J207" s="220">
        <f>J208+J277+J342</f>
        <v>-1262903.2199999997</v>
      </c>
    </row>
    <row r="208" spans="1:10" s="88" customFormat="1" ht="73.5" customHeight="1" x14ac:dyDescent="0.2">
      <c r="A208" s="221">
        <v>2410</v>
      </c>
      <c r="B208" s="217" t="s">
        <v>260</v>
      </c>
      <c r="C208" s="216">
        <v>0</v>
      </c>
      <c r="D208" s="216">
        <v>0</v>
      </c>
      <c r="E208" s="218"/>
      <c r="F208" s="223" t="s">
        <v>1055</v>
      </c>
      <c r="G208" s="222" t="s">
        <v>495</v>
      </c>
      <c r="H208" s="220">
        <f t="shared" si="3"/>
        <v>170000</v>
      </c>
      <c r="I208" s="220">
        <f>I232</f>
        <v>2000</v>
      </c>
      <c r="J208" s="220">
        <f>J236</f>
        <v>168000</v>
      </c>
    </row>
    <row r="209" spans="1:10" ht="18" hidden="1" customHeight="1" x14ac:dyDescent="0.2">
      <c r="A209" s="221">
        <v>2411</v>
      </c>
      <c r="B209" s="217" t="s">
        <v>260</v>
      </c>
      <c r="C209" s="216">
        <v>1</v>
      </c>
      <c r="D209" s="216">
        <v>1</v>
      </c>
      <c r="E209" s="216"/>
      <c r="F209" s="223" t="s">
        <v>496</v>
      </c>
      <c r="G209" s="224" t="s">
        <v>497</v>
      </c>
      <c r="H209" s="220">
        <f t="shared" si="3"/>
        <v>0</v>
      </c>
      <c r="I209" s="220"/>
      <c r="J209" s="220">
        <f>SUM(J211:J212)</f>
        <v>0</v>
      </c>
    </row>
    <row r="210" spans="1:10" ht="19.5" hidden="1" customHeight="1" x14ac:dyDescent="0.2">
      <c r="A210" s="221"/>
      <c r="B210" s="217"/>
      <c r="C210" s="216"/>
      <c r="D210" s="216"/>
      <c r="E210" s="216"/>
      <c r="F210" s="223" t="s">
        <v>841</v>
      </c>
      <c r="G210" s="224"/>
      <c r="H210" s="220">
        <f t="shared" si="3"/>
        <v>0</v>
      </c>
      <c r="I210" s="220"/>
      <c r="J210" s="220"/>
    </row>
    <row r="211" spans="1:10" ht="24.75" hidden="1" customHeight="1" x14ac:dyDescent="0.2">
      <c r="A211" s="221"/>
      <c r="B211" s="217"/>
      <c r="C211" s="216"/>
      <c r="D211" s="216"/>
      <c r="E211" s="216"/>
      <c r="F211" s="223" t="s">
        <v>847</v>
      </c>
      <c r="G211" s="224"/>
      <c r="H211" s="220">
        <f t="shared" si="3"/>
        <v>0</v>
      </c>
      <c r="I211" s="220"/>
      <c r="J211" s="220"/>
    </row>
    <row r="212" spans="1:10" ht="19.5" hidden="1" customHeight="1" x14ac:dyDescent="0.2">
      <c r="A212" s="221"/>
      <c r="B212" s="217"/>
      <c r="C212" s="216"/>
      <c r="D212" s="216"/>
      <c r="E212" s="216"/>
      <c r="F212" s="223" t="s">
        <v>847</v>
      </c>
      <c r="G212" s="224"/>
      <c r="H212" s="220">
        <f t="shared" si="3"/>
        <v>0</v>
      </c>
      <c r="I212" s="220"/>
      <c r="J212" s="220"/>
    </row>
    <row r="213" spans="1:10" ht="21.75" hidden="1" customHeight="1" x14ac:dyDescent="0.2">
      <c r="A213" s="221">
        <v>2412</v>
      </c>
      <c r="B213" s="217" t="s">
        <v>260</v>
      </c>
      <c r="C213" s="216">
        <v>1</v>
      </c>
      <c r="D213" s="216">
        <v>2</v>
      </c>
      <c r="E213" s="216"/>
      <c r="F213" s="223" t="s">
        <v>498</v>
      </c>
      <c r="G213" s="234" t="s">
        <v>499</v>
      </c>
      <c r="H213" s="220">
        <f t="shared" si="3"/>
        <v>0</v>
      </c>
      <c r="I213" s="220"/>
      <c r="J213" s="220">
        <f>SUM(J215:J216)</f>
        <v>0</v>
      </c>
    </row>
    <row r="214" spans="1:10" ht="23.25" hidden="1" customHeight="1" x14ac:dyDescent="0.2">
      <c r="A214" s="221"/>
      <c r="B214" s="217"/>
      <c r="C214" s="216"/>
      <c r="D214" s="216"/>
      <c r="E214" s="216"/>
      <c r="F214" s="223" t="s">
        <v>841</v>
      </c>
      <c r="G214" s="224"/>
      <c r="H214" s="220">
        <f t="shared" si="3"/>
        <v>0</v>
      </c>
      <c r="I214" s="220"/>
      <c r="J214" s="220"/>
    </row>
    <row r="215" spans="1:10" ht="11.25" hidden="1" customHeight="1" x14ac:dyDescent="0.2">
      <c r="A215" s="221"/>
      <c r="B215" s="217"/>
      <c r="C215" s="216"/>
      <c r="D215" s="216"/>
      <c r="E215" s="216"/>
      <c r="F215" s="223" t="s">
        <v>847</v>
      </c>
      <c r="G215" s="224"/>
      <c r="H215" s="220">
        <f t="shared" si="3"/>
        <v>0</v>
      </c>
      <c r="I215" s="220"/>
      <c r="J215" s="220"/>
    </row>
    <row r="216" spans="1:10" ht="9" hidden="1" customHeight="1" x14ac:dyDescent="0.2">
      <c r="A216" s="221"/>
      <c r="B216" s="217"/>
      <c r="C216" s="216"/>
      <c r="D216" s="216"/>
      <c r="E216" s="216"/>
      <c r="F216" s="223" t="s">
        <v>847</v>
      </c>
      <c r="G216" s="224"/>
      <c r="H216" s="220">
        <f t="shared" si="3"/>
        <v>0</v>
      </c>
      <c r="I216" s="220"/>
      <c r="J216" s="220"/>
    </row>
    <row r="217" spans="1:10" ht="9" hidden="1" customHeight="1" x14ac:dyDescent="0.2">
      <c r="A217" s="221">
        <v>2420</v>
      </c>
      <c r="B217" s="229" t="s">
        <v>260</v>
      </c>
      <c r="C217" s="218">
        <v>2</v>
      </c>
      <c r="D217" s="218">
        <v>0</v>
      </c>
      <c r="E217" s="218"/>
      <c r="F217" s="223" t="s">
        <v>25</v>
      </c>
      <c r="G217" s="222" t="s">
        <v>500</v>
      </c>
      <c r="H217" s="220">
        <f t="shared" si="3"/>
        <v>0</v>
      </c>
      <c r="I217" s="220"/>
      <c r="J217" s="220">
        <f>SUM(J218)</f>
        <v>0</v>
      </c>
    </row>
    <row r="218" spans="1:10" ht="9.75" hidden="1" customHeight="1" x14ac:dyDescent="0.2">
      <c r="A218" s="221">
        <v>2421</v>
      </c>
      <c r="B218" s="217" t="s">
        <v>260</v>
      </c>
      <c r="C218" s="216">
        <v>2</v>
      </c>
      <c r="D218" s="216">
        <v>1</v>
      </c>
      <c r="E218" s="216"/>
      <c r="F218" s="223" t="s">
        <v>501</v>
      </c>
      <c r="G218" s="234" t="s">
        <v>502</v>
      </c>
      <c r="H218" s="220">
        <f t="shared" si="3"/>
        <v>0</v>
      </c>
      <c r="I218" s="220"/>
      <c r="J218" s="220">
        <f>SUM(J220:J222)</f>
        <v>0</v>
      </c>
    </row>
    <row r="219" spans="1:10" ht="11.25" hidden="1" customHeight="1" x14ac:dyDescent="0.2">
      <c r="A219" s="221"/>
      <c r="B219" s="217"/>
      <c r="C219" s="216"/>
      <c r="D219" s="216"/>
      <c r="E219" s="216"/>
      <c r="F219" s="223" t="s">
        <v>841</v>
      </c>
      <c r="G219" s="224"/>
      <c r="H219" s="220">
        <f t="shared" si="3"/>
        <v>0</v>
      </c>
      <c r="I219" s="220"/>
      <c r="J219" s="220"/>
    </row>
    <row r="220" spans="1:10" ht="9.75" hidden="1" customHeight="1" x14ac:dyDescent="0.2">
      <c r="A220" s="221"/>
      <c r="B220" s="217"/>
      <c r="C220" s="216"/>
      <c r="D220" s="216"/>
      <c r="E220" s="221"/>
      <c r="F220" s="223"/>
      <c r="G220" s="224"/>
      <c r="H220" s="220"/>
      <c r="I220" s="220"/>
      <c r="J220" s="220"/>
    </row>
    <row r="221" spans="1:10" ht="12" hidden="1" customHeight="1" x14ac:dyDescent="0.2">
      <c r="A221" s="221"/>
      <c r="B221" s="217"/>
      <c r="C221" s="216"/>
      <c r="D221" s="216"/>
      <c r="E221" s="221"/>
      <c r="F221" s="223"/>
      <c r="G221" s="224"/>
      <c r="H221" s="220"/>
      <c r="I221" s="220"/>
      <c r="J221" s="220"/>
    </row>
    <row r="222" spans="1:10" ht="12.75" hidden="1" customHeight="1" x14ac:dyDescent="0.2">
      <c r="A222" s="221"/>
      <c r="B222" s="217"/>
      <c r="C222" s="216"/>
      <c r="D222" s="216"/>
      <c r="E222" s="221"/>
      <c r="F222" s="223"/>
      <c r="G222" s="224"/>
      <c r="H222" s="220"/>
      <c r="I222" s="220"/>
      <c r="J222" s="220"/>
    </row>
    <row r="223" spans="1:10" ht="8.25" hidden="1" customHeight="1" x14ac:dyDescent="0.2">
      <c r="A223" s="221"/>
      <c r="B223" s="217"/>
      <c r="C223" s="216"/>
      <c r="D223" s="216"/>
      <c r="E223" s="221"/>
      <c r="F223" s="223"/>
      <c r="G223" s="224"/>
      <c r="H223" s="220"/>
      <c r="I223" s="220"/>
      <c r="J223" s="220"/>
    </row>
    <row r="224" spans="1:10" ht="13.5" hidden="1" customHeight="1" x14ac:dyDescent="0.2">
      <c r="A224" s="221">
        <v>2422</v>
      </c>
      <c r="B224" s="217" t="s">
        <v>260</v>
      </c>
      <c r="C224" s="216">
        <v>2</v>
      </c>
      <c r="D224" s="216">
        <v>2</v>
      </c>
      <c r="E224" s="216"/>
      <c r="F224" s="223" t="s">
        <v>503</v>
      </c>
      <c r="G224" s="234" t="s">
        <v>504</v>
      </c>
      <c r="H224" s="220">
        <f t="shared" si="3"/>
        <v>0</v>
      </c>
      <c r="I224" s="220"/>
      <c r="J224" s="220">
        <f>SUM(J226:J227)</f>
        <v>0</v>
      </c>
    </row>
    <row r="225" spans="1:11" ht="12" hidden="1" customHeight="1" x14ac:dyDescent="0.2">
      <c r="A225" s="221"/>
      <c r="B225" s="217"/>
      <c r="C225" s="216"/>
      <c r="D225" s="216"/>
      <c r="E225" s="216"/>
      <c r="F225" s="223" t="s">
        <v>841</v>
      </c>
      <c r="G225" s="224"/>
      <c r="H225" s="220">
        <f t="shared" si="3"/>
        <v>0</v>
      </c>
      <c r="I225" s="220"/>
      <c r="J225" s="220"/>
    </row>
    <row r="226" spans="1:11" ht="18" hidden="1" customHeight="1" x14ac:dyDescent="0.2">
      <c r="A226" s="221"/>
      <c r="B226" s="217"/>
      <c r="C226" s="216"/>
      <c r="D226" s="216"/>
      <c r="E226" s="216"/>
      <c r="F226" s="223" t="s">
        <v>847</v>
      </c>
      <c r="G226" s="224"/>
      <c r="H226" s="220">
        <f t="shared" si="3"/>
        <v>0</v>
      </c>
      <c r="I226" s="220"/>
      <c r="J226" s="220"/>
    </row>
    <row r="227" spans="1:11" ht="18" hidden="1" customHeight="1" x14ac:dyDescent="0.2">
      <c r="A227" s="221"/>
      <c r="B227" s="217"/>
      <c r="C227" s="216"/>
      <c r="D227" s="216"/>
      <c r="E227" s="216"/>
      <c r="F227" s="223" t="s">
        <v>847</v>
      </c>
      <c r="G227" s="224"/>
      <c r="H227" s="220">
        <f t="shared" si="3"/>
        <v>0</v>
      </c>
      <c r="I227" s="220"/>
      <c r="J227" s="220"/>
    </row>
    <row r="228" spans="1:11" ht="18.75" hidden="1" customHeight="1" x14ac:dyDescent="0.2">
      <c r="A228" s="221">
        <v>2423</v>
      </c>
      <c r="B228" s="217" t="s">
        <v>260</v>
      </c>
      <c r="C228" s="216">
        <v>2</v>
      </c>
      <c r="D228" s="216">
        <v>3</v>
      </c>
      <c r="E228" s="216"/>
      <c r="F228" s="223" t="s">
        <v>505</v>
      </c>
      <c r="G228" s="234" t="s">
        <v>506</v>
      </c>
      <c r="H228" s="220">
        <f t="shared" si="3"/>
        <v>0</v>
      </c>
      <c r="I228" s="220"/>
      <c r="J228" s="220">
        <f>SUM(J230:J231)</f>
        <v>0</v>
      </c>
    </row>
    <row r="229" spans="1:11" ht="14.25" hidden="1" customHeight="1" x14ac:dyDescent="0.2">
      <c r="A229" s="221"/>
      <c r="B229" s="217"/>
      <c r="C229" s="216"/>
      <c r="D229" s="216"/>
      <c r="E229" s="216"/>
      <c r="F229" s="223" t="s">
        <v>841</v>
      </c>
      <c r="G229" s="224"/>
      <c r="H229" s="220">
        <f t="shared" si="3"/>
        <v>0</v>
      </c>
      <c r="I229" s="220"/>
      <c r="J229" s="220"/>
    </row>
    <row r="230" spans="1:11" ht="14.25" hidden="1" customHeight="1" x14ac:dyDescent="0.2">
      <c r="A230" s="221"/>
      <c r="B230" s="217"/>
      <c r="C230" s="216"/>
      <c r="D230" s="216"/>
      <c r="E230" s="216"/>
      <c r="F230" s="223" t="s">
        <v>847</v>
      </c>
      <c r="G230" s="224"/>
      <c r="H230" s="220">
        <f t="shared" si="3"/>
        <v>0</v>
      </c>
      <c r="I230" s="220"/>
      <c r="J230" s="220"/>
    </row>
    <row r="231" spans="1:11" ht="19.5" hidden="1" customHeight="1" x14ac:dyDescent="0.2">
      <c r="A231" s="221"/>
      <c r="B231" s="217"/>
      <c r="C231" s="216"/>
      <c r="D231" s="216"/>
      <c r="E231" s="216"/>
      <c r="F231" s="223" t="s">
        <v>847</v>
      </c>
      <c r="G231" s="224"/>
      <c r="H231" s="220">
        <f t="shared" si="3"/>
        <v>0</v>
      </c>
      <c r="I231" s="220"/>
      <c r="J231" s="220"/>
    </row>
    <row r="232" spans="1:11" ht="60" customHeight="1" x14ac:dyDescent="0.2">
      <c r="A232" s="221"/>
      <c r="B232" s="217" t="s">
        <v>260</v>
      </c>
      <c r="C232" s="216">
        <v>2</v>
      </c>
      <c r="D232" s="216">
        <v>0</v>
      </c>
      <c r="E232" s="216"/>
      <c r="F232" s="223" t="s">
        <v>896</v>
      </c>
      <c r="G232" s="224"/>
      <c r="H232" s="220">
        <f>I232</f>
        <v>2000</v>
      </c>
      <c r="I232" s="220">
        <f>I233</f>
        <v>2000</v>
      </c>
      <c r="J232" s="220"/>
    </row>
    <row r="233" spans="1:11" ht="19.5" customHeight="1" x14ac:dyDescent="0.2">
      <c r="A233" s="221"/>
      <c r="B233" s="217" t="s">
        <v>260</v>
      </c>
      <c r="C233" s="216">
        <v>2</v>
      </c>
      <c r="D233" s="216">
        <v>1</v>
      </c>
      <c r="E233" s="216"/>
      <c r="F233" s="223" t="s">
        <v>894</v>
      </c>
      <c r="G233" s="224"/>
      <c r="H233" s="220">
        <f>I233</f>
        <v>2000</v>
      </c>
      <c r="I233" s="220">
        <f>I235</f>
        <v>2000</v>
      </c>
      <c r="J233" s="220"/>
    </row>
    <row r="234" spans="1:11" ht="37.5" customHeight="1" x14ac:dyDescent="0.2">
      <c r="A234" s="221"/>
      <c r="B234" s="217"/>
      <c r="C234" s="216"/>
      <c r="D234" s="216"/>
      <c r="E234" s="216"/>
      <c r="F234" s="223" t="s">
        <v>841</v>
      </c>
      <c r="G234" s="224"/>
      <c r="H234" s="220">
        <f>SUM(I234:J234)</f>
        <v>0</v>
      </c>
      <c r="I234" s="220">
        <v>0</v>
      </c>
      <c r="J234" s="220">
        <v>0</v>
      </c>
    </row>
    <row r="235" spans="1:11" ht="37.5" customHeight="1" x14ac:dyDescent="0.2">
      <c r="A235" s="221"/>
      <c r="B235" s="217"/>
      <c r="C235" s="216"/>
      <c r="D235" s="216"/>
      <c r="E235" s="216">
        <v>4511</v>
      </c>
      <c r="F235" s="247" t="s">
        <v>146</v>
      </c>
      <c r="G235" s="234" t="s">
        <v>182</v>
      </c>
      <c r="H235" s="240">
        <f>I235</f>
        <v>2000</v>
      </c>
      <c r="I235" s="220">
        <v>2000</v>
      </c>
      <c r="J235" s="220">
        <v>0</v>
      </c>
      <c r="K235" s="241"/>
    </row>
    <row r="236" spans="1:11" ht="21.75" customHeight="1" x14ac:dyDescent="0.2">
      <c r="A236" s="221">
        <v>2424</v>
      </c>
      <c r="B236" s="217" t="s">
        <v>260</v>
      </c>
      <c r="C236" s="216">
        <v>2</v>
      </c>
      <c r="D236" s="216">
        <v>4</v>
      </c>
      <c r="E236" s="216"/>
      <c r="F236" s="223" t="s">
        <v>261</v>
      </c>
      <c r="G236" s="234"/>
      <c r="H236" s="220">
        <f t="shared" si="3"/>
        <v>168000</v>
      </c>
      <c r="I236" s="220">
        <v>0</v>
      </c>
      <c r="J236" s="220">
        <f>J238+J240+J241</f>
        <v>168000</v>
      </c>
    </row>
    <row r="237" spans="1:11" ht="36.75" customHeight="1" x14ac:dyDescent="0.2">
      <c r="A237" s="221"/>
      <c r="B237" s="217"/>
      <c r="C237" s="216"/>
      <c r="D237" s="216"/>
      <c r="E237" s="216"/>
      <c r="F237" s="223" t="s">
        <v>841</v>
      </c>
      <c r="G237" s="224"/>
      <c r="H237" s="220">
        <f t="shared" si="3"/>
        <v>0</v>
      </c>
      <c r="I237" s="220">
        <v>0</v>
      </c>
      <c r="J237" s="220">
        <v>0</v>
      </c>
    </row>
    <row r="238" spans="1:11" ht="39" customHeight="1" x14ac:dyDescent="0.2">
      <c r="A238" s="221"/>
      <c r="B238" s="217"/>
      <c r="C238" s="216"/>
      <c r="D238" s="216"/>
      <c r="E238" s="216">
        <v>5112</v>
      </c>
      <c r="F238" s="223" t="s">
        <v>191</v>
      </c>
      <c r="G238" s="224"/>
      <c r="H238" s="220">
        <f t="shared" si="3"/>
        <v>165000</v>
      </c>
      <c r="I238" s="220">
        <v>0</v>
      </c>
      <c r="J238" s="220">
        <v>165000</v>
      </c>
    </row>
    <row r="239" spans="1:11" ht="12.75" hidden="1" customHeight="1" x14ac:dyDescent="0.2">
      <c r="A239" s="221"/>
      <c r="B239" s="217"/>
      <c r="C239" s="216"/>
      <c r="D239" s="216"/>
      <c r="E239" s="216"/>
      <c r="F239" s="223" t="s">
        <v>847</v>
      </c>
      <c r="G239" s="224"/>
      <c r="H239" s="220">
        <f t="shared" si="3"/>
        <v>0</v>
      </c>
      <c r="I239" s="220">
        <v>0</v>
      </c>
      <c r="J239" s="220"/>
    </row>
    <row r="240" spans="1:11" ht="39" customHeight="1" x14ac:dyDescent="0.2">
      <c r="A240" s="221"/>
      <c r="B240" s="217"/>
      <c r="C240" s="216"/>
      <c r="D240" s="216"/>
      <c r="E240" s="216">
        <v>5113</v>
      </c>
      <c r="F240" s="223" t="s">
        <v>192</v>
      </c>
      <c r="G240" s="224"/>
      <c r="H240" s="220">
        <f t="shared" si="3"/>
        <v>0</v>
      </c>
      <c r="I240" s="220">
        <v>0</v>
      </c>
      <c r="J240" s="220">
        <v>0</v>
      </c>
    </row>
    <row r="241" spans="1:10" ht="39" customHeight="1" x14ac:dyDescent="0.2">
      <c r="A241" s="221"/>
      <c r="B241" s="217"/>
      <c r="C241" s="216"/>
      <c r="D241" s="216"/>
      <c r="E241" s="216">
        <v>5129</v>
      </c>
      <c r="F241" s="223" t="s">
        <v>891</v>
      </c>
      <c r="G241" s="224"/>
      <c r="H241" s="220">
        <f>SUM(I241:J241)</f>
        <v>3000</v>
      </c>
      <c r="I241" s="220">
        <v>0</v>
      </c>
      <c r="J241" s="220">
        <v>3000</v>
      </c>
    </row>
    <row r="242" spans="1:10" ht="18" customHeight="1" x14ac:dyDescent="0.2">
      <c r="A242" s="221">
        <v>2430</v>
      </c>
      <c r="B242" s="229" t="s">
        <v>260</v>
      </c>
      <c r="C242" s="218">
        <v>3</v>
      </c>
      <c r="D242" s="218">
        <v>0</v>
      </c>
      <c r="E242" s="218"/>
      <c r="F242" s="223" t="s">
        <v>26</v>
      </c>
      <c r="G242" s="222" t="s">
        <v>507</v>
      </c>
      <c r="H242" s="220">
        <f t="shared" si="3"/>
        <v>0</v>
      </c>
      <c r="I242" s="220">
        <v>0</v>
      </c>
      <c r="J242" s="220">
        <v>0</v>
      </c>
    </row>
    <row r="243" spans="1:10" ht="39.75" customHeight="1" x14ac:dyDescent="0.2">
      <c r="A243" s="221">
        <v>2431</v>
      </c>
      <c r="B243" s="217" t="s">
        <v>260</v>
      </c>
      <c r="C243" s="216">
        <v>3</v>
      </c>
      <c r="D243" s="216">
        <v>1</v>
      </c>
      <c r="E243" s="216"/>
      <c r="F243" s="223" t="s">
        <v>508</v>
      </c>
      <c r="G243" s="234" t="s">
        <v>509</v>
      </c>
      <c r="H243" s="220">
        <f t="shared" si="3"/>
        <v>0</v>
      </c>
      <c r="I243" s="220">
        <v>0</v>
      </c>
      <c r="J243" s="220">
        <v>0</v>
      </c>
    </row>
    <row r="244" spans="1:10" ht="38.25" customHeight="1" x14ac:dyDescent="0.2">
      <c r="A244" s="221"/>
      <c r="B244" s="217"/>
      <c r="C244" s="216"/>
      <c r="D244" s="216"/>
      <c r="E244" s="216"/>
      <c r="F244" s="223" t="s">
        <v>841</v>
      </c>
      <c r="G244" s="224"/>
      <c r="H244" s="220">
        <f t="shared" si="3"/>
        <v>0</v>
      </c>
      <c r="I244" s="220">
        <v>0</v>
      </c>
      <c r="J244" s="220">
        <v>0</v>
      </c>
    </row>
    <row r="245" spans="1:10" ht="22.5" customHeight="1" x14ac:dyDescent="0.2">
      <c r="A245" s="221"/>
      <c r="B245" s="217"/>
      <c r="C245" s="216"/>
      <c r="D245" s="216"/>
      <c r="E245" s="216">
        <v>5112</v>
      </c>
      <c r="F245" s="223" t="s">
        <v>191</v>
      </c>
      <c r="G245" s="224"/>
      <c r="H245" s="220">
        <f t="shared" si="3"/>
        <v>0</v>
      </c>
      <c r="I245" s="220">
        <v>0</v>
      </c>
      <c r="J245" s="220">
        <v>0</v>
      </c>
    </row>
    <row r="246" spans="1:10" ht="23.25" customHeight="1" x14ac:dyDescent="0.2">
      <c r="A246" s="221"/>
      <c r="B246" s="217"/>
      <c r="C246" s="216"/>
      <c r="D246" s="216"/>
      <c r="E246" s="216">
        <v>5134</v>
      </c>
      <c r="F246" s="223" t="s">
        <v>186</v>
      </c>
      <c r="G246" s="224"/>
      <c r="H246" s="220">
        <f t="shared" si="3"/>
        <v>0</v>
      </c>
      <c r="I246" s="220">
        <v>0</v>
      </c>
      <c r="J246" s="220">
        <v>0</v>
      </c>
    </row>
    <row r="247" spans="1:10" ht="28.5" customHeight="1" x14ac:dyDescent="0.2">
      <c r="A247" s="221">
        <v>2432</v>
      </c>
      <c r="B247" s="217" t="s">
        <v>260</v>
      </c>
      <c r="C247" s="216">
        <v>3</v>
      </c>
      <c r="D247" s="216">
        <v>2</v>
      </c>
      <c r="E247" s="216"/>
      <c r="F247" s="223" t="s">
        <v>510</v>
      </c>
      <c r="G247" s="234" t="s">
        <v>511</v>
      </c>
      <c r="H247" s="220">
        <f t="shared" si="3"/>
        <v>0</v>
      </c>
      <c r="I247" s="220">
        <v>0</v>
      </c>
      <c r="J247" s="220">
        <v>0</v>
      </c>
    </row>
    <row r="248" spans="1:10" ht="39" customHeight="1" x14ac:dyDescent="0.2">
      <c r="A248" s="221"/>
      <c r="B248" s="217"/>
      <c r="C248" s="216"/>
      <c r="D248" s="216"/>
      <c r="E248" s="216"/>
      <c r="F248" s="223" t="s">
        <v>841</v>
      </c>
      <c r="G248" s="224"/>
      <c r="H248" s="220">
        <f t="shared" si="3"/>
        <v>0</v>
      </c>
      <c r="I248" s="220">
        <v>0</v>
      </c>
      <c r="J248" s="220">
        <v>0</v>
      </c>
    </row>
    <row r="249" spans="1:10" ht="39" customHeight="1" x14ac:dyDescent="0.2">
      <c r="A249" s="221"/>
      <c r="B249" s="217"/>
      <c r="C249" s="216"/>
      <c r="D249" s="216"/>
      <c r="E249" s="227">
        <v>5112</v>
      </c>
      <c r="F249" s="223" t="s">
        <v>191</v>
      </c>
      <c r="G249" s="224"/>
      <c r="H249" s="220">
        <f t="shared" si="3"/>
        <v>0</v>
      </c>
      <c r="I249" s="220">
        <v>0</v>
      </c>
      <c r="J249" s="220">
        <v>0</v>
      </c>
    </row>
    <row r="250" spans="1:10" ht="32.25" customHeight="1" x14ac:dyDescent="0.2">
      <c r="A250" s="221"/>
      <c r="B250" s="217"/>
      <c r="C250" s="216"/>
      <c r="D250" s="216"/>
      <c r="E250" s="216">
        <v>5134</v>
      </c>
      <c r="F250" s="225" t="s">
        <v>186</v>
      </c>
      <c r="G250" s="224"/>
      <c r="H250" s="220">
        <f t="shared" si="3"/>
        <v>0</v>
      </c>
      <c r="I250" s="220">
        <v>0</v>
      </c>
      <c r="J250" s="220">
        <v>0</v>
      </c>
    </row>
    <row r="251" spans="1:10" ht="0.75" customHeight="1" x14ac:dyDescent="0.2">
      <c r="A251" s="221">
        <v>2433</v>
      </c>
      <c r="B251" s="217" t="s">
        <v>260</v>
      </c>
      <c r="C251" s="216">
        <v>3</v>
      </c>
      <c r="D251" s="216">
        <v>3</v>
      </c>
      <c r="E251" s="216"/>
      <c r="F251" s="223" t="s">
        <v>512</v>
      </c>
      <c r="G251" s="234" t="s">
        <v>513</v>
      </c>
      <c r="H251" s="220">
        <f t="shared" si="3"/>
        <v>0</v>
      </c>
      <c r="I251" s="220"/>
      <c r="J251" s="220">
        <f>SUM(J253:J254)</f>
        <v>0</v>
      </c>
    </row>
    <row r="252" spans="1:10" ht="19.5" hidden="1" customHeight="1" x14ac:dyDescent="0.2">
      <c r="A252" s="221"/>
      <c r="B252" s="217"/>
      <c r="C252" s="216"/>
      <c r="D252" s="216"/>
      <c r="E252" s="216"/>
      <c r="F252" s="223" t="s">
        <v>841</v>
      </c>
      <c r="G252" s="224"/>
      <c r="H252" s="220">
        <f t="shared" si="3"/>
        <v>0</v>
      </c>
      <c r="I252" s="220"/>
      <c r="J252" s="220"/>
    </row>
    <row r="253" spans="1:10" ht="21" hidden="1" customHeight="1" x14ac:dyDescent="0.2">
      <c r="A253" s="221"/>
      <c r="B253" s="217"/>
      <c r="C253" s="216"/>
      <c r="D253" s="216"/>
      <c r="E253" s="216"/>
      <c r="F253" s="223" t="s">
        <v>847</v>
      </c>
      <c r="G253" s="224"/>
      <c r="H253" s="220">
        <f t="shared" si="3"/>
        <v>0</v>
      </c>
      <c r="I253" s="220"/>
      <c r="J253" s="220"/>
    </row>
    <row r="254" spans="1:10" ht="20.25" hidden="1" customHeight="1" x14ac:dyDescent="0.2">
      <c r="A254" s="221"/>
      <c r="B254" s="217"/>
      <c r="C254" s="216"/>
      <c r="D254" s="216"/>
      <c r="E254" s="216"/>
      <c r="F254" s="223" t="s">
        <v>847</v>
      </c>
      <c r="G254" s="224"/>
      <c r="H254" s="220">
        <f t="shared" si="3"/>
        <v>0</v>
      </c>
      <c r="I254" s="220"/>
      <c r="J254" s="220"/>
    </row>
    <row r="255" spans="1:10" ht="18.75" hidden="1" customHeight="1" x14ac:dyDescent="0.2">
      <c r="A255" s="221">
        <v>2435</v>
      </c>
      <c r="B255" s="229"/>
      <c r="C255" s="218"/>
      <c r="D255" s="218"/>
      <c r="E255" s="218"/>
      <c r="F255" s="223" t="s">
        <v>516</v>
      </c>
      <c r="G255" s="222"/>
      <c r="H255" s="220"/>
      <c r="I255" s="220"/>
      <c r="J255" s="220">
        <f>SUM(J257:J258)</f>
        <v>0</v>
      </c>
    </row>
    <row r="256" spans="1:10" ht="18" hidden="1" customHeight="1" x14ac:dyDescent="0.2">
      <c r="A256" s="221"/>
      <c r="B256" s="229"/>
      <c r="C256" s="218"/>
      <c r="D256" s="218"/>
      <c r="E256" s="218"/>
      <c r="F256" s="223" t="s">
        <v>841</v>
      </c>
      <c r="G256" s="222"/>
      <c r="H256" s="220"/>
      <c r="I256" s="220"/>
      <c r="J256" s="220"/>
    </row>
    <row r="257" spans="1:10" ht="21" hidden="1" customHeight="1" x14ac:dyDescent="0.2">
      <c r="A257" s="221"/>
      <c r="B257" s="229"/>
      <c r="C257" s="218"/>
      <c r="D257" s="218"/>
      <c r="E257" s="221">
        <v>5112</v>
      </c>
      <c r="F257" s="223" t="s">
        <v>191</v>
      </c>
      <c r="G257" s="222"/>
      <c r="H257" s="220"/>
      <c r="I257" s="220"/>
      <c r="J257" s="220"/>
    </row>
    <row r="258" spans="1:10" ht="24.75" hidden="1" customHeight="1" x14ac:dyDescent="0.2">
      <c r="A258" s="221"/>
      <c r="B258" s="229"/>
      <c r="C258" s="218"/>
      <c r="D258" s="218"/>
      <c r="E258" s="221">
        <v>5134</v>
      </c>
      <c r="F258" s="223" t="s">
        <v>186</v>
      </c>
      <c r="G258" s="224"/>
      <c r="H258" s="220">
        <f>SUM(I258:J258)</f>
        <v>0</v>
      </c>
      <c r="I258" s="220"/>
      <c r="J258" s="220"/>
    </row>
    <row r="259" spans="1:10" ht="23.25" hidden="1" customHeight="1" x14ac:dyDescent="0.2">
      <c r="A259" s="221">
        <v>2440</v>
      </c>
      <c r="B259" s="229" t="s">
        <v>260</v>
      </c>
      <c r="C259" s="218">
        <v>4</v>
      </c>
      <c r="D259" s="218">
        <v>0</v>
      </c>
      <c r="E259" s="218"/>
      <c r="F259" s="223" t="s">
        <v>27</v>
      </c>
      <c r="G259" s="222" t="s">
        <v>520</v>
      </c>
      <c r="H259" s="220">
        <f t="shared" ref="H259:H279" si="5">SUM(I259:J259)</f>
        <v>0</v>
      </c>
      <c r="I259" s="220"/>
      <c r="J259" s="220">
        <f>SUM(J260)</f>
        <v>0</v>
      </c>
    </row>
    <row r="260" spans="1:10" ht="22.5" hidden="1" customHeight="1" x14ac:dyDescent="0.2">
      <c r="A260" s="221">
        <v>2441</v>
      </c>
      <c r="B260" s="217" t="s">
        <v>260</v>
      </c>
      <c r="C260" s="216">
        <v>4</v>
      </c>
      <c r="D260" s="216">
        <v>1</v>
      </c>
      <c r="E260" s="216"/>
      <c r="F260" s="223" t="s">
        <v>521</v>
      </c>
      <c r="G260" s="234" t="s">
        <v>522</v>
      </c>
      <c r="H260" s="220">
        <f t="shared" si="5"/>
        <v>0</v>
      </c>
      <c r="I260" s="220"/>
      <c r="J260" s="220">
        <f>SUM(J262:J263)</f>
        <v>0</v>
      </c>
    </row>
    <row r="261" spans="1:10" ht="21" hidden="1" customHeight="1" x14ac:dyDescent="0.2">
      <c r="A261" s="221"/>
      <c r="B261" s="217"/>
      <c r="C261" s="216"/>
      <c r="D261" s="216"/>
      <c r="E261" s="216"/>
      <c r="F261" s="223" t="s">
        <v>841</v>
      </c>
      <c r="G261" s="224"/>
      <c r="H261" s="220">
        <f t="shared" si="5"/>
        <v>0</v>
      </c>
      <c r="I261" s="220"/>
      <c r="J261" s="220"/>
    </row>
    <row r="262" spans="1:10" ht="21" hidden="1" customHeight="1" x14ac:dyDescent="0.2">
      <c r="A262" s="221"/>
      <c r="B262" s="217"/>
      <c r="C262" s="216"/>
      <c r="D262" s="216"/>
      <c r="E262" s="216"/>
      <c r="F262" s="223" t="s">
        <v>847</v>
      </c>
      <c r="G262" s="224"/>
      <c r="H262" s="220">
        <f t="shared" si="5"/>
        <v>0</v>
      </c>
      <c r="I262" s="220"/>
      <c r="J262" s="220"/>
    </row>
    <row r="263" spans="1:10" ht="22.5" hidden="1" customHeight="1" x14ac:dyDescent="0.2">
      <c r="A263" s="221"/>
      <c r="B263" s="217"/>
      <c r="C263" s="216"/>
      <c r="D263" s="216"/>
      <c r="E263" s="216"/>
      <c r="F263" s="223" t="s">
        <v>847</v>
      </c>
      <c r="G263" s="224"/>
      <c r="H263" s="220">
        <f t="shared" si="5"/>
        <v>0</v>
      </c>
      <c r="I263" s="220"/>
      <c r="J263" s="220"/>
    </row>
    <row r="264" spans="1:10" ht="22.5" hidden="1" customHeight="1" x14ac:dyDescent="0.2">
      <c r="A264" s="221">
        <v>2442</v>
      </c>
      <c r="B264" s="217" t="s">
        <v>260</v>
      </c>
      <c r="C264" s="216">
        <v>4</v>
      </c>
      <c r="D264" s="216">
        <v>2</v>
      </c>
      <c r="E264" s="216"/>
      <c r="F264" s="223" t="s">
        <v>523</v>
      </c>
      <c r="G264" s="234" t="s">
        <v>524</v>
      </c>
      <c r="H264" s="220">
        <f t="shared" si="5"/>
        <v>0</v>
      </c>
      <c r="I264" s="220"/>
      <c r="J264" s="220">
        <f>SUM(J266:J267)</f>
        <v>0</v>
      </c>
    </row>
    <row r="265" spans="1:10" ht="24" hidden="1" customHeight="1" x14ac:dyDescent="0.2">
      <c r="A265" s="221"/>
      <c r="B265" s="217"/>
      <c r="C265" s="216"/>
      <c r="D265" s="216"/>
      <c r="E265" s="216"/>
      <c r="F265" s="223" t="s">
        <v>841</v>
      </c>
      <c r="G265" s="224"/>
      <c r="H265" s="220">
        <f t="shared" si="5"/>
        <v>0</v>
      </c>
      <c r="I265" s="220"/>
      <c r="J265" s="220"/>
    </row>
    <row r="266" spans="1:10" ht="21" hidden="1" customHeight="1" x14ac:dyDescent="0.2">
      <c r="A266" s="221"/>
      <c r="B266" s="217"/>
      <c r="C266" s="216"/>
      <c r="D266" s="216"/>
      <c r="E266" s="216"/>
      <c r="F266" s="223" t="s">
        <v>847</v>
      </c>
      <c r="G266" s="224"/>
      <c r="H266" s="220">
        <f t="shared" si="5"/>
        <v>0</v>
      </c>
      <c r="I266" s="220"/>
      <c r="J266" s="220"/>
    </row>
    <row r="267" spans="1:10" ht="16.5" hidden="1" customHeight="1" x14ac:dyDescent="0.2">
      <c r="A267" s="221"/>
      <c r="B267" s="217"/>
      <c r="C267" s="216"/>
      <c r="D267" s="216"/>
      <c r="E267" s="216"/>
      <c r="F267" s="223" t="s">
        <v>847</v>
      </c>
      <c r="G267" s="224"/>
      <c r="H267" s="220">
        <f t="shared" si="5"/>
        <v>0</v>
      </c>
      <c r="I267" s="220"/>
      <c r="J267" s="220"/>
    </row>
    <row r="268" spans="1:10" ht="21" hidden="1" customHeight="1" x14ac:dyDescent="0.2">
      <c r="A268" s="221">
        <v>2443</v>
      </c>
      <c r="B268" s="217" t="s">
        <v>260</v>
      </c>
      <c r="C268" s="216">
        <v>4</v>
      </c>
      <c r="D268" s="216">
        <v>3</v>
      </c>
      <c r="E268" s="216"/>
      <c r="F268" s="223" t="s">
        <v>525</v>
      </c>
      <c r="G268" s="234" t="s">
        <v>526</v>
      </c>
      <c r="H268" s="220">
        <f t="shared" si="5"/>
        <v>0</v>
      </c>
      <c r="I268" s="220"/>
      <c r="J268" s="220">
        <f>SUM(J270:J271)</f>
        <v>0</v>
      </c>
    </row>
    <row r="269" spans="1:10" ht="29.25" hidden="1" customHeight="1" x14ac:dyDescent="0.2">
      <c r="A269" s="221"/>
      <c r="B269" s="217"/>
      <c r="C269" s="216"/>
      <c r="D269" s="216"/>
      <c r="E269" s="216"/>
      <c r="F269" s="223" t="s">
        <v>841</v>
      </c>
      <c r="G269" s="224"/>
      <c r="H269" s="220">
        <f t="shared" si="5"/>
        <v>0</v>
      </c>
      <c r="I269" s="220"/>
      <c r="J269" s="220"/>
    </row>
    <row r="270" spans="1:10" ht="17.25" hidden="1" customHeight="1" x14ac:dyDescent="0.2">
      <c r="A270" s="221"/>
      <c r="B270" s="217"/>
      <c r="C270" s="216"/>
      <c r="D270" s="216"/>
      <c r="E270" s="216"/>
      <c r="F270" s="223" t="s">
        <v>847</v>
      </c>
      <c r="G270" s="224"/>
      <c r="H270" s="220">
        <f t="shared" si="5"/>
        <v>0</v>
      </c>
      <c r="I270" s="220">
        <v>0</v>
      </c>
      <c r="J270" s="220"/>
    </row>
    <row r="271" spans="1:10" ht="18" hidden="1" customHeight="1" x14ac:dyDescent="0.2">
      <c r="A271" s="221"/>
      <c r="B271" s="217"/>
      <c r="C271" s="216"/>
      <c r="D271" s="216"/>
      <c r="E271" s="216"/>
      <c r="F271" s="223" t="s">
        <v>847</v>
      </c>
      <c r="G271" s="224"/>
      <c r="H271" s="220">
        <f t="shared" si="5"/>
        <v>0</v>
      </c>
      <c r="I271" s="220"/>
      <c r="J271" s="220"/>
    </row>
    <row r="272" spans="1:10" ht="20.25" hidden="1" customHeight="1" x14ac:dyDescent="0.2">
      <c r="A272" s="221">
        <v>2420</v>
      </c>
      <c r="B272" s="242" t="s">
        <v>857</v>
      </c>
      <c r="C272" s="242" t="s">
        <v>196</v>
      </c>
      <c r="D272" s="242" t="s">
        <v>194</v>
      </c>
      <c r="E272" s="216"/>
      <c r="F272" s="223" t="s">
        <v>858</v>
      </c>
      <c r="G272" s="224"/>
      <c r="H272" s="220">
        <v>0</v>
      </c>
      <c r="I272" s="220">
        <v>0</v>
      </c>
      <c r="J272" s="220">
        <v>0</v>
      </c>
    </row>
    <row r="273" spans="1:10" ht="25.5" hidden="1" customHeight="1" x14ac:dyDescent="0.2">
      <c r="A273" s="221">
        <v>2421</v>
      </c>
      <c r="B273" s="217" t="s">
        <v>857</v>
      </c>
      <c r="C273" s="216">
        <v>2</v>
      </c>
      <c r="D273" s="216">
        <v>1</v>
      </c>
      <c r="E273" s="216"/>
      <c r="F273" s="223" t="s">
        <v>859</v>
      </c>
      <c r="G273" s="224"/>
      <c r="H273" s="220">
        <v>0</v>
      </c>
      <c r="I273" s="220">
        <v>0</v>
      </c>
      <c r="J273" s="220">
        <v>0</v>
      </c>
    </row>
    <row r="274" spans="1:10" ht="27" hidden="1" customHeight="1" x14ac:dyDescent="0.2">
      <c r="A274" s="221"/>
      <c r="B274" s="217"/>
      <c r="C274" s="216"/>
      <c r="D274" s="216"/>
      <c r="E274" s="216"/>
      <c r="F274" s="223" t="s">
        <v>841</v>
      </c>
      <c r="G274" s="224"/>
      <c r="H274" s="220"/>
      <c r="I274" s="220"/>
      <c r="J274" s="220"/>
    </row>
    <row r="275" spans="1:10" ht="23.25" hidden="1" customHeight="1" x14ac:dyDescent="0.2">
      <c r="A275" s="221"/>
      <c r="B275" s="217"/>
      <c r="C275" s="216"/>
      <c r="D275" s="216"/>
      <c r="E275" s="243">
        <v>4239</v>
      </c>
      <c r="F275" s="223" t="s">
        <v>844</v>
      </c>
      <c r="G275" s="224"/>
      <c r="H275" s="220">
        <v>0</v>
      </c>
      <c r="I275" s="220">
        <v>0</v>
      </c>
      <c r="J275" s="220">
        <v>0</v>
      </c>
    </row>
    <row r="276" spans="1:10" ht="20.25" hidden="1" customHeight="1" x14ac:dyDescent="0.2">
      <c r="A276" s="221"/>
      <c r="B276" s="217"/>
      <c r="C276" s="216"/>
      <c r="D276" s="216"/>
      <c r="E276" s="242">
        <v>5121</v>
      </c>
      <c r="F276" s="223" t="s">
        <v>860</v>
      </c>
      <c r="G276" s="224"/>
      <c r="H276" s="220">
        <v>0</v>
      </c>
      <c r="I276" s="220">
        <v>0</v>
      </c>
      <c r="J276" s="220">
        <v>0</v>
      </c>
    </row>
    <row r="277" spans="1:10" ht="26.25" customHeight="1" x14ac:dyDescent="0.2">
      <c r="A277" s="221">
        <v>2450</v>
      </c>
      <c r="B277" s="217" t="s">
        <v>260</v>
      </c>
      <c r="C277" s="216">
        <v>5</v>
      </c>
      <c r="D277" s="216">
        <v>0</v>
      </c>
      <c r="E277" s="218"/>
      <c r="F277" s="223" t="s">
        <v>28</v>
      </c>
      <c r="G277" s="236" t="s">
        <v>527</v>
      </c>
      <c r="H277" s="220">
        <f t="shared" si="5"/>
        <v>2021096.78</v>
      </c>
      <c r="I277" s="220">
        <v>0</v>
      </c>
      <c r="J277" s="220">
        <f>J278+J340</f>
        <v>2021096.78</v>
      </c>
    </row>
    <row r="278" spans="1:10" ht="24" customHeight="1" x14ac:dyDescent="0.2">
      <c r="A278" s="221">
        <v>2451</v>
      </c>
      <c r="B278" s="217" t="s">
        <v>260</v>
      </c>
      <c r="C278" s="216">
        <v>5</v>
      </c>
      <c r="D278" s="216">
        <v>1</v>
      </c>
      <c r="E278" s="216"/>
      <c r="F278" s="223" t="s">
        <v>528</v>
      </c>
      <c r="G278" s="234" t="s">
        <v>529</v>
      </c>
      <c r="H278" s="220">
        <f>SUM(I278:J278)</f>
        <v>1892000</v>
      </c>
      <c r="I278" s="220">
        <v>0</v>
      </c>
      <c r="J278" s="220">
        <f>J280+J281+J339</f>
        <v>1892000</v>
      </c>
    </row>
    <row r="279" spans="1:10" ht="37.5" customHeight="1" x14ac:dyDescent="0.2">
      <c r="A279" s="221"/>
      <c r="B279" s="217"/>
      <c r="C279" s="216"/>
      <c r="D279" s="216"/>
      <c r="E279" s="216"/>
      <c r="F279" s="223" t="s">
        <v>841</v>
      </c>
      <c r="G279" s="224"/>
      <c r="H279" s="220">
        <f t="shared" si="5"/>
        <v>0</v>
      </c>
      <c r="I279" s="220">
        <v>0</v>
      </c>
      <c r="J279" s="220">
        <v>0</v>
      </c>
    </row>
    <row r="280" spans="1:10" ht="37.5" customHeight="1" x14ac:dyDescent="0.2">
      <c r="A280" s="221"/>
      <c r="B280" s="217"/>
      <c r="C280" s="216"/>
      <c r="D280" s="216"/>
      <c r="E280" s="216">
        <v>5112</v>
      </c>
      <c r="F280" s="223" t="s">
        <v>901</v>
      </c>
      <c r="G280" s="224"/>
      <c r="H280" s="215">
        <f>SUM(I280:J280)</f>
        <v>0</v>
      </c>
      <c r="I280" s="215">
        <v>0</v>
      </c>
      <c r="J280" s="220"/>
    </row>
    <row r="281" spans="1:10" ht="41.25" customHeight="1" x14ac:dyDescent="0.2">
      <c r="A281" s="221"/>
      <c r="B281" s="217"/>
      <c r="C281" s="216"/>
      <c r="D281" s="216"/>
      <c r="E281" s="227">
        <v>5113</v>
      </c>
      <c r="F281" s="223" t="s">
        <v>192</v>
      </c>
      <c r="G281" s="224"/>
      <c r="H281" s="215">
        <f>SUM(I281:J281)</f>
        <v>1892000</v>
      </c>
      <c r="I281" s="215">
        <v>0</v>
      </c>
      <c r="J281" s="220">
        <v>1892000</v>
      </c>
    </row>
    <row r="282" spans="1:10" ht="1.5" hidden="1" customHeight="1" x14ac:dyDescent="0.2">
      <c r="A282" s="221"/>
      <c r="B282" s="217"/>
      <c r="C282" s="216"/>
      <c r="D282" s="216"/>
      <c r="E282" s="216">
        <v>5129</v>
      </c>
      <c r="F282" s="223" t="s">
        <v>189</v>
      </c>
      <c r="G282" s="224"/>
      <c r="H282" s="215">
        <f t="shared" ref="H282:H341" si="6">SUM(I282:J282)</f>
        <v>993500</v>
      </c>
      <c r="I282" s="215">
        <v>0</v>
      </c>
      <c r="J282" s="220">
        <v>993500</v>
      </c>
    </row>
    <row r="283" spans="1:10" ht="0.75" hidden="1" customHeight="1" x14ac:dyDescent="0.2">
      <c r="A283" s="221"/>
      <c r="B283" s="217"/>
      <c r="C283" s="216"/>
      <c r="D283" s="216"/>
      <c r="E283" s="216"/>
      <c r="F283" s="223" t="s">
        <v>847</v>
      </c>
      <c r="G283" s="224"/>
      <c r="H283" s="215">
        <f t="shared" si="6"/>
        <v>993500</v>
      </c>
      <c r="I283" s="215">
        <v>0</v>
      </c>
      <c r="J283" s="220">
        <v>993500</v>
      </c>
    </row>
    <row r="284" spans="1:10" ht="180" hidden="1" customHeight="1" x14ac:dyDescent="0.2">
      <c r="A284" s="221">
        <v>2452</v>
      </c>
      <c r="B284" s="217" t="s">
        <v>260</v>
      </c>
      <c r="C284" s="216">
        <v>5</v>
      </c>
      <c r="D284" s="216">
        <v>2</v>
      </c>
      <c r="E284" s="216"/>
      <c r="F284" s="223" t="s">
        <v>530</v>
      </c>
      <c r="G284" s="234" t="s">
        <v>531</v>
      </c>
      <c r="H284" s="215">
        <f t="shared" si="6"/>
        <v>993500</v>
      </c>
      <c r="I284" s="215">
        <v>0</v>
      </c>
      <c r="J284" s="220">
        <v>993500</v>
      </c>
    </row>
    <row r="285" spans="1:10" ht="36" hidden="1" customHeight="1" x14ac:dyDescent="0.2">
      <c r="A285" s="221"/>
      <c r="B285" s="217"/>
      <c r="C285" s="216"/>
      <c r="D285" s="216"/>
      <c r="E285" s="216"/>
      <c r="F285" s="223" t="s">
        <v>841</v>
      </c>
      <c r="G285" s="224"/>
      <c r="H285" s="215">
        <f t="shared" si="6"/>
        <v>993500</v>
      </c>
      <c r="I285" s="215">
        <v>0</v>
      </c>
      <c r="J285" s="220">
        <v>993500</v>
      </c>
    </row>
    <row r="286" spans="1:10" ht="15" hidden="1" customHeight="1" x14ac:dyDescent="0.2">
      <c r="A286" s="221"/>
      <c r="B286" s="217"/>
      <c r="C286" s="216"/>
      <c r="D286" s="216"/>
      <c r="E286" s="216"/>
      <c r="F286" s="223" t="s">
        <v>847</v>
      </c>
      <c r="G286" s="224"/>
      <c r="H286" s="215">
        <f t="shared" si="6"/>
        <v>993500</v>
      </c>
      <c r="I286" s="215">
        <v>0</v>
      </c>
      <c r="J286" s="220">
        <v>993500</v>
      </c>
    </row>
    <row r="287" spans="1:10" ht="15" hidden="1" customHeight="1" x14ac:dyDescent="0.2">
      <c r="A287" s="221"/>
      <c r="B287" s="217"/>
      <c r="C287" s="216"/>
      <c r="D287" s="216"/>
      <c r="E287" s="216"/>
      <c r="F287" s="223" t="s">
        <v>847</v>
      </c>
      <c r="G287" s="224"/>
      <c r="H287" s="215">
        <f t="shared" si="6"/>
        <v>993500</v>
      </c>
      <c r="I287" s="215">
        <v>0</v>
      </c>
      <c r="J287" s="220">
        <v>993500</v>
      </c>
    </row>
    <row r="288" spans="1:10" ht="204" hidden="1" customHeight="1" x14ac:dyDescent="0.2">
      <c r="A288" s="221">
        <v>2453</v>
      </c>
      <c r="B288" s="217" t="s">
        <v>260</v>
      </c>
      <c r="C288" s="216">
        <v>5</v>
      </c>
      <c r="D288" s="216">
        <v>3</v>
      </c>
      <c r="E288" s="216"/>
      <c r="F288" s="223" t="s">
        <v>532</v>
      </c>
      <c r="G288" s="234" t="s">
        <v>533</v>
      </c>
      <c r="H288" s="215">
        <f t="shared" si="6"/>
        <v>993500</v>
      </c>
      <c r="I288" s="215">
        <v>0</v>
      </c>
      <c r="J288" s="220">
        <v>993500</v>
      </c>
    </row>
    <row r="289" spans="1:10" ht="36" hidden="1" customHeight="1" x14ac:dyDescent="0.2">
      <c r="A289" s="221"/>
      <c r="B289" s="217"/>
      <c r="C289" s="216"/>
      <c r="D289" s="216"/>
      <c r="E289" s="216"/>
      <c r="F289" s="223" t="s">
        <v>841</v>
      </c>
      <c r="G289" s="224"/>
      <c r="H289" s="215">
        <f t="shared" si="6"/>
        <v>993500</v>
      </c>
      <c r="I289" s="215">
        <v>0</v>
      </c>
      <c r="J289" s="220">
        <v>993500</v>
      </c>
    </row>
    <row r="290" spans="1:10" ht="15" hidden="1" customHeight="1" x14ac:dyDescent="0.2">
      <c r="A290" s="221"/>
      <c r="B290" s="217"/>
      <c r="C290" s="216"/>
      <c r="D290" s="216"/>
      <c r="E290" s="216"/>
      <c r="F290" s="223" t="s">
        <v>847</v>
      </c>
      <c r="G290" s="224"/>
      <c r="H290" s="215">
        <f t="shared" si="6"/>
        <v>993500</v>
      </c>
      <c r="I290" s="215">
        <v>0</v>
      </c>
      <c r="J290" s="220">
        <v>993500</v>
      </c>
    </row>
    <row r="291" spans="1:10" ht="15" hidden="1" customHeight="1" x14ac:dyDescent="0.2">
      <c r="A291" s="221"/>
      <c r="B291" s="217"/>
      <c r="C291" s="216"/>
      <c r="D291" s="216"/>
      <c r="E291" s="216"/>
      <c r="F291" s="223" t="s">
        <v>847</v>
      </c>
      <c r="G291" s="224"/>
      <c r="H291" s="215">
        <f t="shared" si="6"/>
        <v>993500</v>
      </c>
      <c r="I291" s="215">
        <v>0</v>
      </c>
      <c r="J291" s="220">
        <v>993500</v>
      </c>
    </row>
    <row r="292" spans="1:10" ht="156" hidden="1" customHeight="1" x14ac:dyDescent="0.2">
      <c r="A292" s="221">
        <v>2454</v>
      </c>
      <c r="B292" s="217" t="s">
        <v>260</v>
      </c>
      <c r="C292" s="216">
        <v>5</v>
      </c>
      <c r="D292" s="216">
        <v>4</v>
      </c>
      <c r="E292" s="216"/>
      <c r="F292" s="223" t="s">
        <v>534</v>
      </c>
      <c r="G292" s="234" t="s">
        <v>535</v>
      </c>
      <c r="H292" s="215">
        <f t="shared" si="6"/>
        <v>993500</v>
      </c>
      <c r="I292" s="215">
        <v>0</v>
      </c>
      <c r="J292" s="220">
        <v>993500</v>
      </c>
    </row>
    <row r="293" spans="1:10" ht="36" hidden="1" customHeight="1" x14ac:dyDescent="0.2">
      <c r="A293" s="221"/>
      <c r="B293" s="217"/>
      <c r="C293" s="216"/>
      <c r="D293" s="216"/>
      <c r="E293" s="216"/>
      <c r="F293" s="223" t="s">
        <v>841</v>
      </c>
      <c r="G293" s="224"/>
      <c r="H293" s="215">
        <f t="shared" si="6"/>
        <v>993500</v>
      </c>
      <c r="I293" s="215">
        <v>0</v>
      </c>
      <c r="J293" s="220">
        <v>993500</v>
      </c>
    </row>
    <row r="294" spans="1:10" ht="15" hidden="1" customHeight="1" x14ac:dyDescent="0.2">
      <c r="A294" s="221"/>
      <c r="B294" s="217"/>
      <c r="C294" s="216"/>
      <c r="D294" s="216"/>
      <c r="E294" s="216"/>
      <c r="F294" s="223" t="s">
        <v>847</v>
      </c>
      <c r="G294" s="224"/>
      <c r="H294" s="215">
        <f t="shared" si="6"/>
        <v>993500</v>
      </c>
      <c r="I294" s="215">
        <v>0</v>
      </c>
      <c r="J294" s="220">
        <v>993500</v>
      </c>
    </row>
    <row r="295" spans="1:10" ht="15" hidden="1" customHeight="1" x14ac:dyDescent="0.2">
      <c r="A295" s="221"/>
      <c r="B295" s="217"/>
      <c r="C295" s="216"/>
      <c r="D295" s="216"/>
      <c r="E295" s="216"/>
      <c r="F295" s="223" t="s">
        <v>847</v>
      </c>
      <c r="G295" s="224"/>
      <c r="H295" s="215">
        <f t="shared" si="6"/>
        <v>993500</v>
      </c>
      <c r="I295" s="215">
        <v>0</v>
      </c>
      <c r="J295" s="220">
        <v>993500</v>
      </c>
    </row>
    <row r="296" spans="1:10" ht="336" hidden="1" customHeight="1" x14ac:dyDescent="0.2">
      <c r="A296" s="221">
        <v>2455</v>
      </c>
      <c r="B296" s="217" t="s">
        <v>260</v>
      </c>
      <c r="C296" s="216">
        <v>5</v>
      </c>
      <c r="D296" s="216">
        <v>5</v>
      </c>
      <c r="E296" s="216"/>
      <c r="F296" s="223" t="s">
        <v>536</v>
      </c>
      <c r="G296" s="234" t="s">
        <v>537</v>
      </c>
      <c r="H296" s="215">
        <f t="shared" si="6"/>
        <v>993500</v>
      </c>
      <c r="I296" s="215">
        <v>0</v>
      </c>
      <c r="J296" s="220">
        <v>993500</v>
      </c>
    </row>
    <row r="297" spans="1:10" ht="36" hidden="1" customHeight="1" x14ac:dyDescent="0.2">
      <c r="A297" s="221"/>
      <c r="B297" s="217"/>
      <c r="C297" s="216"/>
      <c r="D297" s="216"/>
      <c r="E297" s="216"/>
      <c r="F297" s="223" t="s">
        <v>841</v>
      </c>
      <c r="G297" s="224"/>
      <c r="H297" s="215">
        <f t="shared" si="6"/>
        <v>993500</v>
      </c>
      <c r="I297" s="215">
        <v>0</v>
      </c>
      <c r="J297" s="220">
        <v>993500</v>
      </c>
    </row>
    <row r="298" spans="1:10" ht="15" hidden="1" customHeight="1" x14ac:dyDescent="0.2">
      <c r="A298" s="221"/>
      <c r="B298" s="217"/>
      <c r="C298" s="216"/>
      <c r="D298" s="216"/>
      <c r="E298" s="216"/>
      <c r="F298" s="223" t="s">
        <v>847</v>
      </c>
      <c r="G298" s="224"/>
      <c r="H298" s="215">
        <f t="shared" si="6"/>
        <v>993500</v>
      </c>
      <c r="I298" s="215">
        <v>0</v>
      </c>
      <c r="J298" s="220">
        <v>993500</v>
      </c>
    </row>
    <row r="299" spans="1:10" ht="15" hidden="1" customHeight="1" x14ac:dyDescent="0.2">
      <c r="A299" s="221"/>
      <c r="B299" s="217"/>
      <c r="C299" s="216"/>
      <c r="D299" s="216"/>
      <c r="E299" s="216"/>
      <c r="F299" s="223" t="s">
        <v>847</v>
      </c>
      <c r="G299" s="224"/>
      <c r="H299" s="215">
        <f t="shared" si="6"/>
        <v>993500</v>
      </c>
      <c r="I299" s="215">
        <v>0</v>
      </c>
      <c r="J299" s="220">
        <v>993500</v>
      </c>
    </row>
    <row r="300" spans="1:10" ht="156" hidden="1" customHeight="1" x14ac:dyDescent="0.2">
      <c r="A300" s="221">
        <v>2460</v>
      </c>
      <c r="B300" s="229" t="s">
        <v>260</v>
      </c>
      <c r="C300" s="218">
        <v>6</v>
      </c>
      <c r="D300" s="218">
        <v>0</v>
      </c>
      <c r="E300" s="218"/>
      <c r="F300" s="223" t="s">
        <v>29</v>
      </c>
      <c r="G300" s="222" t="s">
        <v>538</v>
      </c>
      <c r="H300" s="215">
        <f t="shared" si="6"/>
        <v>993500</v>
      </c>
      <c r="I300" s="215">
        <v>0</v>
      </c>
      <c r="J300" s="220">
        <v>993500</v>
      </c>
    </row>
    <row r="301" spans="1:10" ht="156" hidden="1" customHeight="1" x14ac:dyDescent="0.2">
      <c r="A301" s="221">
        <v>2461</v>
      </c>
      <c r="B301" s="217" t="s">
        <v>260</v>
      </c>
      <c r="C301" s="216">
        <v>6</v>
      </c>
      <c r="D301" s="216">
        <v>1</v>
      </c>
      <c r="E301" s="216"/>
      <c r="F301" s="223" t="s">
        <v>539</v>
      </c>
      <c r="G301" s="234" t="s">
        <v>538</v>
      </c>
      <c r="H301" s="215">
        <f t="shared" si="6"/>
        <v>993500</v>
      </c>
      <c r="I301" s="215">
        <v>0</v>
      </c>
      <c r="J301" s="220">
        <v>993500</v>
      </c>
    </row>
    <row r="302" spans="1:10" ht="36" hidden="1" customHeight="1" x14ac:dyDescent="0.2">
      <c r="A302" s="221"/>
      <c r="B302" s="217"/>
      <c r="C302" s="216"/>
      <c r="D302" s="216"/>
      <c r="E302" s="216"/>
      <c r="F302" s="223" t="s">
        <v>841</v>
      </c>
      <c r="G302" s="224"/>
      <c r="H302" s="215">
        <f t="shared" si="6"/>
        <v>993500</v>
      </c>
      <c r="I302" s="215">
        <v>0</v>
      </c>
      <c r="J302" s="220">
        <v>993500</v>
      </c>
    </row>
    <row r="303" spans="1:10" ht="15" hidden="1" customHeight="1" x14ac:dyDescent="0.2">
      <c r="A303" s="221"/>
      <c r="B303" s="217"/>
      <c r="C303" s="216"/>
      <c r="D303" s="216"/>
      <c r="E303" s="216"/>
      <c r="F303" s="223" t="s">
        <v>847</v>
      </c>
      <c r="G303" s="224"/>
      <c r="H303" s="215">
        <f t="shared" si="6"/>
        <v>993500</v>
      </c>
      <c r="I303" s="215">
        <v>0</v>
      </c>
      <c r="J303" s="220">
        <v>993500</v>
      </c>
    </row>
    <row r="304" spans="1:10" ht="15" hidden="1" customHeight="1" x14ac:dyDescent="0.2">
      <c r="A304" s="221"/>
      <c r="B304" s="217"/>
      <c r="C304" s="216"/>
      <c r="D304" s="216"/>
      <c r="E304" s="216"/>
      <c r="F304" s="223" t="s">
        <v>847</v>
      </c>
      <c r="G304" s="224"/>
      <c r="H304" s="215">
        <f t="shared" si="6"/>
        <v>993500</v>
      </c>
      <c r="I304" s="215">
        <v>0</v>
      </c>
      <c r="J304" s="220">
        <v>993500</v>
      </c>
    </row>
    <row r="305" spans="1:10" ht="192" hidden="1" customHeight="1" x14ac:dyDescent="0.2">
      <c r="A305" s="221">
        <v>2470</v>
      </c>
      <c r="B305" s="229" t="s">
        <v>260</v>
      </c>
      <c r="C305" s="218">
        <v>7</v>
      </c>
      <c r="D305" s="218">
        <v>0</v>
      </c>
      <c r="E305" s="218"/>
      <c r="F305" s="222" t="s">
        <v>30</v>
      </c>
      <c r="G305" s="236" t="s">
        <v>540</v>
      </c>
      <c r="H305" s="215">
        <f t="shared" si="6"/>
        <v>993500</v>
      </c>
      <c r="I305" s="215">
        <v>0</v>
      </c>
      <c r="J305" s="220">
        <v>993500</v>
      </c>
    </row>
    <row r="306" spans="1:10" ht="409.5" hidden="1" customHeight="1" x14ac:dyDescent="0.2">
      <c r="A306" s="221">
        <v>2471</v>
      </c>
      <c r="B306" s="217" t="s">
        <v>260</v>
      </c>
      <c r="C306" s="216">
        <v>7</v>
      </c>
      <c r="D306" s="216">
        <v>1</v>
      </c>
      <c r="E306" s="216"/>
      <c r="F306" s="223" t="s">
        <v>541</v>
      </c>
      <c r="G306" s="234" t="s">
        <v>542</v>
      </c>
      <c r="H306" s="215">
        <f t="shared" si="6"/>
        <v>993500</v>
      </c>
      <c r="I306" s="215">
        <v>0</v>
      </c>
      <c r="J306" s="220">
        <v>993500</v>
      </c>
    </row>
    <row r="307" spans="1:10" ht="36" hidden="1" customHeight="1" x14ac:dyDescent="0.2">
      <c r="A307" s="221"/>
      <c r="B307" s="217"/>
      <c r="C307" s="216"/>
      <c r="D307" s="216"/>
      <c r="E307" s="216"/>
      <c r="F307" s="223" t="s">
        <v>841</v>
      </c>
      <c r="G307" s="224"/>
      <c r="H307" s="215">
        <f t="shared" si="6"/>
        <v>993500</v>
      </c>
      <c r="I307" s="215">
        <v>0</v>
      </c>
      <c r="J307" s="220">
        <v>993500</v>
      </c>
    </row>
    <row r="308" spans="1:10" ht="15" hidden="1" customHeight="1" x14ac:dyDescent="0.2">
      <c r="A308" s="221"/>
      <c r="B308" s="217"/>
      <c r="C308" s="216"/>
      <c r="D308" s="216"/>
      <c r="E308" s="216"/>
      <c r="F308" s="223" t="s">
        <v>847</v>
      </c>
      <c r="G308" s="224"/>
      <c r="H308" s="215">
        <f t="shared" si="6"/>
        <v>993500</v>
      </c>
      <c r="I308" s="215">
        <v>0</v>
      </c>
      <c r="J308" s="220">
        <v>993500</v>
      </c>
    </row>
    <row r="309" spans="1:10" ht="15" hidden="1" customHeight="1" x14ac:dyDescent="0.2">
      <c r="A309" s="221"/>
      <c r="B309" s="217"/>
      <c r="C309" s="216"/>
      <c r="D309" s="216"/>
      <c r="E309" s="216"/>
      <c r="F309" s="223" t="s">
        <v>847</v>
      </c>
      <c r="G309" s="224"/>
      <c r="H309" s="215">
        <f t="shared" si="6"/>
        <v>993500</v>
      </c>
      <c r="I309" s="215">
        <v>0</v>
      </c>
      <c r="J309" s="220">
        <v>993500</v>
      </c>
    </row>
    <row r="310" spans="1:10" ht="264" hidden="1" customHeight="1" x14ac:dyDescent="0.2">
      <c r="A310" s="221">
        <v>2472</v>
      </c>
      <c r="B310" s="217" t="s">
        <v>260</v>
      </c>
      <c r="C310" s="216">
        <v>7</v>
      </c>
      <c r="D310" s="216">
        <v>2</v>
      </c>
      <c r="E310" s="216"/>
      <c r="F310" s="223" t="s">
        <v>543</v>
      </c>
      <c r="G310" s="244" t="s">
        <v>544</v>
      </c>
      <c r="H310" s="215">
        <f t="shared" si="6"/>
        <v>993500</v>
      </c>
      <c r="I310" s="215">
        <v>0</v>
      </c>
      <c r="J310" s="220">
        <v>993500</v>
      </c>
    </row>
    <row r="311" spans="1:10" ht="17.25" hidden="1" customHeight="1" x14ac:dyDescent="0.2">
      <c r="A311" s="221"/>
      <c r="B311" s="217"/>
      <c r="C311" s="216"/>
      <c r="D311" s="216"/>
      <c r="E311" s="216"/>
      <c r="F311" s="223" t="s">
        <v>841</v>
      </c>
      <c r="G311" s="224"/>
      <c r="H311" s="215">
        <f t="shared" si="6"/>
        <v>993500</v>
      </c>
      <c r="I311" s="215">
        <v>0</v>
      </c>
      <c r="J311" s="220">
        <v>993500</v>
      </c>
    </row>
    <row r="312" spans="1:10" ht="15" hidden="1" customHeight="1" x14ac:dyDescent="0.2">
      <c r="A312" s="221"/>
      <c r="B312" s="217"/>
      <c r="C312" s="216"/>
      <c r="D312" s="216"/>
      <c r="E312" s="216"/>
      <c r="F312" s="223" t="s">
        <v>847</v>
      </c>
      <c r="G312" s="224"/>
      <c r="H312" s="215">
        <f t="shared" si="6"/>
        <v>993500</v>
      </c>
      <c r="I312" s="215">
        <v>0</v>
      </c>
      <c r="J312" s="220">
        <v>993500</v>
      </c>
    </row>
    <row r="313" spans="1:10" ht="15" hidden="1" customHeight="1" x14ac:dyDescent="0.2">
      <c r="A313" s="221"/>
      <c r="B313" s="217"/>
      <c r="C313" s="216"/>
      <c r="D313" s="216"/>
      <c r="E313" s="216"/>
      <c r="F313" s="223" t="s">
        <v>847</v>
      </c>
      <c r="G313" s="224"/>
      <c r="H313" s="215">
        <f t="shared" si="6"/>
        <v>993500</v>
      </c>
      <c r="I313" s="215">
        <v>0</v>
      </c>
      <c r="J313" s="220">
        <v>993500</v>
      </c>
    </row>
    <row r="314" spans="1:10" ht="84" hidden="1" customHeight="1" x14ac:dyDescent="0.2">
      <c r="A314" s="221">
        <v>2473</v>
      </c>
      <c r="B314" s="217" t="s">
        <v>260</v>
      </c>
      <c r="C314" s="216">
        <v>7</v>
      </c>
      <c r="D314" s="216">
        <v>3</v>
      </c>
      <c r="E314" s="216"/>
      <c r="F314" s="223" t="s">
        <v>545</v>
      </c>
      <c r="G314" s="234" t="s">
        <v>546</v>
      </c>
      <c r="H314" s="215">
        <f t="shared" si="6"/>
        <v>993500</v>
      </c>
      <c r="I314" s="215">
        <v>0</v>
      </c>
      <c r="J314" s="220">
        <v>993500</v>
      </c>
    </row>
    <row r="315" spans="1:10" ht="36" hidden="1" customHeight="1" x14ac:dyDescent="0.2">
      <c r="A315" s="221"/>
      <c r="B315" s="217"/>
      <c r="C315" s="216"/>
      <c r="D315" s="216"/>
      <c r="E315" s="216"/>
      <c r="F315" s="223" t="s">
        <v>841</v>
      </c>
      <c r="G315" s="224"/>
      <c r="H315" s="215">
        <f t="shared" si="6"/>
        <v>993500</v>
      </c>
      <c r="I315" s="215">
        <v>0</v>
      </c>
      <c r="J315" s="220">
        <v>993500</v>
      </c>
    </row>
    <row r="316" spans="1:10" ht="15" hidden="1" customHeight="1" x14ac:dyDescent="0.2">
      <c r="A316" s="221"/>
      <c r="B316" s="217"/>
      <c r="C316" s="216"/>
      <c r="D316" s="216"/>
      <c r="E316" s="216"/>
      <c r="F316" s="223" t="s">
        <v>847</v>
      </c>
      <c r="G316" s="224"/>
      <c r="H316" s="215">
        <f t="shared" si="6"/>
        <v>993500</v>
      </c>
      <c r="I316" s="215">
        <v>0</v>
      </c>
      <c r="J316" s="220">
        <v>993500</v>
      </c>
    </row>
    <row r="317" spans="1:10" ht="15" hidden="1" customHeight="1" x14ac:dyDescent="0.2">
      <c r="A317" s="221"/>
      <c r="B317" s="217"/>
      <c r="C317" s="216"/>
      <c r="D317" s="216"/>
      <c r="E317" s="216"/>
      <c r="F317" s="223" t="s">
        <v>847</v>
      </c>
      <c r="G317" s="224"/>
      <c r="H317" s="215">
        <f t="shared" si="6"/>
        <v>993500</v>
      </c>
      <c r="I317" s="215">
        <v>0</v>
      </c>
      <c r="J317" s="220">
        <v>993500</v>
      </c>
    </row>
    <row r="318" spans="1:10" ht="396" hidden="1" customHeight="1" x14ac:dyDescent="0.2">
      <c r="A318" s="221">
        <v>2474</v>
      </c>
      <c r="B318" s="217" t="s">
        <v>260</v>
      </c>
      <c r="C318" s="216">
        <v>7</v>
      </c>
      <c r="D318" s="216">
        <v>4</v>
      </c>
      <c r="E318" s="216"/>
      <c r="F318" s="223" t="s">
        <v>547</v>
      </c>
      <c r="G318" s="224" t="s">
        <v>548</v>
      </c>
      <c r="H318" s="215">
        <f t="shared" si="6"/>
        <v>993500</v>
      </c>
      <c r="I318" s="215">
        <v>0</v>
      </c>
      <c r="J318" s="220">
        <v>993500</v>
      </c>
    </row>
    <row r="319" spans="1:10" ht="36" hidden="1" customHeight="1" x14ac:dyDescent="0.2">
      <c r="A319" s="221"/>
      <c r="B319" s="217"/>
      <c r="C319" s="216"/>
      <c r="D319" s="216"/>
      <c r="E319" s="216"/>
      <c r="F319" s="223" t="s">
        <v>841</v>
      </c>
      <c r="G319" s="224"/>
      <c r="H319" s="215">
        <f t="shared" si="6"/>
        <v>993500</v>
      </c>
      <c r="I319" s="215">
        <v>0</v>
      </c>
      <c r="J319" s="220">
        <v>993500</v>
      </c>
    </row>
    <row r="320" spans="1:10" ht="15" hidden="1" customHeight="1" x14ac:dyDescent="0.2">
      <c r="A320" s="221"/>
      <c r="B320" s="217"/>
      <c r="C320" s="216"/>
      <c r="D320" s="216"/>
      <c r="E320" s="216"/>
      <c r="F320" s="223" t="s">
        <v>847</v>
      </c>
      <c r="G320" s="224"/>
      <c r="H320" s="215">
        <f t="shared" si="6"/>
        <v>993500</v>
      </c>
      <c r="I320" s="215">
        <v>0</v>
      </c>
      <c r="J320" s="220">
        <v>993500</v>
      </c>
    </row>
    <row r="321" spans="1:10" ht="15" hidden="1" customHeight="1" x14ac:dyDescent="0.2">
      <c r="A321" s="221"/>
      <c r="B321" s="217"/>
      <c r="C321" s="216"/>
      <c r="D321" s="216"/>
      <c r="E321" s="216"/>
      <c r="F321" s="223" t="s">
        <v>847</v>
      </c>
      <c r="G321" s="224"/>
      <c r="H321" s="215">
        <f t="shared" si="6"/>
        <v>993500</v>
      </c>
      <c r="I321" s="215">
        <v>0</v>
      </c>
      <c r="J321" s="220">
        <v>993500</v>
      </c>
    </row>
    <row r="322" spans="1:10" ht="240" hidden="1" customHeight="1" x14ac:dyDescent="0.2">
      <c r="A322" s="221">
        <v>2480</v>
      </c>
      <c r="B322" s="229" t="s">
        <v>260</v>
      </c>
      <c r="C322" s="218">
        <v>8</v>
      </c>
      <c r="D322" s="218">
        <v>0</v>
      </c>
      <c r="E322" s="218"/>
      <c r="F322" s="222" t="s">
        <v>31</v>
      </c>
      <c r="G322" s="222" t="s">
        <v>549</v>
      </c>
      <c r="H322" s="215">
        <f t="shared" si="6"/>
        <v>993500</v>
      </c>
      <c r="I322" s="215">
        <v>0</v>
      </c>
      <c r="J322" s="220">
        <v>993500</v>
      </c>
    </row>
    <row r="323" spans="1:10" ht="36.75" hidden="1" customHeight="1" x14ac:dyDescent="0.2">
      <c r="A323" s="221">
        <v>2481</v>
      </c>
      <c r="B323" s="217" t="s">
        <v>260</v>
      </c>
      <c r="C323" s="216">
        <v>8</v>
      </c>
      <c r="D323" s="216">
        <v>1</v>
      </c>
      <c r="E323" s="216"/>
      <c r="F323" s="223" t="s">
        <v>550</v>
      </c>
      <c r="G323" s="234" t="s">
        <v>551</v>
      </c>
      <c r="H323" s="215">
        <f t="shared" si="6"/>
        <v>993500</v>
      </c>
      <c r="I323" s="215">
        <v>0</v>
      </c>
      <c r="J323" s="220">
        <v>993500</v>
      </c>
    </row>
    <row r="324" spans="1:10" ht="36" hidden="1" customHeight="1" x14ac:dyDescent="0.2">
      <c r="A324" s="221"/>
      <c r="B324" s="217"/>
      <c r="C324" s="216"/>
      <c r="D324" s="216"/>
      <c r="E324" s="216"/>
      <c r="F324" s="223" t="s">
        <v>841</v>
      </c>
      <c r="G324" s="224"/>
      <c r="H324" s="215">
        <f t="shared" si="6"/>
        <v>993500</v>
      </c>
      <c r="I324" s="215">
        <v>0</v>
      </c>
      <c r="J324" s="220">
        <v>993500</v>
      </c>
    </row>
    <row r="325" spans="1:10" ht="15" hidden="1" customHeight="1" x14ac:dyDescent="0.2">
      <c r="A325" s="221"/>
      <c r="B325" s="217"/>
      <c r="C325" s="216"/>
      <c r="D325" s="216"/>
      <c r="E325" s="216"/>
      <c r="F325" s="223" t="s">
        <v>847</v>
      </c>
      <c r="G325" s="224"/>
      <c r="H325" s="215">
        <f t="shared" si="6"/>
        <v>993500</v>
      </c>
      <c r="I325" s="215">
        <v>0</v>
      </c>
      <c r="J325" s="220">
        <v>993500</v>
      </c>
    </row>
    <row r="326" spans="1:10" ht="15" hidden="1" customHeight="1" x14ac:dyDescent="0.2">
      <c r="A326" s="221"/>
      <c r="B326" s="217"/>
      <c r="C326" s="216"/>
      <c r="D326" s="216"/>
      <c r="E326" s="216"/>
      <c r="F326" s="223" t="s">
        <v>847</v>
      </c>
      <c r="G326" s="224"/>
      <c r="H326" s="215">
        <f t="shared" si="6"/>
        <v>993500</v>
      </c>
      <c r="I326" s="215">
        <v>0</v>
      </c>
      <c r="J326" s="220">
        <v>993500</v>
      </c>
    </row>
    <row r="327" spans="1:10" ht="409.5" hidden="1" customHeight="1" x14ac:dyDescent="0.2">
      <c r="A327" s="221">
        <v>2482</v>
      </c>
      <c r="B327" s="217" t="s">
        <v>260</v>
      </c>
      <c r="C327" s="216">
        <v>8</v>
      </c>
      <c r="D327" s="216">
        <v>2</v>
      </c>
      <c r="E327" s="216"/>
      <c r="F327" s="223" t="s">
        <v>552</v>
      </c>
      <c r="G327" s="234" t="s">
        <v>553</v>
      </c>
      <c r="H327" s="215">
        <f t="shared" si="6"/>
        <v>993500</v>
      </c>
      <c r="I327" s="215">
        <v>0</v>
      </c>
      <c r="J327" s="220">
        <v>993500</v>
      </c>
    </row>
    <row r="328" spans="1:10" ht="36" hidden="1" customHeight="1" x14ac:dyDescent="0.2">
      <c r="A328" s="221"/>
      <c r="B328" s="217"/>
      <c r="C328" s="216"/>
      <c r="D328" s="216"/>
      <c r="E328" s="216"/>
      <c r="F328" s="223" t="s">
        <v>841</v>
      </c>
      <c r="G328" s="224"/>
      <c r="H328" s="215">
        <f t="shared" si="6"/>
        <v>993500</v>
      </c>
      <c r="I328" s="215">
        <v>0</v>
      </c>
      <c r="J328" s="220">
        <v>993500</v>
      </c>
    </row>
    <row r="329" spans="1:10" ht="15" hidden="1" customHeight="1" x14ac:dyDescent="0.2">
      <c r="A329" s="221"/>
      <c r="B329" s="217"/>
      <c r="C329" s="216"/>
      <c r="D329" s="216"/>
      <c r="E329" s="216"/>
      <c r="F329" s="223" t="s">
        <v>847</v>
      </c>
      <c r="G329" s="224"/>
      <c r="H329" s="215">
        <f t="shared" si="6"/>
        <v>993500</v>
      </c>
      <c r="I329" s="215">
        <v>0</v>
      </c>
      <c r="J329" s="220">
        <v>993500</v>
      </c>
    </row>
    <row r="330" spans="1:10" ht="15" hidden="1" customHeight="1" x14ac:dyDescent="0.2">
      <c r="A330" s="221"/>
      <c r="B330" s="217"/>
      <c r="C330" s="216"/>
      <c r="D330" s="216"/>
      <c r="E330" s="216"/>
      <c r="F330" s="223" t="s">
        <v>847</v>
      </c>
      <c r="G330" s="224"/>
      <c r="H330" s="215">
        <f t="shared" si="6"/>
        <v>993500</v>
      </c>
      <c r="I330" s="215">
        <v>0</v>
      </c>
      <c r="J330" s="220">
        <v>993500</v>
      </c>
    </row>
    <row r="331" spans="1:10" ht="228" hidden="1" customHeight="1" x14ac:dyDescent="0.2">
      <c r="A331" s="221">
        <v>2483</v>
      </c>
      <c r="B331" s="217" t="s">
        <v>260</v>
      </c>
      <c r="C331" s="216">
        <v>8</v>
      </c>
      <c r="D331" s="216">
        <v>3</v>
      </c>
      <c r="E331" s="216"/>
      <c r="F331" s="223" t="s">
        <v>554</v>
      </c>
      <c r="G331" s="234" t="s">
        <v>555</v>
      </c>
      <c r="H331" s="215">
        <f t="shared" si="6"/>
        <v>993500</v>
      </c>
      <c r="I331" s="215">
        <v>0</v>
      </c>
      <c r="J331" s="220">
        <v>993500</v>
      </c>
    </row>
    <row r="332" spans="1:10" ht="36" hidden="1" customHeight="1" x14ac:dyDescent="0.2">
      <c r="A332" s="221"/>
      <c r="B332" s="217"/>
      <c r="C332" s="216"/>
      <c r="D332" s="216"/>
      <c r="E332" s="216"/>
      <c r="F332" s="223" t="s">
        <v>841</v>
      </c>
      <c r="G332" s="224"/>
      <c r="H332" s="215">
        <f t="shared" si="6"/>
        <v>993500</v>
      </c>
      <c r="I332" s="215">
        <v>0</v>
      </c>
      <c r="J332" s="220">
        <v>993500</v>
      </c>
    </row>
    <row r="333" spans="1:10" ht="15" hidden="1" customHeight="1" x14ac:dyDescent="0.2">
      <c r="A333" s="221"/>
      <c r="B333" s="217"/>
      <c r="C333" s="216"/>
      <c r="D333" s="216"/>
      <c r="E333" s="216"/>
      <c r="F333" s="223" t="s">
        <v>847</v>
      </c>
      <c r="G333" s="224"/>
      <c r="H333" s="215">
        <f t="shared" si="6"/>
        <v>993500</v>
      </c>
      <c r="I333" s="215">
        <v>0</v>
      </c>
      <c r="J333" s="220">
        <v>993500</v>
      </c>
    </row>
    <row r="334" spans="1:10" ht="15" hidden="1" customHeight="1" x14ac:dyDescent="0.2">
      <c r="A334" s="221"/>
      <c r="B334" s="217"/>
      <c r="C334" s="216"/>
      <c r="D334" s="216"/>
      <c r="E334" s="216"/>
      <c r="F334" s="223" t="s">
        <v>847</v>
      </c>
      <c r="G334" s="224"/>
      <c r="H334" s="215">
        <f t="shared" si="6"/>
        <v>993500</v>
      </c>
      <c r="I334" s="215">
        <v>0</v>
      </c>
      <c r="J334" s="220">
        <v>993500</v>
      </c>
    </row>
    <row r="335" spans="1:10" ht="409.5" hidden="1" customHeight="1" x14ac:dyDescent="0.2">
      <c r="A335" s="221">
        <v>2484</v>
      </c>
      <c r="B335" s="217" t="s">
        <v>260</v>
      </c>
      <c r="C335" s="216">
        <v>8</v>
      </c>
      <c r="D335" s="216">
        <v>4</v>
      </c>
      <c r="E335" s="216"/>
      <c r="F335" s="223" t="s">
        <v>556</v>
      </c>
      <c r="G335" s="234" t="s">
        <v>557</v>
      </c>
      <c r="H335" s="215">
        <f t="shared" si="6"/>
        <v>993500</v>
      </c>
      <c r="I335" s="215">
        <v>0</v>
      </c>
      <c r="J335" s="220">
        <v>993500</v>
      </c>
    </row>
    <row r="336" spans="1:10" ht="37.5" hidden="1" customHeight="1" x14ac:dyDescent="0.2">
      <c r="A336" s="221"/>
      <c r="B336" s="217"/>
      <c r="C336" s="216"/>
      <c r="D336" s="216"/>
      <c r="E336" s="216"/>
      <c r="F336" s="223" t="s">
        <v>841</v>
      </c>
      <c r="G336" s="224"/>
      <c r="H336" s="215">
        <f t="shared" si="6"/>
        <v>993500</v>
      </c>
      <c r="I336" s="215">
        <v>0</v>
      </c>
      <c r="J336" s="220">
        <v>993500</v>
      </c>
    </row>
    <row r="337" spans="1:10" ht="15" hidden="1" customHeight="1" x14ac:dyDescent="0.2">
      <c r="A337" s="221"/>
      <c r="B337" s="217"/>
      <c r="C337" s="216"/>
      <c r="D337" s="216"/>
      <c r="E337" s="216"/>
      <c r="F337" s="223" t="s">
        <v>847</v>
      </c>
      <c r="G337" s="224"/>
      <c r="H337" s="215">
        <f t="shared" si="6"/>
        <v>993500</v>
      </c>
      <c r="I337" s="215">
        <v>0</v>
      </c>
      <c r="J337" s="220">
        <v>993500</v>
      </c>
    </row>
    <row r="338" spans="1:10" ht="6" hidden="1" customHeight="1" x14ac:dyDescent="0.2">
      <c r="A338" s="221"/>
      <c r="B338" s="217"/>
      <c r="C338" s="216"/>
      <c r="D338" s="216"/>
      <c r="E338" s="216"/>
      <c r="F338" s="223" t="s">
        <v>847</v>
      </c>
      <c r="G338" s="224"/>
      <c r="H338" s="215">
        <f t="shared" si="6"/>
        <v>993500</v>
      </c>
      <c r="I338" s="215">
        <v>0</v>
      </c>
      <c r="J338" s="220">
        <v>993500</v>
      </c>
    </row>
    <row r="339" spans="1:10" ht="31.5" customHeight="1" x14ac:dyDescent="0.2">
      <c r="A339" s="221"/>
      <c r="B339" s="217"/>
      <c r="C339" s="216"/>
      <c r="D339" s="216"/>
      <c r="E339" s="227">
        <v>5221</v>
      </c>
      <c r="F339" s="223" t="s">
        <v>902</v>
      </c>
      <c r="G339" s="224"/>
      <c r="H339" s="215">
        <f>SUM(I339:J339)</f>
        <v>0</v>
      </c>
      <c r="I339" s="215">
        <v>0</v>
      </c>
      <c r="J339" s="220">
        <v>0</v>
      </c>
    </row>
    <row r="340" spans="1:10" ht="49.5" customHeight="1" x14ac:dyDescent="0.2">
      <c r="A340" s="221"/>
      <c r="B340" s="217" t="s">
        <v>260</v>
      </c>
      <c r="C340" s="216">
        <v>5</v>
      </c>
      <c r="D340" s="216">
        <v>5</v>
      </c>
      <c r="E340" s="216">
        <v>5112</v>
      </c>
      <c r="F340" s="223" t="s">
        <v>892</v>
      </c>
      <c r="G340" s="224"/>
      <c r="H340" s="215">
        <f t="shared" si="6"/>
        <v>129096.78</v>
      </c>
      <c r="I340" s="215">
        <v>0</v>
      </c>
      <c r="J340" s="220">
        <v>129096.78</v>
      </c>
    </row>
    <row r="341" spans="1:10" ht="49.5" customHeight="1" x14ac:dyDescent="0.2">
      <c r="A341" s="221"/>
      <c r="B341" s="217"/>
      <c r="C341" s="216"/>
      <c r="D341" s="216"/>
      <c r="E341" s="216">
        <v>5113</v>
      </c>
      <c r="F341" s="223" t="s">
        <v>192</v>
      </c>
      <c r="G341" s="224"/>
      <c r="H341" s="215">
        <f t="shared" si="6"/>
        <v>0</v>
      </c>
      <c r="I341" s="215">
        <v>0</v>
      </c>
      <c r="J341" s="220">
        <v>0</v>
      </c>
    </row>
    <row r="342" spans="1:10" ht="49.5" customHeight="1" x14ac:dyDescent="0.2">
      <c r="A342" s="221">
        <v>2490</v>
      </c>
      <c r="B342" s="217" t="s">
        <v>260</v>
      </c>
      <c r="C342" s="216">
        <v>9</v>
      </c>
      <c r="D342" s="216">
        <v>0</v>
      </c>
      <c r="E342" s="218"/>
      <c r="F342" s="223" t="s">
        <v>32</v>
      </c>
      <c r="G342" s="222" t="s">
        <v>565</v>
      </c>
      <c r="H342" s="220">
        <f>SUM(J342)</f>
        <v>-3452000</v>
      </c>
      <c r="I342" s="220">
        <v>0</v>
      </c>
      <c r="J342" s="220">
        <f>SUM(J343)</f>
        <v>-3452000</v>
      </c>
    </row>
    <row r="343" spans="1:10" ht="37.5" customHeight="1" x14ac:dyDescent="0.2">
      <c r="A343" s="221">
        <v>2491</v>
      </c>
      <c r="B343" s="217" t="s">
        <v>260</v>
      </c>
      <c r="C343" s="216">
        <v>9</v>
      </c>
      <c r="D343" s="216">
        <v>1</v>
      </c>
      <c r="E343" s="216"/>
      <c r="F343" s="223" t="s">
        <v>564</v>
      </c>
      <c r="G343" s="234" t="s">
        <v>566</v>
      </c>
      <c r="H343" s="220">
        <f>SUM(I343:J343)</f>
        <v>-3452000</v>
      </c>
      <c r="I343" s="220">
        <v>0</v>
      </c>
      <c r="J343" s="220">
        <f>J349</f>
        <v>-3452000</v>
      </c>
    </row>
    <row r="344" spans="1:10" ht="39" customHeight="1" x14ac:dyDescent="0.2">
      <c r="A344" s="221"/>
      <c r="B344" s="217"/>
      <c r="C344" s="216"/>
      <c r="D344" s="216"/>
      <c r="E344" s="216"/>
      <c r="F344" s="223" t="s">
        <v>841</v>
      </c>
      <c r="G344" s="224"/>
      <c r="H344" s="220">
        <f t="shared" ref="H344:H407" si="7">SUM(I344:J344)</f>
        <v>0</v>
      </c>
      <c r="I344" s="220">
        <v>0</v>
      </c>
      <c r="J344" s="220">
        <v>0</v>
      </c>
    </row>
    <row r="345" spans="1:10" ht="38.25" customHeight="1" x14ac:dyDescent="0.2">
      <c r="A345" s="221"/>
      <c r="B345" s="217"/>
      <c r="C345" s="216"/>
      <c r="D345" s="216"/>
      <c r="E345" s="221"/>
      <c r="F345" s="225" t="s">
        <v>862</v>
      </c>
      <c r="G345" s="224"/>
      <c r="H345" s="245">
        <v>0</v>
      </c>
      <c r="I345" s="245">
        <v>0</v>
      </c>
      <c r="J345" s="245">
        <v>0</v>
      </c>
    </row>
    <row r="346" spans="1:10" ht="25.5" customHeight="1" x14ac:dyDescent="0.2">
      <c r="A346" s="221"/>
      <c r="B346" s="217"/>
      <c r="C346" s="216"/>
      <c r="D346" s="216"/>
      <c r="E346" s="221">
        <v>8111</v>
      </c>
      <c r="F346" s="225" t="s">
        <v>863</v>
      </c>
      <c r="G346" s="224"/>
      <c r="H346" s="245">
        <v>0</v>
      </c>
      <c r="I346" s="245">
        <v>0</v>
      </c>
      <c r="J346" s="245">
        <v>0</v>
      </c>
    </row>
    <row r="347" spans="1:10" ht="37.5" customHeight="1" x14ac:dyDescent="0.2">
      <c r="A347" s="221"/>
      <c r="B347" s="217"/>
      <c r="C347" s="216"/>
      <c r="D347" s="216"/>
      <c r="E347" s="221">
        <v>8121</v>
      </c>
      <c r="F347" s="225" t="s">
        <v>864</v>
      </c>
      <c r="G347" s="224"/>
      <c r="H347" s="245">
        <v>0</v>
      </c>
      <c r="I347" s="245">
        <v>0</v>
      </c>
      <c r="J347" s="245">
        <v>0</v>
      </c>
    </row>
    <row r="348" spans="1:10" ht="39" customHeight="1" x14ac:dyDescent="0.2">
      <c r="A348" s="221"/>
      <c r="B348" s="217"/>
      <c r="C348" s="216"/>
      <c r="D348" s="216"/>
      <c r="E348" s="221"/>
      <c r="F348" s="225" t="s">
        <v>865</v>
      </c>
      <c r="G348" s="224"/>
      <c r="H348" s="245">
        <f t="shared" si="7"/>
        <v>0</v>
      </c>
      <c r="I348" s="245">
        <v>0</v>
      </c>
      <c r="J348" s="245">
        <v>0</v>
      </c>
    </row>
    <row r="349" spans="1:10" ht="25.5" customHeight="1" x14ac:dyDescent="0.2">
      <c r="A349" s="221"/>
      <c r="B349" s="217"/>
      <c r="C349" s="216"/>
      <c r="D349" s="216"/>
      <c r="E349" s="221">
        <v>8411</v>
      </c>
      <c r="F349" s="225" t="s">
        <v>866</v>
      </c>
      <c r="G349" s="224"/>
      <c r="H349" s="245">
        <f t="shared" si="7"/>
        <v>-3452000</v>
      </c>
      <c r="I349" s="245"/>
      <c r="J349" s="245">
        <v>-3452000</v>
      </c>
    </row>
    <row r="350" spans="1:10" ht="103.5" customHeight="1" x14ac:dyDescent="0.2">
      <c r="A350" s="216">
        <v>2500</v>
      </c>
      <c r="B350" s="217" t="s">
        <v>262</v>
      </c>
      <c r="C350" s="216">
        <v>0</v>
      </c>
      <c r="D350" s="216">
        <v>0</v>
      </c>
      <c r="E350" s="218"/>
      <c r="F350" s="246" t="s">
        <v>867</v>
      </c>
      <c r="G350" s="235" t="s">
        <v>567</v>
      </c>
      <c r="H350" s="220">
        <f>SUM(I350:J350)</f>
        <v>528989.6</v>
      </c>
      <c r="I350" s="220">
        <f>I351</f>
        <v>233989.6</v>
      </c>
      <c r="J350" s="220">
        <f>J351+J356</f>
        <v>295000</v>
      </c>
    </row>
    <row r="351" spans="1:10" s="88" customFormat="1" ht="24" customHeight="1" x14ac:dyDescent="0.2">
      <c r="A351" s="221">
        <v>2510</v>
      </c>
      <c r="B351" s="217" t="s">
        <v>262</v>
      </c>
      <c r="C351" s="216">
        <v>1</v>
      </c>
      <c r="D351" s="216">
        <v>0</v>
      </c>
      <c r="E351" s="218"/>
      <c r="F351" s="222" t="s">
        <v>33</v>
      </c>
      <c r="G351" s="222" t="s">
        <v>569</v>
      </c>
      <c r="H351" s="220">
        <f>SUM(I351:J351)</f>
        <v>233989.6</v>
      </c>
      <c r="I351" s="220">
        <f>I352</f>
        <v>233989.6</v>
      </c>
      <c r="J351" s="220">
        <f>J352</f>
        <v>0</v>
      </c>
    </row>
    <row r="352" spans="1:10" ht="23.25" customHeight="1" x14ac:dyDescent="0.2">
      <c r="A352" s="221">
        <v>2511</v>
      </c>
      <c r="B352" s="217" t="s">
        <v>262</v>
      </c>
      <c r="C352" s="216">
        <v>1</v>
      </c>
      <c r="D352" s="216">
        <v>1</v>
      </c>
      <c r="E352" s="216"/>
      <c r="F352" s="223" t="s">
        <v>568</v>
      </c>
      <c r="G352" s="234" t="s">
        <v>570</v>
      </c>
      <c r="H352" s="220">
        <f t="shared" si="7"/>
        <v>233989.6</v>
      </c>
      <c r="I352" s="220">
        <f>I354</f>
        <v>233989.6</v>
      </c>
      <c r="J352" s="220">
        <f>J355</f>
        <v>0</v>
      </c>
    </row>
    <row r="353" spans="1:10" ht="42" customHeight="1" x14ac:dyDescent="0.2">
      <c r="A353" s="221"/>
      <c r="B353" s="217"/>
      <c r="C353" s="216"/>
      <c r="D353" s="216"/>
      <c r="E353" s="216"/>
      <c r="F353" s="223" t="s">
        <v>841</v>
      </c>
      <c r="G353" s="224"/>
      <c r="H353" s="220">
        <f t="shared" si="7"/>
        <v>0</v>
      </c>
      <c r="I353" s="220">
        <v>0</v>
      </c>
      <c r="J353" s="220">
        <v>0</v>
      </c>
    </row>
    <row r="354" spans="1:10" ht="47.25" customHeight="1" x14ac:dyDescent="0.2">
      <c r="A354" s="221"/>
      <c r="B354" s="217"/>
      <c r="C354" s="216"/>
      <c r="D354" s="216"/>
      <c r="E354" s="216">
        <v>4511</v>
      </c>
      <c r="F354" s="247" t="s">
        <v>146</v>
      </c>
      <c r="G354" s="224"/>
      <c r="H354" s="220">
        <f t="shared" si="7"/>
        <v>233989.6</v>
      </c>
      <c r="I354" s="220">
        <v>233989.6</v>
      </c>
      <c r="J354" s="220">
        <v>0</v>
      </c>
    </row>
    <row r="355" spans="1:10" ht="24.75" customHeight="1" x14ac:dyDescent="0.2">
      <c r="A355" s="221"/>
      <c r="B355" s="217"/>
      <c r="C355" s="216"/>
      <c r="D355" s="216"/>
      <c r="E355" s="227">
        <v>5129</v>
      </c>
      <c r="F355" s="223" t="s">
        <v>891</v>
      </c>
      <c r="G355" s="224"/>
      <c r="H355" s="220">
        <f t="shared" si="7"/>
        <v>0</v>
      </c>
      <c r="I355" s="220">
        <v>0</v>
      </c>
      <c r="J355" s="220">
        <v>0</v>
      </c>
    </row>
    <row r="356" spans="1:10" ht="24.75" customHeight="1" x14ac:dyDescent="0.2">
      <c r="A356" s="221"/>
      <c r="B356" s="217" t="s">
        <v>262</v>
      </c>
      <c r="C356" s="216">
        <v>2</v>
      </c>
      <c r="D356" s="216">
        <v>0</v>
      </c>
      <c r="E356" s="227"/>
      <c r="F356" s="248" t="s">
        <v>897</v>
      </c>
      <c r="G356" s="224"/>
      <c r="H356" s="220">
        <f>J356</f>
        <v>295000</v>
      </c>
      <c r="I356" s="220">
        <f>I359+I360</f>
        <v>0</v>
      </c>
      <c r="J356" s="220">
        <f>J359+J360</f>
        <v>295000</v>
      </c>
    </row>
    <row r="357" spans="1:10" ht="24.75" customHeight="1" x14ac:dyDescent="0.2">
      <c r="A357" s="221"/>
      <c r="B357" s="217" t="s">
        <v>262</v>
      </c>
      <c r="C357" s="216">
        <v>2</v>
      </c>
      <c r="D357" s="216">
        <v>1</v>
      </c>
      <c r="E357" s="227"/>
      <c r="F357" s="249" t="s">
        <v>898</v>
      </c>
      <c r="G357" s="224"/>
      <c r="H357" s="220"/>
      <c r="I357" s="220"/>
      <c r="J357" s="220"/>
    </row>
    <row r="358" spans="1:10" ht="49.5" customHeight="1" x14ac:dyDescent="0.2">
      <c r="A358" s="221"/>
      <c r="B358" s="217"/>
      <c r="C358" s="216"/>
      <c r="D358" s="216"/>
      <c r="E358" s="227"/>
      <c r="F358" s="223" t="s">
        <v>841</v>
      </c>
      <c r="G358" s="224"/>
      <c r="H358" s="220">
        <f>SUM(I358:J358)</f>
        <v>0</v>
      </c>
      <c r="I358" s="220">
        <v>0</v>
      </c>
      <c r="J358" s="220">
        <v>0</v>
      </c>
    </row>
    <row r="359" spans="1:10" ht="49.5" customHeight="1" x14ac:dyDescent="0.2">
      <c r="A359" s="221"/>
      <c r="B359" s="217"/>
      <c r="C359" s="216"/>
      <c r="D359" s="216"/>
      <c r="E359" s="227">
        <v>5112</v>
      </c>
      <c r="F359" s="250" t="s">
        <v>861</v>
      </c>
      <c r="G359" s="224"/>
      <c r="H359" s="220">
        <f>J359</f>
        <v>295000</v>
      </c>
      <c r="I359" s="220">
        <v>0</v>
      </c>
      <c r="J359" s="220">
        <v>295000</v>
      </c>
    </row>
    <row r="360" spans="1:10" ht="49.5" customHeight="1" x14ac:dyDescent="0.2">
      <c r="A360" s="221"/>
      <c r="B360" s="217"/>
      <c r="C360" s="216"/>
      <c r="D360" s="216"/>
      <c r="E360" s="227">
        <v>5129</v>
      </c>
      <c r="F360" s="225" t="s">
        <v>891</v>
      </c>
      <c r="G360" s="224"/>
      <c r="H360" s="220">
        <f>J360</f>
        <v>0</v>
      </c>
      <c r="I360" s="220">
        <v>0</v>
      </c>
      <c r="J360" s="220">
        <v>0</v>
      </c>
    </row>
    <row r="361" spans="1:10" ht="45.75" customHeight="1" x14ac:dyDescent="0.2">
      <c r="A361" s="221">
        <v>2560</v>
      </c>
      <c r="B361" s="217" t="s">
        <v>262</v>
      </c>
      <c r="C361" s="216">
        <v>6</v>
      </c>
      <c r="D361" s="216">
        <v>0</v>
      </c>
      <c r="E361" s="227"/>
      <c r="F361" s="251" t="s">
        <v>868</v>
      </c>
      <c r="G361" s="224"/>
      <c r="H361" s="220">
        <v>0</v>
      </c>
      <c r="I361" s="220">
        <v>0</v>
      </c>
      <c r="J361" s="220">
        <v>0</v>
      </c>
    </row>
    <row r="362" spans="1:10" ht="31.5" customHeight="1" x14ac:dyDescent="0.2">
      <c r="A362" s="221"/>
      <c r="B362" s="217"/>
      <c r="C362" s="216"/>
      <c r="D362" s="216"/>
      <c r="E362" s="243">
        <v>5121</v>
      </c>
      <c r="F362" s="252" t="s">
        <v>869</v>
      </c>
      <c r="G362" s="224"/>
      <c r="H362" s="220">
        <v>0</v>
      </c>
      <c r="I362" s="220">
        <v>0</v>
      </c>
      <c r="J362" s="220">
        <v>0</v>
      </c>
    </row>
    <row r="363" spans="1:10" ht="37.5" customHeight="1" x14ac:dyDescent="0.2">
      <c r="A363" s="221">
        <v>2561</v>
      </c>
      <c r="B363" s="217" t="s">
        <v>262</v>
      </c>
      <c r="C363" s="216">
        <v>6</v>
      </c>
      <c r="D363" s="216">
        <v>1</v>
      </c>
      <c r="E363" s="243"/>
      <c r="F363" s="251" t="s">
        <v>870</v>
      </c>
      <c r="G363" s="224"/>
      <c r="H363" s="220">
        <v>0</v>
      </c>
      <c r="I363" s="220">
        <v>0</v>
      </c>
      <c r="J363" s="220">
        <v>0</v>
      </c>
    </row>
    <row r="364" spans="1:10" ht="50.25" customHeight="1" x14ac:dyDescent="0.2">
      <c r="A364" s="221"/>
      <c r="B364" s="217"/>
      <c r="C364" s="216"/>
      <c r="D364" s="216"/>
      <c r="E364" s="243"/>
      <c r="F364" s="223" t="s">
        <v>841</v>
      </c>
      <c r="G364" s="224"/>
      <c r="H364" s="220"/>
      <c r="I364" s="220"/>
      <c r="J364" s="220"/>
    </row>
    <row r="365" spans="1:10" ht="20.25" customHeight="1" x14ac:dyDescent="0.2">
      <c r="A365" s="221"/>
      <c r="B365" s="217"/>
      <c r="C365" s="216"/>
      <c r="D365" s="216"/>
      <c r="E365" s="243">
        <v>4269</v>
      </c>
      <c r="F365" s="250" t="s">
        <v>845</v>
      </c>
      <c r="G365" s="224"/>
      <c r="H365" s="220">
        <v>0</v>
      </c>
      <c r="I365" s="220">
        <v>0</v>
      </c>
      <c r="J365" s="220">
        <v>0</v>
      </c>
    </row>
    <row r="366" spans="1:10" ht="24.75" customHeight="1" x14ac:dyDescent="0.2">
      <c r="A366" s="221"/>
      <c r="B366" s="217"/>
      <c r="C366" s="216"/>
      <c r="D366" s="216"/>
      <c r="E366" s="243">
        <v>5131</v>
      </c>
      <c r="F366" s="250" t="s">
        <v>369</v>
      </c>
      <c r="G366" s="224"/>
      <c r="H366" s="220">
        <v>0</v>
      </c>
      <c r="I366" s="220">
        <v>0</v>
      </c>
      <c r="J366" s="220">
        <v>0</v>
      </c>
    </row>
    <row r="367" spans="1:10" ht="99.75" customHeight="1" x14ac:dyDescent="0.2">
      <c r="A367" s="221">
        <v>2600</v>
      </c>
      <c r="B367" s="216">
        <v>6</v>
      </c>
      <c r="C367" s="216">
        <v>0</v>
      </c>
      <c r="D367" s="216">
        <v>0</v>
      </c>
      <c r="E367" s="216"/>
      <c r="F367" s="82" t="s">
        <v>871</v>
      </c>
      <c r="G367" s="224"/>
      <c r="H367" s="220">
        <f>SUM(H492+H496+H502+H508)</f>
        <v>746229.96700000006</v>
      </c>
      <c r="I367" s="220">
        <f>I502+I508</f>
        <v>233850.41699999999</v>
      </c>
      <c r="J367" s="220">
        <f>J496+J502+J508</f>
        <v>512379.55</v>
      </c>
    </row>
    <row r="368" spans="1:10" ht="264" hidden="1" customHeight="1" x14ac:dyDescent="0.2">
      <c r="A368" s="229" t="s">
        <v>872</v>
      </c>
      <c r="B368" s="217" t="s">
        <v>262</v>
      </c>
      <c r="C368" s="216">
        <v>2</v>
      </c>
      <c r="D368" s="216">
        <v>0</v>
      </c>
      <c r="E368" s="218"/>
      <c r="F368" s="253" t="s">
        <v>34</v>
      </c>
      <c r="G368" s="222" t="s">
        <v>571</v>
      </c>
      <c r="H368" s="220">
        <f t="shared" si="7"/>
        <v>0</v>
      </c>
      <c r="I368" s="220">
        <f>SUM(I369)</f>
        <v>0</v>
      </c>
      <c r="J368" s="220">
        <f>SUM(J369)</f>
        <v>0</v>
      </c>
    </row>
    <row r="369" spans="1:10" ht="264" hidden="1" customHeight="1" x14ac:dyDescent="0.2">
      <c r="A369" s="221">
        <v>2521</v>
      </c>
      <c r="B369" s="217" t="s">
        <v>262</v>
      </c>
      <c r="C369" s="216">
        <v>2</v>
      </c>
      <c r="D369" s="216">
        <v>1</v>
      </c>
      <c r="E369" s="216"/>
      <c r="F369" s="223" t="s">
        <v>572</v>
      </c>
      <c r="G369" s="234" t="s">
        <v>573</v>
      </c>
      <c r="H369" s="220">
        <f t="shared" si="7"/>
        <v>0</v>
      </c>
      <c r="I369" s="220">
        <f>SUM(I371:I372)</f>
        <v>0</v>
      </c>
      <c r="J369" s="220">
        <f>SUM(J371:J372)</f>
        <v>0</v>
      </c>
    </row>
    <row r="370" spans="1:10" ht="36" hidden="1" customHeight="1" x14ac:dyDescent="0.2">
      <c r="A370" s="221"/>
      <c r="B370" s="217"/>
      <c r="C370" s="216"/>
      <c r="D370" s="216"/>
      <c r="E370" s="216"/>
      <c r="F370" s="223" t="s">
        <v>841</v>
      </c>
      <c r="G370" s="224"/>
      <c r="H370" s="220">
        <f t="shared" si="7"/>
        <v>0</v>
      </c>
      <c r="I370" s="220"/>
      <c r="J370" s="220"/>
    </row>
    <row r="371" spans="1:10" ht="15" hidden="1" customHeight="1" x14ac:dyDescent="0.2">
      <c r="A371" s="221"/>
      <c r="B371" s="217"/>
      <c r="C371" s="216"/>
      <c r="D371" s="216"/>
      <c r="E371" s="216"/>
      <c r="F371" s="223" t="s">
        <v>847</v>
      </c>
      <c r="G371" s="224"/>
      <c r="H371" s="220">
        <f t="shared" si="7"/>
        <v>0</v>
      </c>
      <c r="I371" s="220"/>
      <c r="J371" s="220"/>
    </row>
    <row r="372" spans="1:10" ht="15" hidden="1" customHeight="1" x14ac:dyDescent="0.2">
      <c r="A372" s="221"/>
      <c r="B372" s="217"/>
      <c r="C372" s="216"/>
      <c r="D372" s="216"/>
      <c r="E372" s="216"/>
      <c r="F372" s="223" t="s">
        <v>847</v>
      </c>
      <c r="G372" s="224"/>
      <c r="H372" s="220">
        <f t="shared" si="7"/>
        <v>0</v>
      </c>
      <c r="I372" s="220"/>
      <c r="J372" s="220"/>
    </row>
    <row r="373" spans="1:10" ht="228" hidden="1" customHeight="1" x14ac:dyDescent="0.2">
      <c r="A373" s="221">
        <v>2530</v>
      </c>
      <c r="B373" s="217" t="s">
        <v>262</v>
      </c>
      <c r="C373" s="216">
        <v>3</v>
      </c>
      <c r="D373" s="216">
        <v>0</v>
      </c>
      <c r="E373" s="218"/>
      <c r="F373" s="253" t="s">
        <v>35</v>
      </c>
      <c r="G373" s="222" t="s">
        <v>575</v>
      </c>
      <c r="H373" s="220">
        <f t="shared" si="7"/>
        <v>0</v>
      </c>
      <c r="I373" s="220">
        <f>SUM(I374)</f>
        <v>0</v>
      </c>
      <c r="J373" s="220">
        <f>SUM(J374)</f>
        <v>0</v>
      </c>
    </row>
    <row r="374" spans="1:10" ht="228" hidden="1" customHeight="1" x14ac:dyDescent="0.2">
      <c r="A374" s="221">
        <v>3531</v>
      </c>
      <c r="B374" s="217" t="s">
        <v>262</v>
      </c>
      <c r="C374" s="216">
        <v>3</v>
      </c>
      <c r="D374" s="216">
        <v>1</v>
      </c>
      <c r="E374" s="216"/>
      <c r="F374" s="223" t="s">
        <v>574</v>
      </c>
      <c r="G374" s="234" t="s">
        <v>576</v>
      </c>
      <c r="H374" s="220">
        <f t="shared" si="7"/>
        <v>0</v>
      </c>
      <c r="I374" s="220">
        <f>SUM(I376:I377)</f>
        <v>0</v>
      </c>
      <c r="J374" s="220">
        <f>SUM(J376:J377)</f>
        <v>0</v>
      </c>
    </row>
    <row r="375" spans="1:10" ht="36" hidden="1" customHeight="1" x14ac:dyDescent="0.2">
      <c r="A375" s="221"/>
      <c r="B375" s="217"/>
      <c r="C375" s="216"/>
      <c r="D375" s="216"/>
      <c r="E375" s="216"/>
      <c r="F375" s="223" t="s">
        <v>841</v>
      </c>
      <c r="G375" s="224"/>
      <c r="H375" s="220">
        <f t="shared" si="7"/>
        <v>0</v>
      </c>
      <c r="I375" s="220"/>
      <c r="J375" s="220"/>
    </row>
    <row r="376" spans="1:10" ht="15" hidden="1" customHeight="1" x14ac:dyDescent="0.2">
      <c r="A376" s="221"/>
      <c r="B376" s="217"/>
      <c r="C376" s="216"/>
      <c r="D376" s="216"/>
      <c r="E376" s="216"/>
      <c r="F376" s="223" t="s">
        <v>847</v>
      </c>
      <c r="G376" s="224"/>
      <c r="H376" s="220">
        <f t="shared" si="7"/>
        <v>0</v>
      </c>
      <c r="I376" s="220"/>
      <c r="J376" s="220"/>
    </row>
    <row r="377" spans="1:10" ht="15" hidden="1" customHeight="1" x14ac:dyDescent="0.2">
      <c r="A377" s="221"/>
      <c r="B377" s="217"/>
      <c r="C377" s="216"/>
      <c r="D377" s="216"/>
      <c r="E377" s="216"/>
      <c r="F377" s="223" t="s">
        <v>847</v>
      </c>
      <c r="G377" s="224"/>
      <c r="H377" s="220">
        <f t="shared" si="7"/>
        <v>0</v>
      </c>
      <c r="I377" s="220"/>
      <c r="J377" s="220"/>
    </row>
    <row r="378" spans="1:10" ht="409.5" hidden="1" customHeight="1" x14ac:dyDescent="0.2">
      <c r="A378" s="221">
        <v>2540</v>
      </c>
      <c r="B378" s="217" t="s">
        <v>262</v>
      </c>
      <c r="C378" s="216">
        <v>4</v>
      </c>
      <c r="D378" s="216">
        <v>0</v>
      </c>
      <c r="E378" s="218"/>
      <c r="F378" s="253" t="s">
        <v>36</v>
      </c>
      <c r="G378" s="222" t="s">
        <v>578</v>
      </c>
      <c r="H378" s="220">
        <f t="shared" si="7"/>
        <v>0</v>
      </c>
      <c r="I378" s="220">
        <f>SUM(I379)</f>
        <v>0</v>
      </c>
      <c r="J378" s="220">
        <f>SUM(J379)</f>
        <v>0</v>
      </c>
    </row>
    <row r="379" spans="1:10" ht="409.5" hidden="1" customHeight="1" x14ac:dyDescent="0.2">
      <c r="A379" s="221">
        <v>2541</v>
      </c>
      <c r="B379" s="217" t="s">
        <v>262</v>
      </c>
      <c r="C379" s="216">
        <v>4</v>
      </c>
      <c r="D379" s="216">
        <v>1</v>
      </c>
      <c r="E379" s="216"/>
      <c r="F379" s="223" t="s">
        <v>577</v>
      </c>
      <c r="G379" s="234" t="s">
        <v>579</v>
      </c>
      <c r="H379" s="220">
        <f t="shared" si="7"/>
        <v>0</v>
      </c>
      <c r="I379" s="220">
        <f>SUM(I381:I382)</f>
        <v>0</v>
      </c>
      <c r="J379" s="220">
        <f>SUM(J381:J382)</f>
        <v>0</v>
      </c>
    </row>
    <row r="380" spans="1:10" ht="24" hidden="1" customHeight="1" x14ac:dyDescent="0.2">
      <c r="A380" s="221"/>
      <c r="B380" s="217"/>
      <c r="C380" s="216"/>
      <c r="D380" s="216"/>
      <c r="E380" s="216"/>
      <c r="F380" s="223" t="s">
        <v>841</v>
      </c>
      <c r="G380" s="224"/>
      <c r="H380" s="220">
        <f t="shared" si="7"/>
        <v>0</v>
      </c>
      <c r="I380" s="220"/>
      <c r="J380" s="220"/>
    </row>
    <row r="381" spans="1:10" ht="15" hidden="1" customHeight="1" x14ac:dyDescent="0.2">
      <c r="A381" s="221"/>
      <c r="B381" s="217"/>
      <c r="C381" s="216"/>
      <c r="D381" s="216"/>
      <c r="E381" s="216"/>
      <c r="F381" s="223" t="s">
        <v>847</v>
      </c>
      <c r="G381" s="224"/>
      <c r="H381" s="220">
        <f t="shared" si="7"/>
        <v>0</v>
      </c>
      <c r="I381" s="220"/>
      <c r="J381" s="220"/>
    </row>
    <row r="382" spans="1:10" ht="15" hidden="1" customHeight="1" x14ac:dyDescent="0.2">
      <c r="A382" s="221"/>
      <c r="B382" s="217"/>
      <c r="C382" s="216"/>
      <c r="D382" s="216"/>
      <c r="E382" s="216"/>
      <c r="F382" s="223" t="s">
        <v>847</v>
      </c>
      <c r="G382" s="224"/>
      <c r="H382" s="220">
        <f t="shared" si="7"/>
        <v>0</v>
      </c>
      <c r="I382" s="220"/>
      <c r="J382" s="220"/>
    </row>
    <row r="383" spans="1:10" ht="336" hidden="1" customHeight="1" x14ac:dyDescent="0.2">
      <c r="A383" s="221">
        <v>2550</v>
      </c>
      <c r="B383" s="217" t="s">
        <v>262</v>
      </c>
      <c r="C383" s="216">
        <v>5</v>
      </c>
      <c r="D383" s="216">
        <v>0</v>
      </c>
      <c r="E383" s="218"/>
      <c r="F383" s="253" t="s">
        <v>37</v>
      </c>
      <c r="G383" s="222" t="s">
        <v>581</v>
      </c>
      <c r="H383" s="220">
        <f t="shared" si="7"/>
        <v>0</v>
      </c>
      <c r="I383" s="220">
        <f>SUM(I384)</f>
        <v>0</v>
      </c>
      <c r="J383" s="220">
        <f>SUM(J384)</f>
        <v>0</v>
      </c>
    </row>
    <row r="384" spans="1:10" ht="36" hidden="1" customHeight="1" x14ac:dyDescent="0.2">
      <c r="A384" s="221">
        <v>2551</v>
      </c>
      <c r="B384" s="217" t="s">
        <v>262</v>
      </c>
      <c r="C384" s="216">
        <v>5</v>
      </c>
      <c r="D384" s="216">
        <v>1</v>
      </c>
      <c r="E384" s="216"/>
      <c r="F384" s="223" t="s">
        <v>580</v>
      </c>
      <c r="G384" s="234" t="s">
        <v>582</v>
      </c>
      <c r="H384" s="220">
        <f t="shared" si="7"/>
        <v>0</v>
      </c>
      <c r="I384" s="220">
        <f>SUM(I386:I387)</f>
        <v>0</v>
      </c>
      <c r="J384" s="220">
        <f>SUM(J386:J387)</f>
        <v>0</v>
      </c>
    </row>
    <row r="385" spans="1:10" ht="36" hidden="1" customHeight="1" x14ac:dyDescent="0.2">
      <c r="A385" s="221"/>
      <c r="B385" s="217"/>
      <c r="C385" s="216"/>
      <c r="D385" s="216"/>
      <c r="E385" s="216"/>
      <c r="F385" s="223" t="s">
        <v>841</v>
      </c>
      <c r="G385" s="224"/>
      <c r="H385" s="220">
        <f t="shared" si="7"/>
        <v>0</v>
      </c>
      <c r="I385" s="220"/>
      <c r="J385" s="220"/>
    </row>
    <row r="386" spans="1:10" ht="15" hidden="1" customHeight="1" x14ac:dyDescent="0.2">
      <c r="A386" s="221"/>
      <c r="B386" s="217"/>
      <c r="C386" s="216"/>
      <c r="D386" s="216"/>
      <c r="E386" s="216"/>
      <c r="F386" s="223" t="s">
        <v>847</v>
      </c>
      <c r="G386" s="224"/>
      <c r="H386" s="220">
        <f t="shared" si="7"/>
        <v>0</v>
      </c>
      <c r="I386" s="220"/>
      <c r="J386" s="220"/>
    </row>
    <row r="387" spans="1:10" ht="15" hidden="1" customHeight="1" x14ac:dyDescent="0.2">
      <c r="A387" s="221"/>
      <c r="B387" s="217"/>
      <c r="C387" s="216"/>
      <c r="D387" s="216"/>
      <c r="E387" s="216"/>
      <c r="F387" s="223" t="s">
        <v>847</v>
      </c>
      <c r="G387" s="224"/>
      <c r="H387" s="220">
        <f t="shared" si="7"/>
        <v>0</v>
      </c>
      <c r="I387" s="220"/>
      <c r="J387" s="220"/>
    </row>
    <row r="388" spans="1:10" ht="409.5" hidden="1" customHeight="1" x14ac:dyDescent="0.2">
      <c r="A388" s="221">
        <v>2560</v>
      </c>
      <c r="B388" s="217" t="s">
        <v>262</v>
      </c>
      <c r="C388" s="216">
        <v>6</v>
      </c>
      <c r="D388" s="216">
        <v>0</v>
      </c>
      <c r="E388" s="218"/>
      <c r="F388" s="253" t="s">
        <v>38</v>
      </c>
      <c r="G388" s="222" t="s">
        <v>584</v>
      </c>
      <c r="H388" s="220">
        <f t="shared" si="7"/>
        <v>0</v>
      </c>
      <c r="I388" s="220">
        <f>SUM(I389)</f>
        <v>0</v>
      </c>
      <c r="J388" s="220">
        <f>SUM(J389)</f>
        <v>0</v>
      </c>
    </row>
    <row r="389" spans="1:10" ht="409.5" hidden="1" customHeight="1" x14ac:dyDescent="0.2">
      <c r="A389" s="221">
        <v>2561</v>
      </c>
      <c r="B389" s="217" t="s">
        <v>262</v>
      </c>
      <c r="C389" s="216">
        <v>6</v>
      </c>
      <c r="D389" s="216">
        <v>1</v>
      </c>
      <c r="E389" s="216"/>
      <c r="F389" s="223" t="s">
        <v>583</v>
      </c>
      <c r="G389" s="234" t="s">
        <v>585</v>
      </c>
      <c r="H389" s="220">
        <f t="shared" si="7"/>
        <v>0</v>
      </c>
      <c r="I389" s="220">
        <f>SUM(I391:I392)</f>
        <v>0</v>
      </c>
      <c r="J389" s="220">
        <f>SUM(J391:J392)</f>
        <v>0</v>
      </c>
    </row>
    <row r="390" spans="1:10" ht="36" hidden="1" customHeight="1" x14ac:dyDescent="0.2">
      <c r="A390" s="221"/>
      <c r="B390" s="217"/>
      <c r="C390" s="216"/>
      <c r="D390" s="216"/>
      <c r="E390" s="216"/>
      <c r="F390" s="223" t="s">
        <v>841</v>
      </c>
      <c r="G390" s="224"/>
      <c r="H390" s="220">
        <f t="shared" si="7"/>
        <v>0</v>
      </c>
      <c r="I390" s="220"/>
      <c r="J390" s="220"/>
    </row>
    <row r="391" spans="1:10" ht="15" hidden="1" customHeight="1" x14ac:dyDescent="0.2">
      <c r="A391" s="221"/>
      <c r="B391" s="217"/>
      <c r="C391" s="216"/>
      <c r="D391" s="216"/>
      <c r="E391" s="216"/>
      <c r="F391" s="223" t="s">
        <v>847</v>
      </c>
      <c r="G391" s="224"/>
      <c r="H391" s="220">
        <f t="shared" si="7"/>
        <v>0</v>
      </c>
      <c r="I391" s="220"/>
      <c r="J391" s="220"/>
    </row>
    <row r="392" spans="1:10" ht="15" hidden="1" customHeight="1" x14ac:dyDescent="0.2">
      <c r="A392" s="221"/>
      <c r="B392" s="217"/>
      <c r="C392" s="216"/>
      <c r="D392" s="216"/>
      <c r="E392" s="216"/>
      <c r="F392" s="223" t="s">
        <v>847</v>
      </c>
      <c r="G392" s="224"/>
      <c r="H392" s="220">
        <f t="shared" si="7"/>
        <v>0</v>
      </c>
      <c r="I392" s="220"/>
      <c r="J392" s="220"/>
    </row>
    <row r="393" spans="1:10" ht="372" hidden="1" customHeight="1" x14ac:dyDescent="0.2">
      <c r="A393" s="216">
        <v>2600</v>
      </c>
      <c r="B393" s="217" t="s">
        <v>263</v>
      </c>
      <c r="C393" s="216">
        <v>0</v>
      </c>
      <c r="D393" s="216">
        <v>0</v>
      </c>
      <c r="E393" s="218"/>
      <c r="F393" s="254" t="s">
        <v>871</v>
      </c>
      <c r="G393" s="235" t="s">
        <v>586</v>
      </c>
      <c r="H393" s="220">
        <f t="shared" si="7"/>
        <v>0</v>
      </c>
      <c r="I393" s="220">
        <f>SUM(I394+I399+I404+I409+I414+I419)</f>
        <v>0</v>
      </c>
      <c r="J393" s="220">
        <f>SUM(J394+J399+J404+J409+J414+J419)</f>
        <v>0</v>
      </c>
    </row>
    <row r="394" spans="1:10" s="88" customFormat="1" ht="24" hidden="1" customHeight="1" x14ac:dyDescent="0.2">
      <c r="A394" s="221">
        <v>2610</v>
      </c>
      <c r="B394" s="217" t="s">
        <v>263</v>
      </c>
      <c r="C394" s="216">
        <v>1</v>
      </c>
      <c r="D394" s="216">
        <v>0</v>
      </c>
      <c r="E394" s="218"/>
      <c r="F394" s="253" t="s">
        <v>39</v>
      </c>
      <c r="G394" s="222" t="s">
        <v>587</v>
      </c>
      <c r="H394" s="220">
        <f t="shared" si="7"/>
        <v>0</v>
      </c>
      <c r="I394" s="220">
        <f>SUM(I395)</f>
        <v>0</v>
      </c>
      <c r="J394" s="220">
        <f>SUM(J395)</f>
        <v>0</v>
      </c>
    </row>
    <row r="395" spans="1:10" ht="228" hidden="1" customHeight="1" x14ac:dyDescent="0.2">
      <c r="A395" s="221">
        <v>2611</v>
      </c>
      <c r="B395" s="217" t="s">
        <v>263</v>
      </c>
      <c r="C395" s="216">
        <v>1</v>
      </c>
      <c r="D395" s="216">
        <v>1</v>
      </c>
      <c r="E395" s="216"/>
      <c r="F395" s="223" t="s">
        <v>588</v>
      </c>
      <c r="G395" s="234" t="s">
        <v>589</v>
      </c>
      <c r="H395" s="220">
        <f t="shared" si="7"/>
        <v>0</v>
      </c>
      <c r="I395" s="220">
        <f>SUM(I397:I398)</f>
        <v>0</v>
      </c>
      <c r="J395" s="220">
        <f>SUM(J397:J398)</f>
        <v>0</v>
      </c>
    </row>
    <row r="396" spans="1:10" ht="36" hidden="1" customHeight="1" x14ac:dyDescent="0.2">
      <c r="A396" s="221"/>
      <c r="B396" s="217"/>
      <c r="C396" s="216"/>
      <c r="D396" s="216"/>
      <c r="E396" s="216"/>
      <c r="F396" s="223" t="s">
        <v>841</v>
      </c>
      <c r="G396" s="224"/>
      <c r="H396" s="220">
        <f t="shared" si="7"/>
        <v>0</v>
      </c>
      <c r="I396" s="220"/>
      <c r="J396" s="220"/>
    </row>
    <row r="397" spans="1:10" ht="15" hidden="1" customHeight="1" x14ac:dyDescent="0.2">
      <c r="A397" s="221"/>
      <c r="B397" s="217"/>
      <c r="C397" s="216"/>
      <c r="D397" s="216"/>
      <c r="E397" s="216"/>
      <c r="F397" s="223" t="s">
        <v>847</v>
      </c>
      <c r="G397" s="224"/>
      <c r="H397" s="220">
        <f t="shared" si="7"/>
        <v>0</v>
      </c>
      <c r="I397" s="220"/>
      <c r="J397" s="220"/>
    </row>
    <row r="398" spans="1:10" ht="15" hidden="1" customHeight="1" x14ac:dyDescent="0.2">
      <c r="A398" s="221"/>
      <c r="B398" s="217"/>
      <c r="C398" s="216"/>
      <c r="D398" s="216"/>
      <c r="E398" s="216"/>
      <c r="F398" s="223" t="s">
        <v>847</v>
      </c>
      <c r="G398" s="224"/>
      <c r="H398" s="220">
        <f t="shared" si="7"/>
        <v>0</v>
      </c>
      <c r="I398" s="220"/>
      <c r="J398" s="220"/>
    </row>
    <row r="399" spans="1:10" ht="252" hidden="1" customHeight="1" x14ac:dyDescent="0.2">
      <c r="A399" s="221">
        <v>2620</v>
      </c>
      <c r="B399" s="217" t="s">
        <v>263</v>
      </c>
      <c r="C399" s="216">
        <v>2</v>
      </c>
      <c r="D399" s="216">
        <v>0</v>
      </c>
      <c r="E399" s="218"/>
      <c r="F399" s="253" t="s">
        <v>40</v>
      </c>
      <c r="G399" s="222" t="s">
        <v>591</v>
      </c>
      <c r="H399" s="220">
        <f t="shared" si="7"/>
        <v>0</v>
      </c>
      <c r="I399" s="220">
        <f>SUM(I400)</f>
        <v>0</v>
      </c>
      <c r="J399" s="220">
        <f>SUM(J400)</f>
        <v>0</v>
      </c>
    </row>
    <row r="400" spans="1:10" ht="252" hidden="1" customHeight="1" x14ac:dyDescent="0.2">
      <c r="A400" s="221">
        <v>2621</v>
      </c>
      <c r="B400" s="217" t="s">
        <v>263</v>
      </c>
      <c r="C400" s="216">
        <v>2</v>
      </c>
      <c r="D400" s="216">
        <v>1</v>
      </c>
      <c r="E400" s="216"/>
      <c r="F400" s="223" t="s">
        <v>590</v>
      </c>
      <c r="G400" s="234" t="s">
        <v>592</v>
      </c>
      <c r="H400" s="220">
        <f t="shared" si="7"/>
        <v>0</v>
      </c>
      <c r="I400" s="220">
        <f>SUM(I402:I403)</f>
        <v>0</v>
      </c>
      <c r="J400" s="220">
        <f>SUM(J402:J403)</f>
        <v>0</v>
      </c>
    </row>
    <row r="401" spans="1:10" ht="36" hidden="1" customHeight="1" x14ac:dyDescent="0.2">
      <c r="A401" s="221"/>
      <c r="B401" s="217"/>
      <c r="C401" s="216"/>
      <c r="D401" s="216"/>
      <c r="E401" s="216"/>
      <c r="F401" s="223" t="s">
        <v>841</v>
      </c>
      <c r="G401" s="224"/>
      <c r="H401" s="220">
        <f t="shared" si="7"/>
        <v>0</v>
      </c>
      <c r="I401" s="220"/>
      <c r="J401" s="220"/>
    </row>
    <row r="402" spans="1:10" ht="15" hidden="1" customHeight="1" x14ac:dyDescent="0.2">
      <c r="A402" s="221"/>
      <c r="B402" s="217"/>
      <c r="C402" s="216"/>
      <c r="D402" s="216"/>
      <c r="E402" s="216"/>
      <c r="F402" s="223" t="s">
        <v>847</v>
      </c>
      <c r="G402" s="224"/>
      <c r="H402" s="220">
        <f t="shared" si="7"/>
        <v>0</v>
      </c>
      <c r="I402" s="220"/>
      <c r="J402" s="220"/>
    </row>
    <row r="403" spans="1:10" ht="15" hidden="1" customHeight="1" x14ac:dyDescent="0.2">
      <c r="A403" s="221"/>
      <c r="B403" s="217"/>
      <c r="C403" s="216"/>
      <c r="D403" s="216"/>
      <c r="E403" s="216"/>
      <c r="F403" s="223" t="s">
        <v>847</v>
      </c>
      <c r="G403" s="224"/>
      <c r="H403" s="220">
        <f t="shared" si="7"/>
        <v>0</v>
      </c>
      <c r="I403" s="220"/>
      <c r="J403" s="220"/>
    </row>
    <row r="404" spans="1:10" ht="144" hidden="1" customHeight="1" x14ac:dyDescent="0.2">
      <c r="A404" s="221">
        <v>2630</v>
      </c>
      <c r="B404" s="217" t="s">
        <v>263</v>
      </c>
      <c r="C404" s="216">
        <v>3</v>
      </c>
      <c r="D404" s="216">
        <v>0</v>
      </c>
      <c r="E404" s="218"/>
      <c r="F404" s="253" t="s">
        <v>41</v>
      </c>
      <c r="G404" s="222" t="s">
        <v>593</v>
      </c>
      <c r="H404" s="220">
        <f t="shared" si="7"/>
        <v>0</v>
      </c>
      <c r="I404" s="220">
        <f>SUM(I405)</f>
        <v>0</v>
      </c>
      <c r="J404" s="220">
        <f>SUM(J405)</f>
        <v>0</v>
      </c>
    </row>
    <row r="405" spans="1:10" ht="144" hidden="1" customHeight="1" x14ac:dyDescent="0.2">
      <c r="A405" s="221">
        <v>2631</v>
      </c>
      <c r="B405" s="217" t="s">
        <v>263</v>
      </c>
      <c r="C405" s="216">
        <v>3</v>
      </c>
      <c r="D405" s="216">
        <v>1</v>
      </c>
      <c r="E405" s="216"/>
      <c r="F405" s="223" t="s">
        <v>594</v>
      </c>
      <c r="G405" s="253" t="s">
        <v>595</v>
      </c>
      <c r="H405" s="220">
        <f t="shared" si="7"/>
        <v>0</v>
      </c>
      <c r="I405" s="220">
        <f>SUM(I407:I408)</f>
        <v>0</v>
      </c>
      <c r="J405" s="220">
        <f>SUM(J407:J408)</f>
        <v>0</v>
      </c>
    </row>
    <row r="406" spans="1:10" ht="36" hidden="1" customHeight="1" x14ac:dyDescent="0.2">
      <c r="A406" s="221"/>
      <c r="B406" s="217"/>
      <c r="C406" s="216"/>
      <c r="D406" s="216"/>
      <c r="E406" s="216"/>
      <c r="F406" s="223" t="s">
        <v>841</v>
      </c>
      <c r="G406" s="224"/>
      <c r="H406" s="220">
        <f t="shared" si="7"/>
        <v>0</v>
      </c>
      <c r="I406" s="220"/>
      <c r="J406" s="220"/>
    </row>
    <row r="407" spans="1:10" ht="24" hidden="1" customHeight="1" x14ac:dyDescent="0.2">
      <c r="A407" s="221"/>
      <c r="B407" s="217"/>
      <c r="C407" s="216"/>
      <c r="D407" s="216"/>
      <c r="E407" s="221">
        <v>5113</v>
      </c>
      <c r="F407" s="223" t="s">
        <v>873</v>
      </c>
      <c r="G407" s="224"/>
      <c r="H407" s="220">
        <f t="shared" si="7"/>
        <v>0</v>
      </c>
      <c r="I407" s="220"/>
      <c r="J407" s="220"/>
    </row>
    <row r="408" spans="1:10" ht="15" hidden="1" customHeight="1" x14ac:dyDescent="0.2">
      <c r="A408" s="221"/>
      <c r="B408" s="217"/>
      <c r="C408" s="216"/>
      <c r="D408" s="216"/>
      <c r="E408" s="221">
        <v>5134</v>
      </c>
      <c r="F408" s="247" t="s">
        <v>186</v>
      </c>
      <c r="G408" s="224"/>
      <c r="H408" s="220">
        <f t="shared" ref="H408:H471" si="8">SUM(I408:J408)</f>
        <v>0</v>
      </c>
      <c r="I408" s="220"/>
      <c r="J408" s="220"/>
    </row>
    <row r="409" spans="1:10" ht="180" hidden="1" customHeight="1" x14ac:dyDescent="0.2">
      <c r="A409" s="221">
        <v>2640</v>
      </c>
      <c r="B409" s="217" t="s">
        <v>263</v>
      </c>
      <c r="C409" s="216">
        <v>4</v>
      </c>
      <c r="D409" s="216">
        <v>0</v>
      </c>
      <c r="E409" s="218"/>
      <c r="F409" s="253" t="s">
        <v>42</v>
      </c>
      <c r="G409" s="222" t="s">
        <v>596</v>
      </c>
      <c r="H409" s="220">
        <f t="shared" si="8"/>
        <v>0</v>
      </c>
      <c r="I409" s="220">
        <f>SUM(I410)</f>
        <v>0</v>
      </c>
      <c r="J409" s="220">
        <f>SUM(J410)</f>
        <v>0</v>
      </c>
    </row>
    <row r="410" spans="1:10" ht="180" hidden="1" customHeight="1" x14ac:dyDescent="0.2">
      <c r="A410" s="221">
        <v>2641</v>
      </c>
      <c r="B410" s="217" t="s">
        <v>263</v>
      </c>
      <c r="C410" s="216">
        <v>4</v>
      </c>
      <c r="D410" s="216">
        <v>1</v>
      </c>
      <c r="E410" s="216"/>
      <c r="F410" s="223" t="s">
        <v>597</v>
      </c>
      <c r="G410" s="234" t="s">
        <v>598</v>
      </c>
      <c r="H410" s="220">
        <f t="shared" si="8"/>
        <v>0</v>
      </c>
      <c r="I410" s="220">
        <f>SUM(I412:I413)</f>
        <v>0</v>
      </c>
      <c r="J410" s="220">
        <f>SUM(J412:J413)</f>
        <v>0</v>
      </c>
    </row>
    <row r="411" spans="1:10" ht="36" hidden="1" customHeight="1" x14ac:dyDescent="0.2">
      <c r="A411" s="221"/>
      <c r="B411" s="217"/>
      <c r="C411" s="216"/>
      <c r="D411" s="216"/>
      <c r="E411" s="216"/>
      <c r="F411" s="223" t="s">
        <v>841</v>
      </c>
      <c r="G411" s="224"/>
      <c r="H411" s="220">
        <f t="shared" si="8"/>
        <v>0</v>
      </c>
      <c r="I411" s="220"/>
      <c r="J411" s="220"/>
    </row>
    <row r="412" spans="1:10" ht="15" hidden="1" customHeight="1" x14ac:dyDescent="0.2">
      <c r="A412" s="221">
        <v>5113</v>
      </c>
      <c r="B412" s="217"/>
      <c r="C412" s="216"/>
      <c r="D412" s="216"/>
      <c r="E412" s="216"/>
      <c r="F412" s="223"/>
      <c r="G412" s="224"/>
      <c r="H412" s="220">
        <f t="shared" si="8"/>
        <v>0</v>
      </c>
      <c r="I412" s="220"/>
      <c r="J412" s="220"/>
    </row>
    <row r="413" spans="1:10" ht="15" hidden="1" customHeight="1" x14ac:dyDescent="0.2">
      <c r="A413" s="221">
        <v>5134</v>
      </c>
      <c r="B413" s="217"/>
      <c r="C413" s="216"/>
      <c r="D413" s="216"/>
      <c r="E413" s="216"/>
      <c r="F413" s="247"/>
      <c r="G413" s="224"/>
      <c r="H413" s="220">
        <f t="shared" si="8"/>
        <v>0</v>
      </c>
      <c r="I413" s="220"/>
      <c r="J413" s="220"/>
    </row>
    <row r="414" spans="1:10" ht="409.5" hidden="1" customHeight="1" x14ac:dyDescent="0.2">
      <c r="A414" s="221">
        <v>2650</v>
      </c>
      <c r="B414" s="217" t="s">
        <v>263</v>
      </c>
      <c r="C414" s="216">
        <v>5</v>
      </c>
      <c r="D414" s="216">
        <v>0</v>
      </c>
      <c r="E414" s="218"/>
      <c r="F414" s="253" t="s">
        <v>874</v>
      </c>
      <c r="G414" s="222" t="s">
        <v>603</v>
      </c>
      <c r="H414" s="220">
        <f t="shared" si="8"/>
        <v>0</v>
      </c>
      <c r="I414" s="220">
        <f>SUM(I415)</f>
        <v>0</v>
      </c>
      <c r="J414" s="220">
        <f>SUM(J415)</f>
        <v>0</v>
      </c>
    </row>
    <row r="415" spans="1:10" ht="38.25" hidden="1" customHeight="1" x14ac:dyDescent="0.2">
      <c r="A415" s="221">
        <v>2651</v>
      </c>
      <c r="B415" s="217" t="s">
        <v>263</v>
      </c>
      <c r="C415" s="216">
        <v>5</v>
      </c>
      <c r="D415" s="216">
        <v>1</v>
      </c>
      <c r="E415" s="216"/>
      <c r="F415" s="223" t="s">
        <v>602</v>
      </c>
      <c r="G415" s="234" t="s">
        <v>604</v>
      </c>
      <c r="H415" s="220">
        <f t="shared" si="8"/>
        <v>0</v>
      </c>
      <c r="I415" s="220">
        <f>SUM(I417:I418)</f>
        <v>0</v>
      </c>
      <c r="J415" s="220">
        <f>SUM(J417:J418)</f>
        <v>0</v>
      </c>
    </row>
    <row r="416" spans="1:10" ht="36" hidden="1" customHeight="1" x14ac:dyDescent="0.2">
      <c r="A416" s="221"/>
      <c r="B416" s="217"/>
      <c r="C416" s="216"/>
      <c r="D416" s="216"/>
      <c r="E416" s="216"/>
      <c r="F416" s="223" t="s">
        <v>841</v>
      </c>
      <c r="G416" s="224"/>
      <c r="H416" s="220">
        <f t="shared" si="8"/>
        <v>0</v>
      </c>
      <c r="I416" s="220"/>
      <c r="J416" s="220"/>
    </row>
    <row r="417" spans="1:10" ht="15" hidden="1" customHeight="1" x14ac:dyDescent="0.2">
      <c r="A417" s="221"/>
      <c r="B417" s="217"/>
      <c r="C417" s="216"/>
      <c r="D417" s="216"/>
      <c r="E417" s="216"/>
      <c r="F417" s="223" t="s">
        <v>847</v>
      </c>
      <c r="G417" s="224"/>
      <c r="H417" s="220">
        <f t="shared" si="8"/>
        <v>0</v>
      </c>
      <c r="I417" s="220"/>
      <c r="J417" s="220"/>
    </row>
    <row r="418" spans="1:10" ht="15" hidden="1" customHeight="1" x14ac:dyDescent="0.2">
      <c r="A418" s="221"/>
      <c r="B418" s="217"/>
      <c r="C418" s="216"/>
      <c r="D418" s="216"/>
      <c r="E418" s="216"/>
      <c r="F418" s="223" t="s">
        <v>847</v>
      </c>
      <c r="G418" s="224"/>
      <c r="H418" s="220">
        <f t="shared" si="8"/>
        <v>0</v>
      </c>
      <c r="I418" s="220"/>
      <c r="J418" s="220"/>
    </row>
    <row r="419" spans="1:10" ht="409.5" hidden="1" customHeight="1" x14ac:dyDescent="0.2">
      <c r="A419" s="221">
        <v>2660</v>
      </c>
      <c r="B419" s="217" t="s">
        <v>263</v>
      </c>
      <c r="C419" s="216">
        <v>6</v>
      </c>
      <c r="D419" s="216">
        <v>0</v>
      </c>
      <c r="E419" s="218"/>
      <c r="F419" s="253" t="s">
        <v>44</v>
      </c>
      <c r="G419" s="236" t="s">
        <v>608</v>
      </c>
      <c r="H419" s="220">
        <f t="shared" si="8"/>
        <v>0</v>
      </c>
      <c r="I419" s="220">
        <f>SUM(I420)</f>
        <v>0</v>
      </c>
      <c r="J419" s="220">
        <f>SUM(J420)</f>
        <v>0</v>
      </c>
    </row>
    <row r="420" spans="1:10" ht="409.5" hidden="1" customHeight="1" x14ac:dyDescent="0.2">
      <c r="A420" s="221">
        <v>2661</v>
      </c>
      <c r="B420" s="217" t="s">
        <v>263</v>
      </c>
      <c r="C420" s="216">
        <v>6</v>
      </c>
      <c r="D420" s="216">
        <v>1</v>
      </c>
      <c r="E420" s="216"/>
      <c r="F420" s="223" t="s">
        <v>605</v>
      </c>
      <c r="G420" s="234" t="s">
        <v>609</v>
      </c>
      <c r="H420" s="220">
        <f t="shared" si="8"/>
        <v>0</v>
      </c>
      <c r="I420" s="220">
        <f>SUM(I422:I423)</f>
        <v>0</v>
      </c>
      <c r="J420" s="220">
        <f>SUM(J422:J423)</f>
        <v>0</v>
      </c>
    </row>
    <row r="421" spans="1:10" ht="36" hidden="1" customHeight="1" x14ac:dyDescent="0.2">
      <c r="A421" s="221"/>
      <c r="B421" s="217"/>
      <c r="C421" s="216"/>
      <c r="D421" s="216"/>
      <c r="E421" s="216"/>
      <c r="F421" s="223" t="s">
        <v>841</v>
      </c>
      <c r="G421" s="224"/>
      <c r="H421" s="220">
        <f t="shared" si="8"/>
        <v>0</v>
      </c>
      <c r="I421" s="220"/>
      <c r="J421" s="220"/>
    </row>
    <row r="422" spans="1:10" ht="15" hidden="1" customHeight="1" x14ac:dyDescent="0.2">
      <c r="A422" s="221"/>
      <c r="B422" s="217"/>
      <c r="C422" s="216"/>
      <c r="D422" s="216"/>
      <c r="E422" s="216"/>
      <c r="F422" s="223" t="s">
        <v>847</v>
      </c>
      <c r="G422" s="224"/>
      <c r="H422" s="220">
        <f t="shared" si="8"/>
        <v>0</v>
      </c>
      <c r="I422" s="220"/>
      <c r="J422" s="220"/>
    </row>
    <row r="423" spans="1:10" ht="15" hidden="1" customHeight="1" x14ac:dyDescent="0.2">
      <c r="A423" s="221"/>
      <c r="B423" s="217"/>
      <c r="C423" s="216"/>
      <c r="D423" s="216"/>
      <c r="E423" s="216"/>
      <c r="F423" s="223" t="s">
        <v>847</v>
      </c>
      <c r="G423" s="224"/>
      <c r="H423" s="220">
        <f t="shared" si="8"/>
        <v>0</v>
      </c>
      <c r="I423" s="220"/>
      <c r="J423" s="220"/>
    </row>
    <row r="424" spans="1:10" ht="72" hidden="1" customHeight="1" x14ac:dyDescent="0.2">
      <c r="A424" s="216">
        <v>2700</v>
      </c>
      <c r="B424" s="217" t="s">
        <v>264</v>
      </c>
      <c r="C424" s="216">
        <v>0</v>
      </c>
      <c r="D424" s="216">
        <v>0</v>
      </c>
      <c r="E424" s="218"/>
      <c r="F424" s="254" t="s">
        <v>875</v>
      </c>
      <c r="G424" s="235" t="s">
        <v>610</v>
      </c>
      <c r="H424" s="220">
        <f t="shared" si="8"/>
        <v>0</v>
      </c>
      <c r="I424" s="220">
        <f>SUM(I425+I438+I455+I472+I477+I482)</f>
        <v>0</v>
      </c>
      <c r="J424" s="220">
        <f>SUM(J425+J438+J455+J472+J477+J482)</f>
        <v>0</v>
      </c>
    </row>
    <row r="425" spans="1:10" s="88" customFormat="1" ht="15" hidden="1" customHeight="1" x14ac:dyDescent="0.2">
      <c r="A425" s="221">
        <v>2710</v>
      </c>
      <c r="B425" s="217" t="s">
        <v>264</v>
      </c>
      <c r="C425" s="216">
        <v>1</v>
      </c>
      <c r="D425" s="216">
        <v>0</v>
      </c>
      <c r="E425" s="218"/>
      <c r="F425" s="253" t="s">
        <v>45</v>
      </c>
      <c r="G425" s="222" t="s">
        <v>611</v>
      </c>
      <c r="H425" s="220">
        <f t="shared" si="8"/>
        <v>0</v>
      </c>
      <c r="I425" s="220">
        <f>SUM(I426+I430+I434)</f>
        <v>0</v>
      </c>
      <c r="J425" s="220">
        <f>SUM(J426+J430+J434)</f>
        <v>0</v>
      </c>
    </row>
    <row r="426" spans="1:10" ht="276" hidden="1" customHeight="1" x14ac:dyDescent="0.2">
      <c r="A426" s="221">
        <v>2711</v>
      </c>
      <c r="B426" s="217" t="s">
        <v>264</v>
      </c>
      <c r="C426" s="216">
        <v>1</v>
      </c>
      <c r="D426" s="216">
        <v>1</v>
      </c>
      <c r="E426" s="216"/>
      <c r="F426" s="223" t="s">
        <v>612</v>
      </c>
      <c r="G426" s="234" t="s">
        <v>613</v>
      </c>
      <c r="H426" s="220">
        <f t="shared" si="8"/>
        <v>0</v>
      </c>
      <c r="I426" s="220">
        <f>SUM(I428:I429)</f>
        <v>0</v>
      </c>
      <c r="J426" s="220">
        <f>SUM(J428:J429)</f>
        <v>0</v>
      </c>
    </row>
    <row r="427" spans="1:10" ht="36" hidden="1" customHeight="1" x14ac:dyDescent="0.2">
      <c r="A427" s="221"/>
      <c r="B427" s="217"/>
      <c r="C427" s="216"/>
      <c r="D427" s="216"/>
      <c r="E427" s="216"/>
      <c r="F427" s="223" t="s">
        <v>841</v>
      </c>
      <c r="G427" s="224"/>
      <c r="H427" s="220">
        <f t="shared" si="8"/>
        <v>0</v>
      </c>
      <c r="I427" s="220"/>
      <c r="J427" s="220"/>
    </row>
    <row r="428" spans="1:10" ht="15" hidden="1" customHeight="1" x14ac:dyDescent="0.2">
      <c r="A428" s="221"/>
      <c r="B428" s="217"/>
      <c r="C428" s="216"/>
      <c r="D428" s="216"/>
      <c r="E428" s="216"/>
      <c r="F428" s="223" t="s">
        <v>847</v>
      </c>
      <c r="G428" s="224"/>
      <c r="H428" s="220">
        <f t="shared" si="8"/>
        <v>0</v>
      </c>
      <c r="I428" s="220"/>
      <c r="J428" s="220"/>
    </row>
    <row r="429" spans="1:10" ht="15" hidden="1" customHeight="1" x14ac:dyDescent="0.2">
      <c r="A429" s="221"/>
      <c r="B429" s="217"/>
      <c r="C429" s="216"/>
      <c r="D429" s="216"/>
      <c r="E429" s="216"/>
      <c r="F429" s="223" t="s">
        <v>847</v>
      </c>
      <c r="G429" s="224"/>
      <c r="H429" s="220">
        <f t="shared" si="8"/>
        <v>0</v>
      </c>
      <c r="I429" s="220"/>
      <c r="J429" s="220"/>
    </row>
    <row r="430" spans="1:10" ht="264" hidden="1" customHeight="1" x14ac:dyDescent="0.2">
      <c r="A430" s="221">
        <v>2712</v>
      </c>
      <c r="B430" s="217" t="s">
        <v>264</v>
      </c>
      <c r="C430" s="216">
        <v>1</v>
      </c>
      <c r="D430" s="216">
        <v>2</v>
      </c>
      <c r="E430" s="216"/>
      <c r="F430" s="223" t="s">
        <v>614</v>
      </c>
      <c r="G430" s="234" t="s">
        <v>615</v>
      </c>
      <c r="H430" s="220">
        <f t="shared" si="8"/>
        <v>0</v>
      </c>
      <c r="I430" s="220">
        <f>SUM(I432:I433)</f>
        <v>0</v>
      </c>
      <c r="J430" s="220">
        <f>SUM(J432:J433)</f>
        <v>0</v>
      </c>
    </row>
    <row r="431" spans="1:10" ht="36" hidden="1" customHeight="1" x14ac:dyDescent="0.2">
      <c r="A431" s="221"/>
      <c r="B431" s="217"/>
      <c r="C431" s="216"/>
      <c r="D431" s="216"/>
      <c r="E431" s="216"/>
      <c r="F431" s="223" t="s">
        <v>841</v>
      </c>
      <c r="G431" s="224"/>
      <c r="H431" s="220">
        <f t="shared" si="8"/>
        <v>0</v>
      </c>
      <c r="I431" s="220"/>
      <c r="J431" s="220"/>
    </row>
    <row r="432" spans="1:10" ht="15" hidden="1" customHeight="1" x14ac:dyDescent="0.2">
      <c r="A432" s="221"/>
      <c r="B432" s="217"/>
      <c r="C432" s="216"/>
      <c r="D432" s="216"/>
      <c r="E432" s="216"/>
      <c r="F432" s="223" t="s">
        <v>847</v>
      </c>
      <c r="G432" s="224"/>
      <c r="H432" s="220">
        <f t="shared" si="8"/>
        <v>0</v>
      </c>
      <c r="I432" s="220"/>
      <c r="J432" s="220"/>
    </row>
    <row r="433" spans="1:10" ht="15" hidden="1" customHeight="1" x14ac:dyDescent="0.2">
      <c r="A433" s="221"/>
      <c r="B433" s="217"/>
      <c r="C433" s="216"/>
      <c r="D433" s="216"/>
      <c r="E433" s="216"/>
      <c r="F433" s="223" t="s">
        <v>847</v>
      </c>
      <c r="G433" s="224"/>
      <c r="H433" s="220">
        <f t="shared" si="8"/>
        <v>0</v>
      </c>
      <c r="I433" s="220"/>
      <c r="J433" s="220"/>
    </row>
    <row r="434" spans="1:10" ht="409.5" hidden="1" customHeight="1" x14ac:dyDescent="0.2">
      <c r="A434" s="221">
        <v>2713</v>
      </c>
      <c r="B434" s="217" t="s">
        <v>264</v>
      </c>
      <c r="C434" s="216">
        <v>1</v>
      </c>
      <c r="D434" s="216">
        <v>3</v>
      </c>
      <c r="E434" s="216"/>
      <c r="F434" s="223" t="s">
        <v>102</v>
      </c>
      <c r="G434" s="234" t="s">
        <v>616</v>
      </c>
      <c r="H434" s="220">
        <f t="shared" si="8"/>
        <v>0</v>
      </c>
      <c r="I434" s="220">
        <f>SUM(I436:I437)</f>
        <v>0</v>
      </c>
      <c r="J434" s="220">
        <f>SUM(J436:J437)</f>
        <v>0</v>
      </c>
    </row>
    <row r="435" spans="1:10" ht="36" hidden="1" customHeight="1" x14ac:dyDescent="0.2">
      <c r="A435" s="221"/>
      <c r="B435" s="217"/>
      <c r="C435" s="216"/>
      <c r="D435" s="216"/>
      <c r="E435" s="216"/>
      <c r="F435" s="223" t="s">
        <v>841</v>
      </c>
      <c r="G435" s="224"/>
      <c r="H435" s="220">
        <f t="shared" si="8"/>
        <v>0</v>
      </c>
      <c r="I435" s="220"/>
      <c r="J435" s="220"/>
    </row>
    <row r="436" spans="1:10" ht="15" hidden="1" customHeight="1" x14ac:dyDescent="0.2">
      <c r="A436" s="221"/>
      <c r="B436" s="217"/>
      <c r="C436" s="216"/>
      <c r="D436" s="216"/>
      <c r="E436" s="216"/>
      <c r="F436" s="223" t="s">
        <v>847</v>
      </c>
      <c r="G436" s="224"/>
      <c r="H436" s="220">
        <f t="shared" si="8"/>
        <v>0</v>
      </c>
      <c r="I436" s="220"/>
      <c r="J436" s="220"/>
    </row>
    <row r="437" spans="1:10" ht="15" hidden="1" customHeight="1" x14ac:dyDescent="0.2">
      <c r="A437" s="221"/>
      <c r="B437" s="217"/>
      <c r="C437" s="216"/>
      <c r="D437" s="216"/>
      <c r="E437" s="216"/>
      <c r="F437" s="223" t="s">
        <v>847</v>
      </c>
      <c r="G437" s="224"/>
      <c r="H437" s="220">
        <f t="shared" si="8"/>
        <v>0</v>
      </c>
      <c r="I437" s="220"/>
      <c r="J437" s="220"/>
    </row>
    <row r="438" spans="1:10" ht="228" hidden="1" customHeight="1" x14ac:dyDescent="0.2">
      <c r="A438" s="221">
        <v>2720</v>
      </c>
      <c r="B438" s="217" t="s">
        <v>264</v>
      </c>
      <c r="C438" s="216">
        <v>2</v>
      </c>
      <c r="D438" s="216">
        <v>0</v>
      </c>
      <c r="E438" s="218"/>
      <c r="F438" s="253" t="s">
        <v>46</v>
      </c>
      <c r="G438" s="222" t="s">
        <v>617</v>
      </c>
      <c r="H438" s="220">
        <f t="shared" si="8"/>
        <v>0</v>
      </c>
      <c r="I438" s="220">
        <f>SUM(I439,I443,I447,I451)</f>
        <v>0</v>
      </c>
      <c r="J438" s="220">
        <f>SUM(J439,J443,J447,J451)</f>
        <v>0</v>
      </c>
    </row>
    <row r="439" spans="1:10" ht="288" hidden="1" customHeight="1" x14ac:dyDescent="0.2">
      <c r="A439" s="221">
        <v>2721</v>
      </c>
      <c r="B439" s="217" t="s">
        <v>264</v>
      </c>
      <c r="C439" s="216">
        <v>2</v>
      </c>
      <c r="D439" s="216">
        <v>1</v>
      </c>
      <c r="E439" s="216"/>
      <c r="F439" s="223" t="s">
        <v>618</v>
      </c>
      <c r="G439" s="234" t="s">
        <v>619</v>
      </c>
      <c r="H439" s="220">
        <f t="shared" si="8"/>
        <v>0</v>
      </c>
      <c r="I439" s="220">
        <f>SUM(I441:I442)</f>
        <v>0</v>
      </c>
      <c r="J439" s="220">
        <f>SUM(J441:J442)</f>
        <v>0</v>
      </c>
    </row>
    <row r="440" spans="1:10" ht="36" hidden="1" customHeight="1" x14ac:dyDescent="0.2">
      <c r="A440" s="221"/>
      <c r="B440" s="217"/>
      <c r="C440" s="216"/>
      <c r="D440" s="216"/>
      <c r="E440" s="216"/>
      <c r="F440" s="223" t="s">
        <v>841</v>
      </c>
      <c r="G440" s="224"/>
      <c r="H440" s="220">
        <f t="shared" si="8"/>
        <v>0</v>
      </c>
      <c r="I440" s="220"/>
      <c r="J440" s="220"/>
    </row>
    <row r="441" spans="1:10" ht="15" hidden="1" customHeight="1" x14ac:dyDescent="0.2">
      <c r="A441" s="221"/>
      <c r="B441" s="217"/>
      <c r="C441" s="216"/>
      <c r="D441" s="216"/>
      <c r="E441" s="216"/>
      <c r="F441" s="223" t="s">
        <v>847</v>
      </c>
      <c r="G441" s="224"/>
      <c r="H441" s="220">
        <f t="shared" si="8"/>
        <v>0</v>
      </c>
      <c r="I441" s="220"/>
      <c r="J441" s="220"/>
    </row>
    <row r="442" spans="1:10" ht="15" hidden="1" customHeight="1" x14ac:dyDescent="0.2">
      <c r="A442" s="221"/>
      <c r="B442" s="217"/>
      <c r="C442" s="216"/>
      <c r="D442" s="216"/>
      <c r="E442" s="216"/>
      <c r="F442" s="223" t="s">
        <v>847</v>
      </c>
      <c r="G442" s="224"/>
      <c r="H442" s="220">
        <f t="shared" si="8"/>
        <v>0</v>
      </c>
      <c r="I442" s="220"/>
      <c r="J442" s="220"/>
    </row>
    <row r="443" spans="1:10" ht="336" hidden="1" customHeight="1" x14ac:dyDescent="0.2">
      <c r="A443" s="221">
        <v>2722</v>
      </c>
      <c r="B443" s="217" t="s">
        <v>264</v>
      </c>
      <c r="C443" s="216">
        <v>2</v>
      </c>
      <c r="D443" s="216">
        <v>2</v>
      </c>
      <c r="E443" s="216"/>
      <c r="F443" s="223" t="s">
        <v>620</v>
      </c>
      <c r="G443" s="234" t="s">
        <v>621</v>
      </c>
      <c r="H443" s="220">
        <f t="shared" si="8"/>
        <v>0</v>
      </c>
      <c r="I443" s="220">
        <f>SUM(I445:I446)</f>
        <v>0</v>
      </c>
      <c r="J443" s="220">
        <f>SUM(J445:J446)</f>
        <v>0</v>
      </c>
    </row>
    <row r="444" spans="1:10" ht="20.25" hidden="1" customHeight="1" x14ac:dyDescent="0.2">
      <c r="A444" s="221"/>
      <c r="B444" s="217"/>
      <c r="C444" s="216"/>
      <c r="D444" s="216"/>
      <c r="E444" s="216"/>
      <c r="F444" s="223" t="s">
        <v>841</v>
      </c>
      <c r="G444" s="224"/>
      <c r="H444" s="220">
        <f t="shared" si="8"/>
        <v>0</v>
      </c>
      <c r="I444" s="220"/>
      <c r="J444" s="220"/>
    </row>
    <row r="445" spans="1:10" ht="15" hidden="1" customHeight="1" x14ac:dyDescent="0.2">
      <c r="A445" s="221"/>
      <c r="B445" s="217"/>
      <c r="C445" s="216"/>
      <c r="D445" s="216"/>
      <c r="E445" s="216"/>
      <c r="F445" s="223" t="s">
        <v>847</v>
      </c>
      <c r="G445" s="224"/>
      <c r="H445" s="220">
        <f t="shared" si="8"/>
        <v>0</v>
      </c>
      <c r="I445" s="220"/>
      <c r="J445" s="220"/>
    </row>
    <row r="446" spans="1:10" ht="15" hidden="1" customHeight="1" x14ac:dyDescent="0.2">
      <c r="A446" s="221"/>
      <c r="B446" s="217"/>
      <c r="C446" s="216"/>
      <c r="D446" s="216"/>
      <c r="E446" s="216"/>
      <c r="F446" s="223" t="s">
        <v>847</v>
      </c>
      <c r="G446" s="224"/>
      <c r="H446" s="220">
        <f t="shared" si="8"/>
        <v>0</v>
      </c>
      <c r="I446" s="220"/>
      <c r="J446" s="220"/>
    </row>
    <row r="447" spans="1:10" ht="180" hidden="1" customHeight="1" x14ac:dyDescent="0.2">
      <c r="A447" s="221">
        <v>2723</v>
      </c>
      <c r="B447" s="217" t="s">
        <v>264</v>
      </c>
      <c r="C447" s="216">
        <v>2</v>
      </c>
      <c r="D447" s="216">
        <v>3</v>
      </c>
      <c r="E447" s="216"/>
      <c r="F447" s="223" t="s">
        <v>103</v>
      </c>
      <c r="G447" s="234" t="s">
        <v>622</v>
      </c>
      <c r="H447" s="220">
        <f t="shared" si="8"/>
        <v>0</v>
      </c>
      <c r="I447" s="220">
        <f>SUM(I449:I450)</f>
        <v>0</v>
      </c>
      <c r="J447" s="220">
        <f>SUM(J449:J450)</f>
        <v>0</v>
      </c>
    </row>
    <row r="448" spans="1:10" ht="36" hidden="1" customHeight="1" x14ac:dyDescent="0.2">
      <c r="A448" s="221"/>
      <c r="B448" s="217"/>
      <c r="C448" s="216"/>
      <c r="D448" s="216"/>
      <c r="E448" s="216"/>
      <c r="F448" s="223" t="s">
        <v>841</v>
      </c>
      <c r="G448" s="224"/>
      <c r="H448" s="220">
        <f t="shared" si="8"/>
        <v>0</v>
      </c>
      <c r="I448" s="220"/>
      <c r="J448" s="220"/>
    </row>
    <row r="449" spans="1:10" ht="15" hidden="1" customHeight="1" x14ac:dyDescent="0.2">
      <c r="A449" s="221"/>
      <c r="B449" s="217"/>
      <c r="C449" s="216"/>
      <c r="D449" s="216"/>
      <c r="E449" s="216"/>
      <c r="F449" s="223" t="s">
        <v>847</v>
      </c>
      <c r="G449" s="224"/>
      <c r="H449" s="220">
        <f t="shared" si="8"/>
        <v>0</v>
      </c>
      <c r="I449" s="220"/>
      <c r="J449" s="220"/>
    </row>
    <row r="450" spans="1:10" ht="15" hidden="1" customHeight="1" x14ac:dyDescent="0.2">
      <c r="A450" s="221"/>
      <c r="B450" s="217"/>
      <c r="C450" s="216"/>
      <c r="D450" s="216"/>
      <c r="E450" s="216"/>
      <c r="F450" s="223" t="s">
        <v>847</v>
      </c>
      <c r="G450" s="224"/>
      <c r="H450" s="220">
        <f t="shared" si="8"/>
        <v>0</v>
      </c>
      <c r="I450" s="220"/>
      <c r="J450" s="220"/>
    </row>
    <row r="451" spans="1:10" ht="240" hidden="1" customHeight="1" x14ac:dyDescent="0.2">
      <c r="A451" s="221">
        <v>2724</v>
      </c>
      <c r="B451" s="217" t="s">
        <v>264</v>
      </c>
      <c r="C451" s="216">
        <v>2</v>
      </c>
      <c r="D451" s="216">
        <v>4</v>
      </c>
      <c r="E451" s="216"/>
      <c r="F451" s="223" t="s">
        <v>623</v>
      </c>
      <c r="G451" s="234" t="s">
        <v>624</v>
      </c>
      <c r="H451" s="220">
        <f t="shared" si="8"/>
        <v>0</v>
      </c>
      <c r="I451" s="220">
        <f>SUM(I453:I454)</f>
        <v>0</v>
      </c>
      <c r="J451" s="220">
        <f>SUM(J453:J454)</f>
        <v>0</v>
      </c>
    </row>
    <row r="452" spans="1:10" ht="36" hidden="1" customHeight="1" x14ac:dyDescent="0.2">
      <c r="A452" s="221"/>
      <c r="B452" s="217"/>
      <c r="C452" s="216"/>
      <c r="D452" s="216"/>
      <c r="E452" s="216"/>
      <c r="F452" s="223" t="s">
        <v>841</v>
      </c>
      <c r="G452" s="224"/>
      <c r="H452" s="220">
        <f t="shared" si="8"/>
        <v>0</v>
      </c>
      <c r="I452" s="220"/>
      <c r="J452" s="220"/>
    </row>
    <row r="453" spans="1:10" ht="15" hidden="1" customHeight="1" x14ac:dyDescent="0.2">
      <c r="A453" s="221"/>
      <c r="B453" s="217"/>
      <c r="C453" s="216"/>
      <c r="D453" s="216"/>
      <c r="E453" s="216"/>
      <c r="F453" s="223" t="s">
        <v>847</v>
      </c>
      <c r="G453" s="224"/>
      <c r="H453" s="220">
        <f t="shared" si="8"/>
        <v>0</v>
      </c>
      <c r="I453" s="220"/>
      <c r="J453" s="220"/>
    </row>
    <row r="454" spans="1:10" ht="15" hidden="1" customHeight="1" x14ac:dyDescent="0.2">
      <c r="A454" s="221"/>
      <c r="B454" s="217"/>
      <c r="C454" s="216"/>
      <c r="D454" s="216"/>
      <c r="E454" s="216"/>
      <c r="F454" s="223" t="s">
        <v>847</v>
      </c>
      <c r="G454" s="224"/>
      <c r="H454" s="220">
        <f t="shared" si="8"/>
        <v>0</v>
      </c>
      <c r="I454" s="220"/>
      <c r="J454" s="220"/>
    </row>
    <row r="455" spans="1:10" ht="204" hidden="1" customHeight="1" x14ac:dyDescent="0.2">
      <c r="A455" s="221">
        <v>2730</v>
      </c>
      <c r="B455" s="217" t="s">
        <v>264</v>
      </c>
      <c r="C455" s="216">
        <v>3</v>
      </c>
      <c r="D455" s="216">
        <v>0</v>
      </c>
      <c r="E455" s="218"/>
      <c r="F455" s="253" t="s">
        <v>47</v>
      </c>
      <c r="G455" s="222" t="s">
        <v>626</v>
      </c>
      <c r="H455" s="220">
        <f t="shared" si="8"/>
        <v>0</v>
      </c>
      <c r="I455" s="220">
        <f>SUM(I456,I460,I464,I468)</f>
        <v>0</v>
      </c>
      <c r="J455" s="220">
        <f>SUM(J456,J460,J464,J468)</f>
        <v>0</v>
      </c>
    </row>
    <row r="456" spans="1:10" ht="300" hidden="1" customHeight="1" x14ac:dyDescent="0.2">
      <c r="A456" s="221">
        <v>2731</v>
      </c>
      <c r="B456" s="217" t="s">
        <v>264</v>
      </c>
      <c r="C456" s="216">
        <v>3</v>
      </c>
      <c r="D456" s="216">
        <v>1</v>
      </c>
      <c r="E456" s="216"/>
      <c r="F456" s="223" t="s">
        <v>627</v>
      </c>
      <c r="G456" s="224" t="s">
        <v>628</v>
      </c>
      <c r="H456" s="220">
        <f t="shared" si="8"/>
        <v>0</v>
      </c>
      <c r="I456" s="220">
        <f>SUM(I458:I459)</f>
        <v>0</v>
      </c>
      <c r="J456" s="220">
        <f>SUM(J458:J459)</f>
        <v>0</v>
      </c>
    </row>
    <row r="457" spans="1:10" ht="15" hidden="1" customHeight="1" x14ac:dyDescent="0.2">
      <c r="A457" s="221"/>
      <c r="B457" s="217"/>
      <c r="C457" s="216"/>
      <c r="D457" s="216"/>
      <c r="E457" s="216"/>
      <c r="F457" s="223" t="s">
        <v>841</v>
      </c>
      <c r="G457" s="224"/>
      <c r="H457" s="220">
        <f t="shared" si="8"/>
        <v>0</v>
      </c>
      <c r="I457" s="220"/>
      <c r="J457" s="220"/>
    </row>
    <row r="458" spans="1:10" ht="15" hidden="1" customHeight="1" x14ac:dyDescent="0.2">
      <c r="A458" s="221"/>
      <c r="B458" s="217"/>
      <c r="C458" s="216"/>
      <c r="D458" s="216"/>
      <c r="E458" s="216"/>
      <c r="F458" s="223" t="s">
        <v>847</v>
      </c>
      <c r="G458" s="224"/>
      <c r="H458" s="220">
        <f t="shared" si="8"/>
        <v>0</v>
      </c>
      <c r="I458" s="220"/>
      <c r="J458" s="220"/>
    </row>
    <row r="459" spans="1:10" ht="15" hidden="1" customHeight="1" x14ac:dyDescent="0.2">
      <c r="A459" s="221"/>
      <c r="B459" s="217"/>
      <c r="C459" s="216"/>
      <c r="D459" s="216"/>
      <c r="E459" s="216"/>
      <c r="F459" s="223" t="s">
        <v>847</v>
      </c>
      <c r="G459" s="224"/>
      <c r="H459" s="220">
        <f t="shared" si="8"/>
        <v>0</v>
      </c>
      <c r="I459" s="220"/>
      <c r="J459" s="220"/>
    </row>
    <row r="460" spans="1:10" ht="348" hidden="1" customHeight="1" x14ac:dyDescent="0.2">
      <c r="A460" s="221">
        <v>2732</v>
      </c>
      <c r="B460" s="217" t="s">
        <v>264</v>
      </c>
      <c r="C460" s="216">
        <v>3</v>
      </c>
      <c r="D460" s="216">
        <v>2</v>
      </c>
      <c r="E460" s="216"/>
      <c r="F460" s="223" t="s">
        <v>629</v>
      </c>
      <c r="G460" s="224" t="s">
        <v>630</v>
      </c>
      <c r="H460" s="220">
        <f t="shared" si="8"/>
        <v>0</v>
      </c>
      <c r="I460" s="220">
        <f>SUM(I462:I463)</f>
        <v>0</v>
      </c>
      <c r="J460" s="220">
        <f>SUM(J462:J463)</f>
        <v>0</v>
      </c>
    </row>
    <row r="461" spans="1:10" ht="18" hidden="1" customHeight="1" x14ac:dyDescent="0.2">
      <c r="A461" s="221"/>
      <c r="B461" s="217"/>
      <c r="C461" s="216"/>
      <c r="D461" s="216"/>
      <c r="E461" s="216"/>
      <c r="F461" s="223" t="s">
        <v>841</v>
      </c>
      <c r="G461" s="224"/>
      <c r="H461" s="220">
        <f t="shared" si="8"/>
        <v>0</v>
      </c>
      <c r="I461" s="220"/>
      <c r="J461" s="220"/>
    </row>
    <row r="462" spans="1:10" ht="15" hidden="1" customHeight="1" x14ac:dyDescent="0.2">
      <c r="A462" s="221"/>
      <c r="B462" s="217"/>
      <c r="C462" s="216"/>
      <c r="D462" s="216"/>
      <c r="E462" s="216"/>
      <c r="F462" s="223" t="s">
        <v>847</v>
      </c>
      <c r="G462" s="224"/>
      <c r="H462" s="220">
        <f t="shared" si="8"/>
        <v>0</v>
      </c>
      <c r="I462" s="220"/>
      <c r="J462" s="220"/>
    </row>
    <row r="463" spans="1:10" ht="15" hidden="1" customHeight="1" x14ac:dyDescent="0.2">
      <c r="A463" s="221"/>
      <c r="B463" s="217"/>
      <c r="C463" s="216"/>
      <c r="D463" s="216"/>
      <c r="E463" s="216"/>
      <c r="F463" s="223" t="s">
        <v>847</v>
      </c>
      <c r="G463" s="224"/>
      <c r="H463" s="220">
        <f t="shared" si="8"/>
        <v>0</v>
      </c>
      <c r="I463" s="220"/>
      <c r="J463" s="220"/>
    </row>
    <row r="464" spans="1:10" ht="409.5" hidden="1" customHeight="1" x14ac:dyDescent="0.2">
      <c r="A464" s="221">
        <v>2733</v>
      </c>
      <c r="B464" s="217" t="s">
        <v>264</v>
      </c>
      <c r="C464" s="216">
        <v>3</v>
      </c>
      <c r="D464" s="216">
        <v>3</v>
      </c>
      <c r="E464" s="216"/>
      <c r="F464" s="223" t="s">
        <v>631</v>
      </c>
      <c r="G464" s="224" t="s">
        <v>632</v>
      </c>
      <c r="H464" s="220">
        <f t="shared" si="8"/>
        <v>0</v>
      </c>
      <c r="I464" s="220">
        <f>SUM(I466:I467)</f>
        <v>0</v>
      </c>
      <c r="J464" s="220">
        <f>SUM(J466:J467)</f>
        <v>0</v>
      </c>
    </row>
    <row r="465" spans="1:10" ht="23.25" hidden="1" customHeight="1" x14ac:dyDescent="0.2">
      <c r="A465" s="221"/>
      <c r="B465" s="217"/>
      <c r="C465" s="216"/>
      <c r="D465" s="216"/>
      <c r="E465" s="216"/>
      <c r="F465" s="223" t="s">
        <v>841</v>
      </c>
      <c r="G465" s="224"/>
      <c r="H465" s="220">
        <f t="shared" si="8"/>
        <v>0</v>
      </c>
      <c r="I465" s="220"/>
      <c r="J465" s="220"/>
    </row>
    <row r="466" spans="1:10" ht="15" hidden="1" customHeight="1" x14ac:dyDescent="0.2">
      <c r="A466" s="221"/>
      <c r="B466" s="217"/>
      <c r="C466" s="216"/>
      <c r="D466" s="216"/>
      <c r="E466" s="216"/>
      <c r="F466" s="223" t="s">
        <v>847</v>
      </c>
      <c r="G466" s="224"/>
      <c r="H466" s="220">
        <f t="shared" si="8"/>
        <v>0</v>
      </c>
      <c r="I466" s="220"/>
      <c r="J466" s="220"/>
    </row>
    <row r="467" spans="1:10" ht="15" hidden="1" customHeight="1" x14ac:dyDescent="0.2">
      <c r="A467" s="221"/>
      <c r="B467" s="217"/>
      <c r="C467" s="216"/>
      <c r="D467" s="216"/>
      <c r="E467" s="216"/>
      <c r="F467" s="223" t="s">
        <v>847</v>
      </c>
      <c r="G467" s="224"/>
      <c r="H467" s="220">
        <f t="shared" si="8"/>
        <v>0</v>
      </c>
      <c r="I467" s="220"/>
      <c r="J467" s="220"/>
    </row>
    <row r="468" spans="1:10" ht="409.5" hidden="1" customHeight="1" x14ac:dyDescent="0.2">
      <c r="A468" s="221">
        <v>2734</v>
      </c>
      <c r="B468" s="217" t="s">
        <v>264</v>
      </c>
      <c r="C468" s="216">
        <v>3</v>
      </c>
      <c r="D468" s="216">
        <v>4</v>
      </c>
      <c r="E468" s="216"/>
      <c r="F468" s="223" t="s">
        <v>633</v>
      </c>
      <c r="G468" s="224" t="s">
        <v>634</v>
      </c>
      <c r="H468" s="220">
        <f t="shared" si="8"/>
        <v>0</v>
      </c>
      <c r="I468" s="220">
        <f>SUM(I470:I471)</f>
        <v>0</v>
      </c>
      <c r="J468" s="220">
        <f>SUM(J470:J471)</f>
        <v>0</v>
      </c>
    </row>
    <row r="469" spans="1:10" ht="36" hidden="1" customHeight="1" x14ac:dyDescent="0.2">
      <c r="A469" s="221"/>
      <c r="B469" s="217"/>
      <c r="C469" s="216"/>
      <c r="D469" s="216"/>
      <c r="E469" s="216"/>
      <c r="F469" s="223" t="s">
        <v>841</v>
      </c>
      <c r="G469" s="224"/>
      <c r="H469" s="220">
        <f t="shared" si="8"/>
        <v>0</v>
      </c>
      <c r="I469" s="220"/>
      <c r="J469" s="220"/>
    </row>
    <row r="470" spans="1:10" ht="15" hidden="1" customHeight="1" x14ac:dyDescent="0.2">
      <c r="A470" s="221"/>
      <c r="B470" s="217"/>
      <c r="C470" s="216"/>
      <c r="D470" s="216"/>
      <c r="E470" s="216"/>
      <c r="F470" s="223" t="s">
        <v>847</v>
      </c>
      <c r="G470" s="224"/>
      <c r="H470" s="220">
        <f t="shared" si="8"/>
        <v>0</v>
      </c>
      <c r="I470" s="220"/>
      <c r="J470" s="220"/>
    </row>
    <row r="471" spans="1:10" ht="15" hidden="1" customHeight="1" x14ac:dyDescent="0.2">
      <c r="A471" s="221"/>
      <c r="B471" s="217"/>
      <c r="C471" s="216"/>
      <c r="D471" s="216"/>
      <c r="E471" s="216"/>
      <c r="F471" s="223" t="s">
        <v>847</v>
      </c>
      <c r="G471" s="224"/>
      <c r="H471" s="220">
        <f t="shared" si="8"/>
        <v>0</v>
      </c>
      <c r="I471" s="220"/>
      <c r="J471" s="220"/>
    </row>
    <row r="472" spans="1:10" ht="264" hidden="1" customHeight="1" x14ac:dyDescent="0.2">
      <c r="A472" s="221">
        <v>2740</v>
      </c>
      <c r="B472" s="217" t="s">
        <v>264</v>
      </c>
      <c r="C472" s="216">
        <v>4</v>
      </c>
      <c r="D472" s="216">
        <v>0</v>
      </c>
      <c r="E472" s="218"/>
      <c r="F472" s="253" t="s">
        <v>48</v>
      </c>
      <c r="G472" s="222" t="s">
        <v>636</v>
      </c>
      <c r="H472" s="220">
        <f t="shared" ref="H472:H493" si="9">SUM(I472:J472)</f>
        <v>0</v>
      </c>
      <c r="I472" s="220">
        <f>SUM(I473)</f>
        <v>0</v>
      </c>
      <c r="J472" s="220">
        <f>SUM(J473)</f>
        <v>0</v>
      </c>
    </row>
    <row r="473" spans="1:10" ht="264" hidden="1" customHeight="1" x14ac:dyDescent="0.2">
      <c r="A473" s="221">
        <v>2741</v>
      </c>
      <c r="B473" s="217" t="s">
        <v>264</v>
      </c>
      <c r="C473" s="216">
        <v>4</v>
      </c>
      <c r="D473" s="216">
        <v>1</v>
      </c>
      <c r="E473" s="216"/>
      <c r="F473" s="223" t="s">
        <v>635</v>
      </c>
      <c r="G473" s="234" t="s">
        <v>637</v>
      </c>
      <c r="H473" s="220">
        <f t="shared" si="9"/>
        <v>0</v>
      </c>
      <c r="I473" s="220">
        <f>SUM(I475:I476)</f>
        <v>0</v>
      </c>
      <c r="J473" s="220">
        <f>SUM(J475:J476)</f>
        <v>0</v>
      </c>
    </row>
    <row r="474" spans="1:10" ht="36" hidden="1" customHeight="1" x14ac:dyDescent="0.2">
      <c r="A474" s="221"/>
      <c r="B474" s="217"/>
      <c r="C474" s="216"/>
      <c r="D474" s="216"/>
      <c r="E474" s="216"/>
      <c r="F474" s="223" t="s">
        <v>841</v>
      </c>
      <c r="G474" s="224"/>
      <c r="H474" s="220">
        <f t="shared" si="9"/>
        <v>0</v>
      </c>
      <c r="I474" s="220"/>
      <c r="J474" s="220"/>
    </row>
    <row r="475" spans="1:10" ht="15" hidden="1" customHeight="1" x14ac:dyDescent="0.2">
      <c r="A475" s="221"/>
      <c r="B475" s="217"/>
      <c r="C475" s="216"/>
      <c r="D475" s="216"/>
      <c r="E475" s="216"/>
      <c r="F475" s="223" t="s">
        <v>847</v>
      </c>
      <c r="G475" s="224"/>
      <c r="H475" s="220">
        <f t="shared" si="9"/>
        <v>0</v>
      </c>
      <c r="I475" s="220"/>
      <c r="J475" s="220"/>
    </row>
    <row r="476" spans="1:10" ht="15" hidden="1" customHeight="1" x14ac:dyDescent="0.2">
      <c r="A476" s="221"/>
      <c r="B476" s="217"/>
      <c r="C476" s="216"/>
      <c r="D476" s="216"/>
      <c r="E476" s="216"/>
      <c r="F476" s="223" t="s">
        <v>847</v>
      </c>
      <c r="G476" s="224"/>
      <c r="H476" s="220">
        <f t="shared" si="9"/>
        <v>0</v>
      </c>
      <c r="I476" s="220"/>
      <c r="J476" s="220"/>
    </row>
    <row r="477" spans="1:10" ht="120" hidden="1" customHeight="1" x14ac:dyDescent="0.2">
      <c r="A477" s="221">
        <v>2750</v>
      </c>
      <c r="B477" s="217" t="s">
        <v>264</v>
      </c>
      <c r="C477" s="216">
        <v>5</v>
      </c>
      <c r="D477" s="216">
        <v>0</v>
      </c>
      <c r="E477" s="218"/>
      <c r="F477" s="253" t="s">
        <v>876</v>
      </c>
      <c r="G477" s="222" t="s">
        <v>639</v>
      </c>
      <c r="H477" s="220">
        <f t="shared" si="9"/>
        <v>0</v>
      </c>
      <c r="I477" s="220">
        <f>SUM(I478)</f>
        <v>0</v>
      </c>
      <c r="J477" s="220">
        <f>SUM(J478)</f>
        <v>0</v>
      </c>
    </row>
    <row r="478" spans="1:10" ht="120" hidden="1" customHeight="1" x14ac:dyDescent="0.2">
      <c r="A478" s="221">
        <v>2751</v>
      </c>
      <c r="B478" s="217" t="s">
        <v>264</v>
      </c>
      <c r="C478" s="216">
        <v>5</v>
      </c>
      <c r="D478" s="216">
        <v>1</v>
      </c>
      <c r="E478" s="216"/>
      <c r="F478" s="223" t="s">
        <v>638</v>
      </c>
      <c r="G478" s="234" t="s">
        <v>639</v>
      </c>
      <c r="H478" s="220">
        <f t="shared" si="9"/>
        <v>0</v>
      </c>
      <c r="I478" s="220">
        <f>SUM(I480:I481)</f>
        <v>0</v>
      </c>
      <c r="J478" s="220">
        <f>SUM(J480:J481)</f>
        <v>0</v>
      </c>
    </row>
    <row r="479" spans="1:10" ht="36" hidden="1" customHeight="1" x14ac:dyDescent="0.2">
      <c r="A479" s="221"/>
      <c r="B479" s="217"/>
      <c r="C479" s="216"/>
      <c r="D479" s="216"/>
      <c r="E479" s="216"/>
      <c r="F479" s="223" t="s">
        <v>841</v>
      </c>
      <c r="G479" s="224"/>
      <c r="H479" s="220">
        <f t="shared" si="9"/>
        <v>0</v>
      </c>
      <c r="I479" s="220"/>
      <c r="J479" s="220"/>
    </row>
    <row r="480" spans="1:10" ht="15" hidden="1" customHeight="1" x14ac:dyDescent="0.2">
      <c r="A480" s="221"/>
      <c r="B480" s="217"/>
      <c r="C480" s="216"/>
      <c r="D480" s="216"/>
      <c r="E480" s="216"/>
      <c r="F480" s="223" t="s">
        <v>847</v>
      </c>
      <c r="G480" s="224"/>
      <c r="H480" s="220">
        <f t="shared" si="9"/>
        <v>0</v>
      </c>
      <c r="I480" s="220"/>
      <c r="J480" s="220"/>
    </row>
    <row r="481" spans="1:10" ht="15" hidden="1" customHeight="1" x14ac:dyDescent="0.2">
      <c r="A481" s="221"/>
      <c r="B481" s="217"/>
      <c r="C481" s="216"/>
      <c r="D481" s="216"/>
      <c r="E481" s="216"/>
      <c r="F481" s="223" t="s">
        <v>847</v>
      </c>
      <c r="G481" s="224"/>
      <c r="H481" s="220">
        <f t="shared" si="9"/>
        <v>0</v>
      </c>
      <c r="I481" s="220"/>
      <c r="J481" s="220"/>
    </row>
    <row r="482" spans="1:10" ht="372" hidden="1" customHeight="1" x14ac:dyDescent="0.2">
      <c r="A482" s="221">
        <v>2760</v>
      </c>
      <c r="B482" s="217" t="s">
        <v>264</v>
      </c>
      <c r="C482" s="216">
        <v>6</v>
      </c>
      <c r="D482" s="216">
        <v>0</v>
      </c>
      <c r="E482" s="218"/>
      <c r="F482" s="253" t="s">
        <v>50</v>
      </c>
      <c r="G482" s="222" t="s">
        <v>641</v>
      </c>
      <c r="H482" s="220">
        <f t="shared" si="9"/>
        <v>0</v>
      </c>
      <c r="I482" s="220">
        <f>SUM(I483+I487)</f>
        <v>0</v>
      </c>
      <c r="J482" s="220">
        <f>SUM(J483+J487)</f>
        <v>0</v>
      </c>
    </row>
    <row r="483" spans="1:10" ht="24" hidden="1" customHeight="1" x14ac:dyDescent="0.2">
      <c r="A483" s="221">
        <v>2761</v>
      </c>
      <c r="B483" s="217" t="s">
        <v>264</v>
      </c>
      <c r="C483" s="216">
        <v>6</v>
      </c>
      <c r="D483" s="216">
        <v>1</v>
      </c>
      <c r="E483" s="216"/>
      <c r="F483" s="223" t="s">
        <v>265</v>
      </c>
      <c r="G483" s="222"/>
      <c r="H483" s="220">
        <f t="shared" si="9"/>
        <v>0</v>
      </c>
      <c r="I483" s="220">
        <f>SUM(I485:I486)</f>
        <v>0</v>
      </c>
      <c r="J483" s="220">
        <f>SUM(J485:J486)</f>
        <v>0</v>
      </c>
    </row>
    <row r="484" spans="1:10" ht="36" hidden="1" customHeight="1" x14ac:dyDescent="0.2">
      <c r="A484" s="221"/>
      <c r="B484" s="217"/>
      <c r="C484" s="216"/>
      <c r="D484" s="216"/>
      <c r="E484" s="216"/>
      <c r="F484" s="223" t="s">
        <v>841</v>
      </c>
      <c r="G484" s="224"/>
      <c r="H484" s="220">
        <f t="shared" si="9"/>
        <v>0</v>
      </c>
      <c r="I484" s="220"/>
      <c r="J484" s="220"/>
    </row>
    <row r="485" spans="1:10" ht="15" hidden="1" customHeight="1" x14ac:dyDescent="0.2">
      <c r="A485" s="221"/>
      <c r="B485" s="217"/>
      <c r="C485" s="216"/>
      <c r="D485" s="216"/>
      <c r="E485" s="216"/>
      <c r="F485" s="223" t="s">
        <v>847</v>
      </c>
      <c r="G485" s="224"/>
      <c r="H485" s="220">
        <f t="shared" si="9"/>
        <v>0</v>
      </c>
      <c r="I485" s="220"/>
      <c r="J485" s="220"/>
    </row>
    <row r="486" spans="1:10" ht="15" hidden="1" customHeight="1" x14ac:dyDescent="0.2">
      <c r="A486" s="221"/>
      <c r="B486" s="217"/>
      <c r="C486" s="216"/>
      <c r="D486" s="216"/>
      <c r="E486" s="216"/>
      <c r="F486" s="223" t="s">
        <v>847</v>
      </c>
      <c r="G486" s="224"/>
      <c r="H486" s="220">
        <f t="shared" si="9"/>
        <v>0</v>
      </c>
      <c r="I486" s="220"/>
      <c r="J486" s="220"/>
    </row>
    <row r="487" spans="1:10" ht="372" hidden="1" customHeight="1" x14ac:dyDescent="0.2">
      <c r="A487" s="221">
        <v>2762</v>
      </c>
      <c r="B487" s="217" t="s">
        <v>264</v>
      </c>
      <c r="C487" s="216">
        <v>6</v>
      </c>
      <c r="D487" s="216">
        <v>2</v>
      </c>
      <c r="E487" s="216"/>
      <c r="F487" s="223" t="s">
        <v>640</v>
      </c>
      <c r="G487" s="234" t="s">
        <v>642</v>
      </c>
      <c r="H487" s="220">
        <f t="shared" si="9"/>
        <v>0</v>
      </c>
      <c r="I487" s="220">
        <f>SUM(I489:I490)</f>
        <v>0</v>
      </c>
      <c r="J487" s="220">
        <f>SUM(J489:J490)</f>
        <v>0</v>
      </c>
    </row>
    <row r="488" spans="1:10" ht="36" hidden="1" customHeight="1" x14ac:dyDescent="0.2">
      <c r="A488" s="221"/>
      <c r="B488" s="217"/>
      <c r="C488" s="216"/>
      <c r="D488" s="216"/>
      <c r="E488" s="216"/>
      <c r="F488" s="223" t="s">
        <v>841</v>
      </c>
      <c r="G488" s="224"/>
      <c r="H488" s="220">
        <f t="shared" si="9"/>
        <v>0</v>
      </c>
      <c r="I488" s="220"/>
      <c r="J488" s="220"/>
    </row>
    <row r="489" spans="1:10" ht="15" hidden="1" customHeight="1" x14ac:dyDescent="0.2">
      <c r="A489" s="221"/>
      <c r="B489" s="217"/>
      <c r="C489" s="216"/>
      <c r="D489" s="216"/>
      <c r="E489" s="216"/>
      <c r="F489" s="223" t="s">
        <v>847</v>
      </c>
      <c r="G489" s="224"/>
      <c r="H489" s="220">
        <f t="shared" si="9"/>
        <v>0</v>
      </c>
      <c r="I489" s="220"/>
      <c r="J489" s="220"/>
    </row>
    <row r="490" spans="1:10" ht="15" hidden="1" customHeight="1" x14ac:dyDescent="0.2">
      <c r="A490" s="221"/>
      <c r="B490" s="217"/>
      <c r="C490" s="216"/>
      <c r="D490" s="216"/>
      <c r="E490" s="216"/>
      <c r="F490" s="223" t="s">
        <v>847</v>
      </c>
      <c r="G490" s="224"/>
      <c r="H490" s="220">
        <f t="shared" si="9"/>
        <v>0</v>
      </c>
      <c r="I490" s="220"/>
      <c r="J490" s="220"/>
    </row>
    <row r="491" spans="1:10" ht="18.75" customHeight="1" x14ac:dyDescent="0.2">
      <c r="A491" s="229"/>
      <c r="B491" s="216">
        <v>0</v>
      </c>
      <c r="C491" s="216">
        <v>0</v>
      </c>
      <c r="D491" s="216">
        <v>0</v>
      </c>
      <c r="E491" s="216"/>
      <c r="F491" s="254" t="s">
        <v>871</v>
      </c>
      <c r="G491" s="224"/>
      <c r="H491" s="220">
        <f t="shared" si="9"/>
        <v>0</v>
      </c>
      <c r="I491" s="220">
        <f>I492</f>
        <v>0</v>
      </c>
      <c r="J491" s="220">
        <f>J492</f>
        <v>0</v>
      </c>
    </row>
    <row r="492" spans="1:10" ht="39" customHeight="1" x14ac:dyDescent="0.2">
      <c r="A492" s="229"/>
      <c r="B492" s="216">
        <v>6</v>
      </c>
      <c r="C492" s="216">
        <v>1</v>
      </c>
      <c r="D492" s="216">
        <v>0</v>
      </c>
      <c r="E492" s="216"/>
      <c r="F492" s="223" t="s">
        <v>39</v>
      </c>
      <c r="G492" s="224"/>
      <c r="H492" s="220">
        <f t="shared" si="9"/>
        <v>0</v>
      </c>
      <c r="I492" s="220">
        <f>I493</f>
        <v>0</v>
      </c>
      <c r="J492" s="220">
        <f>J495</f>
        <v>0</v>
      </c>
    </row>
    <row r="493" spans="1:10" ht="25.5" customHeight="1" x14ac:dyDescent="0.2">
      <c r="A493" s="217"/>
      <c r="B493" s="216">
        <v>6</v>
      </c>
      <c r="C493" s="216">
        <v>1</v>
      </c>
      <c r="D493" s="216">
        <v>1</v>
      </c>
      <c r="E493" s="255"/>
      <c r="F493" s="223" t="s">
        <v>877</v>
      </c>
      <c r="G493" s="224"/>
      <c r="H493" s="220">
        <f t="shared" si="9"/>
        <v>0</v>
      </c>
      <c r="I493" s="220">
        <f>I495</f>
        <v>0</v>
      </c>
      <c r="J493" s="220">
        <v>0</v>
      </c>
    </row>
    <row r="494" spans="1:10" ht="42.75" customHeight="1" x14ac:dyDescent="0.2">
      <c r="A494" s="217"/>
      <c r="B494" s="216"/>
      <c r="C494" s="216"/>
      <c r="D494" s="216"/>
      <c r="E494" s="255"/>
      <c r="F494" s="223" t="s">
        <v>841</v>
      </c>
      <c r="G494" s="224"/>
      <c r="H494" s="220"/>
      <c r="I494" s="220"/>
      <c r="J494" s="220"/>
    </row>
    <row r="495" spans="1:10" ht="40.5" customHeight="1" x14ac:dyDescent="0.2">
      <c r="A495" s="221"/>
      <c r="B495" s="217"/>
      <c r="C495" s="216"/>
      <c r="D495" s="216"/>
      <c r="E495" s="216">
        <v>4511</v>
      </c>
      <c r="F495" s="247" t="s">
        <v>146</v>
      </c>
      <c r="G495" s="224"/>
      <c r="H495" s="220">
        <f>SUM(I495:J495)</f>
        <v>0</v>
      </c>
      <c r="I495" s="220">
        <v>0</v>
      </c>
      <c r="J495" s="220">
        <v>0</v>
      </c>
    </row>
    <row r="496" spans="1:10" ht="18.75" customHeight="1" x14ac:dyDescent="0.2">
      <c r="A496" s="209">
        <v>2630</v>
      </c>
      <c r="B496" s="212" t="s">
        <v>263</v>
      </c>
      <c r="C496" s="212" t="s">
        <v>108</v>
      </c>
      <c r="D496" s="212" t="s">
        <v>195</v>
      </c>
      <c r="E496" s="216"/>
      <c r="F496" s="223" t="s">
        <v>878</v>
      </c>
      <c r="G496" s="224"/>
      <c r="H496" s="215">
        <f>SUM(I496:J496)</f>
        <v>328466.56</v>
      </c>
      <c r="I496" s="215">
        <v>0</v>
      </c>
      <c r="J496" s="215">
        <f>J497</f>
        <v>328466.56</v>
      </c>
    </row>
    <row r="497" spans="1:10" ht="18.75" customHeight="1" x14ac:dyDescent="0.2">
      <c r="A497" s="209">
        <v>2631</v>
      </c>
      <c r="B497" s="212" t="s">
        <v>263</v>
      </c>
      <c r="C497" s="212" t="s">
        <v>108</v>
      </c>
      <c r="D497" s="212">
        <v>1</v>
      </c>
      <c r="E497" s="216"/>
      <c r="F497" s="247" t="s">
        <v>879</v>
      </c>
      <c r="G497" s="224"/>
      <c r="H497" s="215">
        <f>SUM(I497:J497)</f>
        <v>328466.56</v>
      </c>
      <c r="I497" s="215">
        <v>0</v>
      </c>
      <c r="J497" s="215">
        <f>J499+J500+J501</f>
        <v>328466.56</v>
      </c>
    </row>
    <row r="498" spans="1:10" ht="54.75" customHeight="1" x14ac:dyDescent="0.2">
      <c r="A498" s="209"/>
      <c r="B498" s="212"/>
      <c r="C498" s="212"/>
      <c r="D498" s="212"/>
      <c r="E498" s="256"/>
      <c r="F498" s="223" t="s">
        <v>841</v>
      </c>
      <c r="G498" s="224"/>
      <c r="H498" s="220"/>
      <c r="I498" s="220"/>
      <c r="J498" s="220"/>
    </row>
    <row r="499" spans="1:10" ht="22.5" customHeight="1" x14ac:dyDescent="0.2">
      <c r="A499" s="209"/>
      <c r="B499" s="212"/>
      <c r="C499" s="212"/>
      <c r="D499" s="212"/>
      <c r="E499" s="257">
        <v>4213</v>
      </c>
      <c r="F499" s="258" t="s">
        <v>113</v>
      </c>
      <c r="G499" s="224"/>
      <c r="H499" s="220">
        <f t="shared" ref="H499:H506" si="10">SUM(I499:J499)</f>
        <v>0</v>
      </c>
      <c r="I499" s="220">
        <v>0</v>
      </c>
      <c r="J499" s="220">
        <v>0</v>
      </c>
    </row>
    <row r="500" spans="1:10" ht="37.5" customHeight="1" x14ac:dyDescent="0.2">
      <c r="A500" s="209"/>
      <c r="B500" s="212"/>
      <c r="C500" s="212"/>
      <c r="D500" s="212"/>
      <c r="E500" s="257">
        <v>5112</v>
      </c>
      <c r="F500" s="247" t="s">
        <v>861</v>
      </c>
      <c r="G500" s="242" t="s">
        <v>375</v>
      </c>
      <c r="H500" s="220">
        <f t="shared" si="10"/>
        <v>321466.56</v>
      </c>
      <c r="I500" s="220">
        <v>0</v>
      </c>
      <c r="J500" s="215">
        <v>321466.56</v>
      </c>
    </row>
    <row r="501" spans="1:10" ht="24.75" customHeight="1" x14ac:dyDescent="0.2">
      <c r="A501" s="221"/>
      <c r="B501" s="217"/>
      <c r="C501" s="216"/>
      <c r="D501" s="216"/>
      <c r="E501" s="227">
        <v>5129</v>
      </c>
      <c r="F501" s="223" t="s">
        <v>891</v>
      </c>
      <c r="G501" s="224"/>
      <c r="H501" s="220">
        <f>SUM(I501:J501)</f>
        <v>7000</v>
      </c>
      <c r="I501" s="220">
        <v>0</v>
      </c>
      <c r="J501" s="220">
        <v>7000</v>
      </c>
    </row>
    <row r="502" spans="1:10" ht="25.5" customHeight="1" x14ac:dyDescent="0.2">
      <c r="A502" s="217" t="s">
        <v>880</v>
      </c>
      <c r="B502" s="216">
        <v>6</v>
      </c>
      <c r="C502" s="216">
        <v>4</v>
      </c>
      <c r="D502" s="216">
        <v>0</v>
      </c>
      <c r="E502" s="216"/>
      <c r="F502" s="259" t="s">
        <v>42</v>
      </c>
      <c r="G502" s="224"/>
      <c r="H502" s="220">
        <f t="shared" si="10"/>
        <v>277162.99</v>
      </c>
      <c r="I502" s="220">
        <f>I503</f>
        <v>93250</v>
      </c>
      <c r="J502" s="220">
        <f>J503</f>
        <v>183912.99</v>
      </c>
    </row>
    <row r="503" spans="1:10" ht="21" customHeight="1" x14ac:dyDescent="0.2">
      <c r="A503" s="217" t="s">
        <v>881</v>
      </c>
      <c r="B503" s="216">
        <v>6</v>
      </c>
      <c r="C503" s="216">
        <v>4</v>
      </c>
      <c r="D503" s="216">
        <v>1</v>
      </c>
      <c r="E503" s="216"/>
      <c r="F503" s="225" t="s">
        <v>597</v>
      </c>
      <c r="G503" s="224"/>
      <c r="H503" s="220">
        <f t="shared" si="10"/>
        <v>277162.99</v>
      </c>
      <c r="I503" s="220">
        <f>I505</f>
        <v>93250</v>
      </c>
      <c r="J503" s="220">
        <f>J506+J507</f>
        <v>183912.99</v>
      </c>
    </row>
    <row r="504" spans="1:10" ht="40.5" customHeight="1" x14ac:dyDescent="0.2">
      <c r="A504" s="217"/>
      <c r="B504" s="216"/>
      <c r="C504" s="216"/>
      <c r="D504" s="216"/>
      <c r="E504" s="216"/>
      <c r="F504" s="223" t="s">
        <v>841</v>
      </c>
      <c r="G504" s="224"/>
      <c r="H504" s="220">
        <f t="shared" si="10"/>
        <v>0</v>
      </c>
      <c r="I504" s="220">
        <v>0</v>
      </c>
      <c r="J504" s="220">
        <v>0</v>
      </c>
    </row>
    <row r="505" spans="1:10" ht="40.5" customHeight="1" x14ac:dyDescent="0.2">
      <c r="A505" s="221"/>
      <c r="B505" s="217"/>
      <c r="C505" s="216"/>
      <c r="D505" s="216"/>
      <c r="E505" s="216">
        <v>4511</v>
      </c>
      <c r="F505" s="247" t="s">
        <v>146</v>
      </c>
      <c r="G505" s="224"/>
      <c r="H505" s="220">
        <f>SUM(I505:J505)</f>
        <v>93250</v>
      </c>
      <c r="I505" s="220">
        <v>93250</v>
      </c>
      <c r="J505" s="220">
        <v>0</v>
      </c>
    </row>
    <row r="506" spans="1:10" ht="38.25" customHeight="1" x14ac:dyDescent="0.2">
      <c r="A506" s="260"/>
      <c r="B506" s="261"/>
      <c r="C506" s="261"/>
      <c r="D506" s="261"/>
      <c r="E506" s="261">
        <v>5112</v>
      </c>
      <c r="F506" s="247" t="s">
        <v>861</v>
      </c>
      <c r="G506" s="262"/>
      <c r="H506" s="220">
        <f t="shared" si="10"/>
        <v>183912.99</v>
      </c>
      <c r="I506" s="220">
        <v>0</v>
      </c>
      <c r="J506" s="220">
        <v>183912.99</v>
      </c>
    </row>
    <row r="507" spans="1:10" ht="24.75" customHeight="1" x14ac:dyDescent="0.2">
      <c r="A507" s="221"/>
      <c r="B507" s="217"/>
      <c r="C507" s="216"/>
      <c r="D507" s="216"/>
      <c r="E507" s="227">
        <v>5129</v>
      </c>
      <c r="F507" s="223" t="s">
        <v>891</v>
      </c>
      <c r="G507" s="224"/>
      <c r="H507" s="220">
        <f>SUM(I507:J507)</f>
        <v>0</v>
      </c>
      <c r="I507" s="220">
        <v>0</v>
      </c>
      <c r="J507" s="220">
        <v>0</v>
      </c>
    </row>
    <row r="508" spans="1:10" ht="23.25" customHeight="1" x14ac:dyDescent="0.2">
      <c r="A508" s="221">
        <v>2642</v>
      </c>
      <c r="B508" s="217" t="s">
        <v>882</v>
      </c>
      <c r="C508" s="216">
        <v>6</v>
      </c>
      <c r="D508" s="216">
        <v>1</v>
      </c>
      <c r="E508" s="216"/>
      <c r="F508" s="263" t="s">
        <v>113</v>
      </c>
      <c r="G508" s="234" t="s">
        <v>570</v>
      </c>
      <c r="H508" s="220">
        <f>I508+J508</f>
        <v>140600.41699999999</v>
      </c>
      <c r="I508" s="220">
        <f>I510+I511</f>
        <v>140600.41699999999</v>
      </c>
      <c r="J508" s="220">
        <f>J512</f>
        <v>0</v>
      </c>
    </row>
    <row r="509" spans="1:10" ht="50.25" customHeight="1" x14ac:dyDescent="0.2">
      <c r="A509" s="221"/>
      <c r="B509" s="217"/>
      <c r="C509" s="216"/>
      <c r="D509" s="216"/>
      <c r="E509" s="216"/>
      <c r="F509" s="223" t="s">
        <v>841</v>
      </c>
      <c r="G509" s="224"/>
      <c r="H509" s="220">
        <f>SUM(I509:J509)</f>
        <v>0</v>
      </c>
      <c r="I509" s="220">
        <v>0</v>
      </c>
      <c r="J509" s="220">
        <v>0</v>
      </c>
    </row>
    <row r="510" spans="1:10" ht="40.5" customHeight="1" x14ac:dyDescent="0.2">
      <c r="A510" s="221"/>
      <c r="B510" s="217"/>
      <c r="C510" s="216"/>
      <c r="D510" s="216"/>
      <c r="E510" s="216">
        <v>4511</v>
      </c>
      <c r="F510" s="247" t="s">
        <v>146</v>
      </c>
      <c r="G510" s="224"/>
      <c r="H510" s="220">
        <f>SUM(I510:J510)</f>
        <v>137600.41699999999</v>
      </c>
      <c r="I510" s="220">
        <v>137600.41699999999</v>
      </c>
      <c r="J510" s="220">
        <v>0</v>
      </c>
    </row>
    <row r="511" spans="1:10" ht="40.5" customHeight="1" x14ac:dyDescent="0.2">
      <c r="A511" s="221"/>
      <c r="B511" s="217"/>
      <c r="C511" s="216"/>
      <c r="D511" s="216"/>
      <c r="E511" s="255">
        <v>4655</v>
      </c>
      <c r="F511" s="234" t="s">
        <v>895</v>
      </c>
      <c r="G511" s="224"/>
      <c r="H511" s="220">
        <f>SUM(I511:J511)</f>
        <v>3000</v>
      </c>
      <c r="I511" s="220">
        <v>3000</v>
      </c>
      <c r="J511" s="220">
        <v>0</v>
      </c>
    </row>
    <row r="512" spans="1:10" ht="40.5" customHeight="1" x14ac:dyDescent="0.2">
      <c r="A512" s="221"/>
      <c r="B512" s="217"/>
      <c r="C512" s="216"/>
      <c r="D512" s="216"/>
      <c r="E512" s="227">
        <v>5129</v>
      </c>
      <c r="F512" s="223" t="s">
        <v>891</v>
      </c>
      <c r="G512" s="224"/>
      <c r="H512" s="220">
        <f>SUM(I512:J512)</f>
        <v>0</v>
      </c>
      <c r="I512" s="220">
        <v>0</v>
      </c>
      <c r="J512" s="220">
        <v>0</v>
      </c>
    </row>
    <row r="513" spans="1:10" ht="80.25" customHeight="1" x14ac:dyDescent="0.2">
      <c r="A513" s="221">
        <v>2800</v>
      </c>
      <c r="B513" s="216">
        <v>8</v>
      </c>
      <c r="C513" s="216">
        <v>0</v>
      </c>
      <c r="D513" s="216">
        <v>0</v>
      </c>
      <c r="E513" s="216"/>
      <c r="F513" s="82" t="s">
        <v>883</v>
      </c>
      <c r="G513" s="224"/>
      <c r="H513" s="220">
        <f>SUM(I513+J513)</f>
        <v>1886787.9491000001</v>
      </c>
      <c r="I513" s="220">
        <f>I520+I545+I521</f>
        <v>181657</v>
      </c>
      <c r="J513" s="215">
        <f>J518+J519</f>
        <v>1705130.9491000001</v>
      </c>
    </row>
    <row r="514" spans="1:10" ht="21" hidden="1" customHeight="1" x14ac:dyDescent="0.2">
      <c r="A514" s="216"/>
      <c r="B514" s="229"/>
      <c r="C514" s="218"/>
      <c r="D514" s="218"/>
      <c r="E514" s="218"/>
      <c r="F514" s="82"/>
      <c r="G514" s="235"/>
      <c r="H514" s="220"/>
      <c r="I514" s="220"/>
      <c r="J514" s="220"/>
    </row>
    <row r="515" spans="1:10" ht="42" customHeight="1" x14ac:dyDescent="0.2">
      <c r="A515" s="209">
        <v>2810</v>
      </c>
      <c r="B515" s="212" t="s">
        <v>266</v>
      </c>
      <c r="C515" s="212">
        <v>1</v>
      </c>
      <c r="D515" s="212">
        <v>0</v>
      </c>
      <c r="E515" s="218"/>
      <c r="F515" s="253" t="s">
        <v>51</v>
      </c>
      <c r="G515" s="235"/>
      <c r="H515" s="220">
        <f>SUM(I515:J515)</f>
        <v>1705130.9491000001</v>
      </c>
      <c r="I515" s="220">
        <v>0</v>
      </c>
      <c r="J515" s="220">
        <f>J518+J519</f>
        <v>1705130.9491000001</v>
      </c>
    </row>
    <row r="516" spans="1:10" ht="24" customHeight="1" x14ac:dyDescent="0.2">
      <c r="A516" s="209">
        <v>2811</v>
      </c>
      <c r="B516" s="212" t="s">
        <v>266</v>
      </c>
      <c r="C516" s="212">
        <v>1</v>
      </c>
      <c r="D516" s="212">
        <v>1</v>
      </c>
      <c r="E516" s="218"/>
      <c r="F516" s="223" t="s">
        <v>644</v>
      </c>
      <c r="G516" s="235"/>
      <c r="H516" s="220">
        <f>SUM(I516:J516)</f>
        <v>0</v>
      </c>
      <c r="I516" s="220">
        <v>0</v>
      </c>
      <c r="J516" s="220">
        <v>0</v>
      </c>
    </row>
    <row r="517" spans="1:10" ht="60" customHeight="1" x14ac:dyDescent="0.2">
      <c r="A517" s="209"/>
      <c r="B517" s="212"/>
      <c r="C517" s="212"/>
      <c r="D517" s="212"/>
      <c r="E517" s="218"/>
      <c r="F517" s="223" t="s">
        <v>841</v>
      </c>
      <c r="G517" s="235"/>
      <c r="H517" s="220">
        <v>0</v>
      </c>
      <c r="I517" s="220">
        <v>0</v>
      </c>
      <c r="J517" s="220">
        <v>0</v>
      </c>
    </row>
    <row r="518" spans="1:10" ht="38.25" customHeight="1" x14ac:dyDescent="0.2">
      <c r="A518" s="260"/>
      <c r="B518" s="261"/>
      <c r="C518" s="261"/>
      <c r="D518" s="261"/>
      <c r="E518" s="261">
        <v>5112</v>
      </c>
      <c r="F518" s="247" t="s">
        <v>861</v>
      </c>
      <c r="G518" s="262"/>
      <c r="H518" s="220">
        <f>SUM(I518:J518)</f>
        <v>1011482.1491</v>
      </c>
      <c r="I518" s="220">
        <v>0</v>
      </c>
      <c r="J518" s="220">
        <v>1011482.1491</v>
      </c>
    </row>
    <row r="519" spans="1:10" ht="49.5" customHeight="1" x14ac:dyDescent="0.2">
      <c r="A519" s="221"/>
      <c r="B519" s="217"/>
      <c r="C519" s="216"/>
      <c r="D519" s="216"/>
      <c r="E519" s="216">
        <v>5113</v>
      </c>
      <c r="F519" s="223" t="s">
        <v>192</v>
      </c>
      <c r="G519" s="224"/>
      <c r="H519" s="215">
        <f>SUM(I519:J519)</f>
        <v>693648.8</v>
      </c>
      <c r="I519" s="215">
        <v>0</v>
      </c>
      <c r="J519" s="220">
        <v>693648.8</v>
      </c>
    </row>
    <row r="520" spans="1:10" ht="30" customHeight="1" x14ac:dyDescent="0.2">
      <c r="A520" s="221">
        <v>2820</v>
      </c>
      <c r="B520" s="217" t="s">
        <v>266</v>
      </c>
      <c r="C520" s="216">
        <v>2</v>
      </c>
      <c r="D520" s="216">
        <v>0</v>
      </c>
      <c r="E520" s="218"/>
      <c r="F520" s="264" t="s">
        <v>52</v>
      </c>
      <c r="G520" s="222" t="s">
        <v>647</v>
      </c>
      <c r="H520" s="220">
        <f>SUM(I520:J520)</f>
        <v>117140</v>
      </c>
      <c r="I520" s="220">
        <f>I529</f>
        <v>117140</v>
      </c>
      <c r="J520" s="220">
        <v>0</v>
      </c>
    </row>
    <row r="521" spans="1:10" ht="30" customHeight="1" x14ac:dyDescent="0.2">
      <c r="A521" s="221"/>
      <c r="B521" s="217" t="s">
        <v>266</v>
      </c>
      <c r="C521" s="216">
        <v>2</v>
      </c>
      <c r="D521" s="216">
        <v>1</v>
      </c>
      <c r="E521" s="218"/>
      <c r="F521" s="225" t="s">
        <v>267</v>
      </c>
      <c r="G521" s="222"/>
      <c r="H521" s="220">
        <f>I521</f>
        <v>32717</v>
      </c>
      <c r="I521" s="220">
        <f>I523+I524</f>
        <v>32717</v>
      </c>
      <c r="J521" s="220"/>
    </row>
    <row r="522" spans="1:10" ht="51" customHeight="1" x14ac:dyDescent="0.2">
      <c r="A522" s="221"/>
      <c r="B522" s="217"/>
      <c r="C522" s="216"/>
      <c r="D522" s="216"/>
      <c r="E522" s="216"/>
      <c r="F522" s="223" t="s">
        <v>841</v>
      </c>
      <c r="G522" s="224"/>
      <c r="H522" s="220">
        <f>SUM(I522:J522)</f>
        <v>0</v>
      </c>
      <c r="I522" s="220">
        <v>0</v>
      </c>
      <c r="J522" s="220">
        <v>0</v>
      </c>
    </row>
    <row r="523" spans="1:10" ht="51" customHeight="1" x14ac:dyDescent="0.2">
      <c r="A523" s="221"/>
      <c r="B523" s="217"/>
      <c r="C523" s="216"/>
      <c r="D523" s="216"/>
      <c r="E523" s="216">
        <v>4511</v>
      </c>
      <c r="F523" s="247" t="s">
        <v>146</v>
      </c>
      <c r="G523" s="224"/>
      <c r="H523" s="220">
        <f>SUM(I523:J523)</f>
        <v>31717</v>
      </c>
      <c r="I523" s="220">
        <v>31717</v>
      </c>
      <c r="J523" s="220">
        <v>0</v>
      </c>
    </row>
    <row r="524" spans="1:10" ht="51" customHeight="1" x14ac:dyDescent="0.2">
      <c r="A524" s="221"/>
      <c r="B524" s="217"/>
      <c r="C524" s="216"/>
      <c r="D524" s="216"/>
      <c r="E524" s="255">
        <v>4655</v>
      </c>
      <c r="F524" s="234" t="s">
        <v>895</v>
      </c>
      <c r="G524" s="224"/>
      <c r="H524" s="220">
        <f>SUM(I524:J524)</f>
        <v>1000</v>
      </c>
      <c r="I524" s="220">
        <v>1000</v>
      </c>
      <c r="J524" s="220"/>
    </row>
    <row r="525" spans="1:10" ht="27.75" customHeight="1" x14ac:dyDescent="0.2">
      <c r="A525" s="221"/>
      <c r="B525" s="217" t="s">
        <v>266</v>
      </c>
      <c r="C525" s="216">
        <v>2</v>
      </c>
      <c r="D525" s="216">
        <v>2</v>
      </c>
      <c r="E525" s="216"/>
      <c r="F525" s="225" t="s">
        <v>268</v>
      </c>
      <c r="G525" s="222"/>
      <c r="H525" s="220">
        <f t="shared" ref="H525:H601" si="11">SUM(I525:J525)</f>
        <v>0</v>
      </c>
      <c r="I525" s="220">
        <v>0</v>
      </c>
      <c r="J525" s="220">
        <v>0</v>
      </c>
    </row>
    <row r="526" spans="1:10" ht="57.75" customHeight="1" x14ac:dyDescent="0.2">
      <c r="A526" s="221">
        <v>2822</v>
      </c>
      <c r="B526" s="217"/>
      <c r="C526" s="216"/>
      <c r="D526" s="216"/>
      <c r="E526" s="216"/>
      <c r="F526" s="223" t="s">
        <v>841</v>
      </c>
      <c r="G526" s="224"/>
      <c r="H526" s="220">
        <f t="shared" si="11"/>
        <v>0</v>
      </c>
      <c r="I526" s="220">
        <v>0</v>
      </c>
      <c r="J526" s="220">
        <v>0</v>
      </c>
    </row>
    <row r="527" spans="1:10" ht="13.5" hidden="1" customHeight="1" x14ac:dyDescent="0.2">
      <c r="A527" s="221"/>
      <c r="B527" s="217"/>
      <c r="C527" s="216"/>
      <c r="D527" s="216"/>
      <c r="E527" s="216"/>
      <c r="F527" s="223" t="s">
        <v>847</v>
      </c>
      <c r="G527" s="224"/>
      <c r="H527" s="220">
        <f t="shared" si="11"/>
        <v>0</v>
      </c>
      <c r="I527" s="220"/>
      <c r="J527" s="220"/>
    </row>
    <row r="528" spans="1:10" ht="6.75" hidden="1" customHeight="1" x14ac:dyDescent="0.2">
      <c r="A528" s="221"/>
      <c r="B528" s="217"/>
      <c r="C528" s="216"/>
      <c r="D528" s="216"/>
      <c r="E528" s="216"/>
      <c r="F528" s="223" t="s">
        <v>847</v>
      </c>
      <c r="G528" s="224"/>
      <c r="H528" s="220">
        <f t="shared" si="11"/>
        <v>0</v>
      </c>
      <c r="I528" s="220"/>
      <c r="J528" s="220"/>
    </row>
    <row r="529" spans="1:10" ht="37.5" customHeight="1" x14ac:dyDescent="0.2">
      <c r="A529" s="221"/>
      <c r="B529" s="217" t="s">
        <v>266</v>
      </c>
      <c r="C529" s="216">
        <v>2</v>
      </c>
      <c r="D529" s="216">
        <v>3</v>
      </c>
      <c r="E529" s="216"/>
      <c r="F529" s="223" t="s">
        <v>300</v>
      </c>
      <c r="G529" s="234" t="s">
        <v>648</v>
      </c>
      <c r="H529" s="220">
        <f t="shared" si="11"/>
        <v>117140</v>
      </c>
      <c r="I529" s="220">
        <f>I540+I541</f>
        <v>117140</v>
      </c>
      <c r="J529" s="220">
        <v>0</v>
      </c>
    </row>
    <row r="530" spans="1:10" ht="39" customHeight="1" x14ac:dyDescent="0.2">
      <c r="A530" s="221"/>
      <c r="B530" s="217"/>
      <c r="C530" s="216"/>
      <c r="D530" s="216"/>
      <c r="E530" s="216"/>
      <c r="F530" s="223" t="s">
        <v>841</v>
      </c>
      <c r="G530" s="224"/>
      <c r="H530" s="220">
        <f t="shared" si="11"/>
        <v>0</v>
      </c>
      <c r="I530" s="220">
        <v>0</v>
      </c>
      <c r="J530" s="220">
        <v>0</v>
      </c>
    </row>
    <row r="531" spans="1:10" ht="30" hidden="1" x14ac:dyDescent="0.2">
      <c r="A531" s="221"/>
      <c r="B531" s="217"/>
      <c r="C531" s="216"/>
      <c r="D531" s="216"/>
      <c r="E531" s="265">
        <v>4111</v>
      </c>
      <c r="F531" s="153" t="s">
        <v>109</v>
      </c>
      <c r="G531" s="224"/>
      <c r="H531" s="220">
        <f>SUM(I531:J531)</f>
        <v>0</v>
      </c>
      <c r="I531" s="220"/>
      <c r="J531" s="220">
        <v>0</v>
      </c>
    </row>
    <row r="532" spans="1:10" ht="30" hidden="1" x14ac:dyDescent="0.2">
      <c r="A532" s="221"/>
      <c r="B532" s="217"/>
      <c r="C532" s="216"/>
      <c r="D532" s="216"/>
      <c r="E532" s="265">
        <v>4131</v>
      </c>
      <c r="F532" s="153" t="s">
        <v>289</v>
      </c>
      <c r="G532" s="224"/>
      <c r="H532" s="220">
        <f t="shared" si="11"/>
        <v>0</v>
      </c>
      <c r="I532" s="220"/>
      <c r="J532" s="220">
        <v>0</v>
      </c>
    </row>
    <row r="533" spans="1:10" hidden="1" x14ac:dyDescent="0.2">
      <c r="A533" s="221"/>
      <c r="B533" s="217"/>
      <c r="C533" s="216"/>
      <c r="D533" s="216"/>
      <c r="E533" s="265">
        <v>4212</v>
      </c>
      <c r="F533" s="266" t="s">
        <v>1054</v>
      </c>
      <c r="G533" s="224"/>
      <c r="H533" s="220">
        <f t="shared" si="11"/>
        <v>0</v>
      </c>
      <c r="I533" s="220"/>
      <c r="J533" s="220">
        <v>0</v>
      </c>
    </row>
    <row r="534" spans="1:10" hidden="1" x14ac:dyDescent="0.2">
      <c r="A534" s="221"/>
      <c r="B534" s="217"/>
      <c r="C534" s="216"/>
      <c r="D534" s="216"/>
      <c r="E534" s="243">
        <v>4213</v>
      </c>
      <c r="F534" s="153" t="s">
        <v>113</v>
      </c>
      <c r="G534" s="224"/>
      <c r="H534" s="220">
        <f t="shared" si="11"/>
        <v>0</v>
      </c>
      <c r="I534" s="220"/>
      <c r="J534" s="220">
        <v>0</v>
      </c>
    </row>
    <row r="535" spans="1:10" hidden="1" x14ac:dyDescent="0.2">
      <c r="A535" s="221"/>
      <c r="B535" s="217"/>
      <c r="C535" s="216"/>
      <c r="D535" s="216"/>
      <c r="E535" s="265">
        <v>4214</v>
      </c>
      <c r="F535" s="153" t="s">
        <v>114</v>
      </c>
      <c r="G535" s="224"/>
      <c r="H535" s="220">
        <f t="shared" si="11"/>
        <v>0</v>
      </c>
      <c r="I535" s="220"/>
      <c r="J535" s="220">
        <v>0</v>
      </c>
    </row>
    <row r="536" spans="1:10" ht="8.25" hidden="1" customHeight="1" x14ac:dyDescent="0.2">
      <c r="A536" s="221"/>
      <c r="B536" s="217"/>
      <c r="C536" s="216"/>
      <c r="D536" s="216"/>
      <c r="E536" s="265">
        <v>4239</v>
      </c>
      <c r="F536" s="153" t="s">
        <v>844</v>
      </c>
      <c r="G536" s="224"/>
      <c r="H536" s="220">
        <f t="shared" si="11"/>
        <v>0</v>
      </c>
      <c r="I536" s="220"/>
      <c r="J536" s="220">
        <v>0</v>
      </c>
    </row>
    <row r="537" spans="1:10" ht="2.25" hidden="1" customHeight="1" x14ac:dyDescent="0.2">
      <c r="A537" s="221"/>
      <c r="B537" s="217"/>
      <c r="C537" s="216"/>
      <c r="D537" s="216"/>
      <c r="E537" s="243">
        <v>4241</v>
      </c>
      <c r="F537" s="153" t="s">
        <v>129</v>
      </c>
      <c r="G537" s="224"/>
      <c r="H537" s="220">
        <v>0</v>
      </c>
      <c r="I537" s="220"/>
      <c r="J537" s="220">
        <v>0</v>
      </c>
    </row>
    <row r="538" spans="1:10" ht="0.75" hidden="1" customHeight="1" x14ac:dyDescent="0.2">
      <c r="A538" s="221"/>
      <c r="B538" s="217"/>
      <c r="C538" s="216"/>
      <c r="D538" s="216"/>
      <c r="E538" s="265">
        <v>4261</v>
      </c>
      <c r="F538" s="153" t="s">
        <v>132</v>
      </c>
      <c r="G538" s="224"/>
      <c r="H538" s="220">
        <f t="shared" si="11"/>
        <v>0</v>
      </c>
      <c r="I538" s="220"/>
      <c r="J538" s="220">
        <v>0</v>
      </c>
    </row>
    <row r="539" spans="1:10" ht="6" hidden="1" customHeight="1" x14ac:dyDescent="0.2">
      <c r="A539" s="221"/>
      <c r="B539" s="217"/>
      <c r="C539" s="216"/>
      <c r="D539" s="216"/>
      <c r="E539" s="243">
        <v>4267</v>
      </c>
      <c r="F539" s="232" t="s">
        <v>137</v>
      </c>
      <c r="G539" s="224"/>
      <c r="H539" s="220">
        <f t="shared" si="11"/>
        <v>0</v>
      </c>
      <c r="I539" s="220"/>
      <c r="J539" s="220">
        <v>0</v>
      </c>
    </row>
    <row r="540" spans="1:10" ht="46.5" customHeight="1" x14ac:dyDescent="0.2">
      <c r="A540" s="221">
        <v>2823</v>
      </c>
      <c r="B540" s="217"/>
      <c r="C540" s="216"/>
      <c r="D540" s="216"/>
      <c r="E540" s="216">
        <v>4511</v>
      </c>
      <c r="F540" s="247" t="s">
        <v>146</v>
      </c>
      <c r="G540" s="224"/>
      <c r="H540" s="220">
        <f>SUM(I540:J540)</f>
        <v>114640</v>
      </c>
      <c r="I540" s="220">
        <v>114640</v>
      </c>
      <c r="J540" s="220">
        <v>0</v>
      </c>
    </row>
    <row r="541" spans="1:10" ht="48.75" customHeight="1" x14ac:dyDescent="0.2">
      <c r="A541" s="221"/>
      <c r="B541" s="217"/>
      <c r="C541" s="216"/>
      <c r="D541" s="216"/>
      <c r="E541" s="255">
        <v>4655</v>
      </c>
      <c r="F541" s="234" t="s">
        <v>895</v>
      </c>
      <c r="G541" s="224"/>
      <c r="H541" s="220">
        <f>SUM(I541:J541)</f>
        <v>2500</v>
      </c>
      <c r="I541" s="220">
        <v>2500</v>
      </c>
      <c r="J541" s="220"/>
    </row>
    <row r="542" spans="1:10" ht="42" customHeight="1" x14ac:dyDescent="0.2">
      <c r="A542" s="221"/>
      <c r="B542" s="217"/>
      <c r="C542" s="216"/>
      <c r="D542" s="216"/>
      <c r="E542" s="243">
        <v>5113</v>
      </c>
      <c r="F542" s="247" t="s">
        <v>192</v>
      </c>
      <c r="G542" s="224"/>
      <c r="H542" s="220">
        <f t="shared" si="11"/>
        <v>0</v>
      </c>
      <c r="I542" s="220">
        <v>0</v>
      </c>
      <c r="J542" s="220">
        <v>0</v>
      </c>
    </row>
    <row r="543" spans="1:10" ht="24.75" customHeight="1" x14ac:dyDescent="0.2">
      <c r="A543" s="221"/>
      <c r="B543" s="217"/>
      <c r="C543" s="216"/>
      <c r="D543" s="216"/>
      <c r="E543" s="243">
        <v>5122</v>
      </c>
      <c r="F543" s="250" t="s">
        <v>188</v>
      </c>
      <c r="G543" s="149" t="s">
        <v>365</v>
      </c>
      <c r="H543" s="220">
        <f t="shared" si="11"/>
        <v>0</v>
      </c>
      <c r="I543" s="220">
        <v>0</v>
      </c>
      <c r="J543" s="220">
        <v>0</v>
      </c>
    </row>
    <row r="544" spans="1:10" ht="21.75" customHeight="1" x14ac:dyDescent="0.2">
      <c r="A544" s="221"/>
      <c r="B544" s="217"/>
      <c r="C544" s="216"/>
      <c r="D544" s="216"/>
      <c r="E544" s="227">
        <v>5134</v>
      </c>
      <c r="F544" s="247" t="s">
        <v>186</v>
      </c>
      <c r="G544" s="224"/>
      <c r="H544" s="220">
        <f t="shared" si="11"/>
        <v>0</v>
      </c>
      <c r="I544" s="220">
        <v>0</v>
      </c>
      <c r="J544" s="220">
        <v>0</v>
      </c>
    </row>
    <row r="545" spans="1:10" ht="48" customHeight="1" x14ac:dyDescent="0.2">
      <c r="A545" s="221"/>
      <c r="B545" s="217" t="s">
        <v>266</v>
      </c>
      <c r="C545" s="216">
        <v>2</v>
      </c>
      <c r="D545" s="216">
        <v>4</v>
      </c>
      <c r="E545" s="216"/>
      <c r="F545" s="267" t="s">
        <v>269</v>
      </c>
      <c r="G545" s="234"/>
      <c r="H545" s="220">
        <f t="shared" si="11"/>
        <v>31800</v>
      </c>
      <c r="I545" s="220">
        <f>I551++I552+I553+I554+I550+I562</f>
        <v>31800</v>
      </c>
      <c r="J545" s="220">
        <v>0</v>
      </c>
    </row>
    <row r="546" spans="1:10" ht="57" customHeight="1" x14ac:dyDescent="0.2">
      <c r="A546" s="221">
        <v>2824</v>
      </c>
      <c r="B546" s="217"/>
      <c r="C546" s="216"/>
      <c r="D546" s="216"/>
      <c r="E546" s="216"/>
      <c r="F546" s="223" t="s">
        <v>841</v>
      </c>
      <c r="G546" s="224"/>
      <c r="H546" s="220">
        <f t="shared" si="11"/>
        <v>0</v>
      </c>
      <c r="I546" s="220">
        <v>0</v>
      </c>
      <c r="J546" s="220">
        <v>0</v>
      </c>
    </row>
    <row r="547" spans="1:10" ht="24" customHeight="1" x14ac:dyDescent="0.2">
      <c r="A547" s="221"/>
      <c r="B547" s="217"/>
      <c r="C547" s="216"/>
      <c r="D547" s="216"/>
      <c r="E547" s="216">
        <v>4212</v>
      </c>
      <c r="F547" s="268" t="s">
        <v>1056</v>
      </c>
      <c r="G547" s="224"/>
      <c r="H547" s="220">
        <f>SUM(I547+J547)</f>
        <v>0</v>
      </c>
      <c r="I547" s="220">
        <v>0</v>
      </c>
      <c r="J547" s="269">
        <v>0</v>
      </c>
    </row>
    <row r="548" spans="1:10" ht="21.75" customHeight="1" x14ac:dyDescent="0.2">
      <c r="A548" s="221"/>
      <c r="B548" s="217"/>
      <c r="C548" s="216"/>
      <c r="D548" s="216"/>
      <c r="E548" s="216">
        <v>4213</v>
      </c>
      <c r="F548" s="258" t="s">
        <v>113</v>
      </c>
      <c r="G548" s="224"/>
      <c r="H548" s="220">
        <f>SUM(I548+J548)</f>
        <v>0</v>
      </c>
      <c r="I548" s="220">
        <v>0</v>
      </c>
      <c r="J548" s="269">
        <v>0</v>
      </c>
    </row>
    <row r="549" spans="1:10" ht="24.75" customHeight="1" x14ac:dyDescent="0.2">
      <c r="A549" s="221"/>
      <c r="B549" s="217"/>
      <c r="C549" s="216"/>
      <c r="D549" s="216"/>
      <c r="E549" s="216">
        <v>4214</v>
      </c>
      <c r="F549" s="258" t="s">
        <v>114</v>
      </c>
      <c r="G549" s="224"/>
      <c r="H549" s="220">
        <f>SUM(I549+J549)</f>
        <v>0</v>
      </c>
      <c r="I549" s="220">
        <v>0</v>
      </c>
      <c r="J549" s="269">
        <v>0</v>
      </c>
    </row>
    <row r="550" spans="1:10" ht="20.25" customHeight="1" x14ac:dyDescent="0.2">
      <c r="A550" s="221"/>
      <c r="B550" s="217"/>
      <c r="C550" s="216"/>
      <c r="D550" s="216"/>
      <c r="E550" s="216">
        <v>4237</v>
      </c>
      <c r="F550" s="258" t="s">
        <v>127</v>
      </c>
      <c r="G550" s="224"/>
      <c r="H550" s="220">
        <f>SUM(I550+J550)</f>
        <v>500</v>
      </c>
      <c r="I550" s="220">
        <v>500</v>
      </c>
      <c r="J550" s="269">
        <v>0</v>
      </c>
    </row>
    <row r="551" spans="1:10" ht="38.25" customHeight="1" x14ac:dyDescent="0.2">
      <c r="A551" s="221"/>
      <c r="B551" s="217"/>
      <c r="C551" s="216"/>
      <c r="D551" s="216"/>
      <c r="E551" s="227">
        <v>4239</v>
      </c>
      <c r="F551" s="263" t="s">
        <v>844</v>
      </c>
      <c r="G551" s="224"/>
      <c r="H551" s="220">
        <f t="shared" si="11"/>
        <v>15000</v>
      </c>
      <c r="I551" s="220">
        <v>15000</v>
      </c>
      <c r="J551" s="220">
        <v>0</v>
      </c>
    </row>
    <row r="552" spans="1:10" ht="24.75" customHeight="1" x14ac:dyDescent="0.2">
      <c r="A552" s="221"/>
      <c r="B552" s="238"/>
      <c r="C552" s="216"/>
      <c r="D552" s="216"/>
      <c r="E552" s="216">
        <v>4269</v>
      </c>
      <c r="F552" s="223" t="s">
        <v>845</v>
      </c>
      <c r="G552" s="224"/>
      <c r="H552" s="220">
        <f>SUM(I552)</f>
        <v>8000</v>
      </c>
      <c r="I552" s="220">
        <v>8000</v>
      </c>
      <c r="J552" s="220">
        <v>0</v>
      </c>
    </row>
    <row r="553" spans="1:10" ht="38.25" customHeight="1" x14ac:dyDescent="0.2">
      <c r="A553" s="221"/>
      <c r="B553" s="217"/>
      <c r="C553" s="216"/>
      <c r="D553" s="216"/>
      <c r="E553" s="227">
        <v>4637</v>
      </c>
      <c r="F553" s="234" t="s">
        <v>182</v>
      </c>
      <c r="G553" s="224"/>
      <c r="H553" s="220">
        <f>SUM(I553:J553)</f>
        <v>3000</v>
      </c>
      <c r="I553" s="220">
        <v>3000</v>
      </c>
      <c r="J553" s="220">
        <v>0</v>
      </c>
    </row>
    <row r="554" spans="1:10" ht="33.75" customHeight="1" x14ac:dyDescent="0.2">
      <c r="A554" s="221"/>
      <c r="B554" s="217"/>
      <c r="C554" s="216"/>
      <c r="D554" s="216"/>
      <c r="E554" s="227">
        <v>4727</v>
      </c>
      <c r="F554" s="250" t="s">
        <v>325</v>
      </c>
      <c r="G554" s="224"/>
      <c r="H554" s="220">
        <f t="shared" si="11"/>
        <v>5000</v>
      </c>
      <c r="I554" s="220">
        <v>5000</v>
      </c>
      <c r="J554" s="220">
        <v>0</v>
      </c>
    </row>
    <row r="555" spans="1:10" ht="15" hidden="1" customHeight="1" x14ac:dyDescent="0.2">
      <c r="A555" s="221"/>
      <c r="B555" s="217" t="s">
        <v>266</v>
      </c>
      <c r="C555" s="216">
        <v>2</v>
      </c>
      <c r="D555" s="216">
        <v>5</v>
      </c>
      <c r="E555" s="216"/>
      <c r="F555" s="223" t="s">
        <v>270</v>
      </c>
      <c r="G555" s="234"/>
      <c r="H555" s="220" t="e">
        <f t="shared" si="11"/>
        <v>#REF!</v>
      </c>
      <c r="I555" s="220" t="e">
        <f>SUM(#REF!+#REF!)</f>
        <v>#REF!</v>
      </c>
      <c r="J555" s="220">
        <v>0</v>
      </c>
    </row>
    <row r="556" spans="1:10" ht="13.5" hidden="1" customHeight="1" x14ac:dyDescent="0.2">
      <c r="A556" s="221">
        <v>2825</v>
      </c>
      <c r="B556" s="217"/>
      <c r="C556" s="216"/>
      <c r="D556" s="216"/>
      <c r="E556" s="216"/>
      <c r="F556" s="223" t="s">
        <v>841</v>
      </c>
      <c r="G556" s="224"/>
      <c r="H556" s="220" t="e">
        <f t="shared" si="11"/>
        <v>#REF!</v>
      </c>
      <c r="I556" s="220" t="e">
        <f>SUM(#REF!+#REF!)</f>
        <v>#REF!</v>
      </c>
      <c r="J556" s="220">
        <v>0</v>
      </c>
    </row>
    <row r="557" spans="1:10" ht="16.5" hidden="1" customHeight="1" x14ac:dyDescent="0.2">
      <c r="A557" s="221"/>
      <c r="B557" s="217"/>
      <c r="C557" s="216"/>
      <c r="D557" s="216"/>
      <c r="E557" s="216"/>
      <c r="F557" s="223" t="s">
        <v>847</v>
      </c>
      <c r="G557" s="224"/>
      <c r="H557" s="220" t="e">
        <f t="shared" si="11"/>
        <v>#REF!</v>
      </c>
      <c r="I557" s="220" t="e">
        <f>SUM(#REF!+#REF!)</f>
        <v>#REF!</v>
      </c>
      <c r="J557" s="220">
        <v>0</v>
      </c>
    </row>
    <row r="558" spans="1:10" ht="15" hidden="1" customHeight="1" x14ac:dyDescent="0.2">
      <c r="A558" s="221"/>
      <c r="B558" s="217"/>
      <c r="C558" s="216"/>
      <c r="D558" s="216"/>
      <c r="E558" s="216"/>
      <c r="F558" s="223" t="s">
        <v>847</v>
      </c>
      <c r="G558" s="224"/>
      <c r="H558" s="220" t="e">
        <f t="shared" si="11"/>
        <v>#REF!</v>
      </c>
      <c r="I558" s="220" t="e">
        <f>SUM(#REF!+#REF!)</f>
        <v>#REF!</v>
      </c>
      <c r="J558" s="220">
        <v>0</v>
      </c>
    </row>
    <row r="559" spans="1:10" ht="17.25" hidden="1" customHeight="1" x14ac:dyDescent="0.2">
      <c r="A559" s="221"/>
      <c r="B559" s="217" t="s">
        <v>266</v>
      </c>
      <c r="C559" s="216">
        <v>2</v>
      </c>
      <c r="D559" s="216">
        <v>6</v>
      </c>
      <c r="E559" s="216"/>
      <c r="F559" s="223" t="s">
        <v>271</v>
      </c>
      <c r="G559" s="234"/>
      <c r="H559" s="220" t="e">
        <f t="shared" si="11"/>
        <v>#REF!</v>
      </c>
      <c r="I559" s="220" t="e">
        <f>SUM(#REF!+#REF!)</f>
        <v>#REF!</v>
      </c>
      <c r="J559" s="220">
        <v>0</v>
      </c>
    </row>
    <row r="560" spans="1:10" ht="18" hidden="1" customHeight="1" x14ac:dyDescent="0.2">
      <c r="A560" s="221">
        <v>2826</v>
      </c>
      <c r="B560" s="217"/>
      <c r="C560" s="216"/>
      <c r="D560" s="216"/>
      <c r="E560" s="216"/>
      <c r="F560" s="223" t="s">
        <v>841</v>
      </c>
      <c r="G560" s="224"/>
      <c r="H560" s="220" t="e">
        <f t="shared" si="11"/>
        <v>#REF!</v>
      </c>
      <c r="I560" s="220" t="e">
        <f>SUM(#REF!+#REF!)</f>
        <v>#REF!</v>
      </c>
      <c r="J560" s="220">
        <v>0</v>
      </c>
    </row>
    <row r="561" spans="1:10" ht="18" hidden="1" customHeight="1" x14ac:dyDescent="0.2">
      <c r="A561" s="221"/>
      <c r="B561" s="217"/>
      <c r="C561" s="216"/>
      <c r="D561" s="216"/>
      <c r="E561" s="216"/>
      <c r="F561" s="223" t="s">
        <v>847</v>
      </c>
      <c r="G561" s="224"/>
      <c r="H561" s="220" t="e">
        <f t="shared" si="11"/>
        <v>#REF!</v>
      </c>
      <c r="I561" s="220" t="e">
        <f>SUM(#REF!+#REF!)</f>
        <v>#REF!</v>
      </c>
      <c r="J561" s="220">
        <v>0</v>
      </c>
    </row>
    <row r="562" spans="1:10" ht="36.75" customHeight="1" x14ac:dyDescent="0.2">
      <c r="A562" s="221"/>
      <c r="B562" s="217"/>
      <c r="C562" s="216"/>
      <c r="D562" s="216"/>
      <c r="E562" s="216">
        <v>4819</v>
      </c>
      <c r="F562" s="247" t="s">
        <v>346</v>
      </c>
      <c r="G562" s="224"/>
      <c r="H562" s="220">
        <f t="shared" si="11"/>
        <v>300</v>
      </c>
      <c r="I562" s="220">
        <v>300</v>
      </c>
      <c r="J562" s="220">
        <v>0</v>
      </c>
    </row>
    <row r="563" spans="1:10" ht="24.75" hidden="1" customHeight="1" x14ac:dyDescent="0.2">
      <c r="A563" s="221"/>
      <c r="B563" s="217" t="s">
        <v>266</v>
      </c>
      <c r="C563" s="216">
        <v>2</v>
      </c>
      <c r="D563" s="216">
        <v>7</v>
      </c>
      <c r="E563" s="216"/>
      <c r="F563" s="223" t="s">
        <v>272</v>
      </c>
      <c r="G563" s="234"/>
      <c r="H563" s="220">
        <f t="shared" si="11"/>
        <v>0</v>
      </c>
      <c r="I563" s="220">
        <f>SUM(I565:I566)</f>
        <v>0</v>
      </c>
      <c r="J563" s="220">
        <f>SUM(J565:J566)</f>
        <v>0</v>
      </c>
    </row>
    <row r="564" spans="1:10" ht="41.25" hidden="1" customHeight="1" x14ac:dyDescent="0.2">
      <c r="A564" s="221">
        <v>2827</v>
      </c>
      <c r="B564" s="217"/>
      <c r="C564" s="216"/>
      <c r="D564" s="216"/>
      <c r="E564" s="216"/>
      <c r="F564" s="223" t="s">
        <v>841</v>
      </c>
      <c r="G564" s="224"/>
      <c r="H564" s="220">
        <f t="shared" si="11"/>
        <v>0</v>
      </c>
      <c r="I564" s="220"/>
      <c r="J564" s="220">
        <v>0</v>
      </c>
    </row>
    <row r="565" spans="1:10" ht="24.75" hidden="1" customHeight="1" x14ac:dyDescent="0.2">
      <c r="A565" s="221"/>
      <c r="B565" s="217"/>
      <c r="C565" s="216"/>
      <c r="D565" s="216"/>
      <c r="E565" s="227">
        <v>5112</v>
      </c>
      <c r="F565" s="232" t="s">
        <v>191</v>
      </c>
      <c r="G565" s="149" t="s">
        <v>362</v>
      </c>
      <c r="H565" s="220">
        <f t="shared" si="11"/>
        <v>0</v>
      </c>
      <c r="I565" s="220">
        <v>0</v>
      </c>
      <c r="J565" s="220">
        <v>0</v>
      </c>
    </row>
    <row r="566" spans="1:10" ht="26.25" hidden="1" customHeight="1" x14ac:dyDescent="0.2">
      <c r="A566" s="221"/>
      <c r="B566" s="217"/>
      <c r="C566" s="216"/>
      <c r="D566" s="216"/>
      <c r="E566" s="227">
        <v>5134</v>
      </c>
      <c r="F566" s="232" t="s">
        <v>186</v>
      </c>
      <c r="G566" s="224"/>
      <c r="H566" s="220">
        <f t="shared" si="11"/>
        <v>0</v>
      </c>
      <c r="I566" s="220">
        <v>0</v>
      </c>
      <c r="J566" s="220">
        <v>0</v>
      </c>
    </row>
    <row r="567" spans="1:10" ht="13.5" hidden="1" customHeight="1" x14ac:dyDescent="0.2">
      <c r="A567" s="221"/>
      <c r="B567" s="229" t="s">
        <v>266</v>
      </c>
      <c r="C567" s="218">
        <v>3</v>
      </c>
      <c r="D567" s="218">
        <v>0</v>
      </c>
      <c r="E567" s="218"/>
      <c r="F567" s="222" t="s">
        <v>53</v>
      </c>
      <c r="G567" s="236" t="s">
        <v>649</v>
      </c>
      <c r="H567" s="220">
        <f t="shared" si="11"/>
        <v>0</v>
      </c>
      <c r="I567" s="220">
        <f>SUM(I568,I572,I576)</f>
        <v>0</v>
      </c>
      <c r="J567" s="220">
        <f>SUM(J568,J572,J576)</f>
        <v>0</v>
      </c>
    </row>
    <row r="568" spans="1:10" ht="15.75" hidden="1" customHeight="1" x14ac:dyDescent="0.2">
      <c r="A568" s="221">
        <v>2830</v>
      </c>
      <c r="B568" s="217" t="s">
        <v>266</v>
      </c>
      <c r="C568" s="216">
        <v>3</v>
      </c>
      <c r="D568" s="216">
        <v>1</v>
      </c>
      <c r="E568" s="216"/>
      <c r="F568" s="223" t="s">
        <v>301</v>
      </c>
      <c r="G568" s="236"/>
      <c r="H568" s="220">
        <f t="shared" si="11"/>
        <v>0</v>
      </c>
      <c r="I568" s="220">
        <f>SUM(I570)</f>
        <v>0</v>
      </c>
      <c r="J568" s="220">
        <f>SUM(J570:J571)</f>
        <v>0</v>
      </c>
    </row>
    <row r="569" spans="1:10" ht="44.25" hidden="1" customHeight="1" x14ac:dyDescent="0.2">
      <c r="A569" s="221">
        <v>2831</v>
      </c>
      <c r="B569" s="217"/>
      <c r="C569" s="216"/>
      <c r="D569" s="216"/>
      <c r="E569" s="216"/>
      <c r="F569" s="223" t="s">
        <v>841</v>
      </c>
      <c r="G569" s="224"/>
      <c r="H569" s="220">
        <f t="shared" si="11"/>
        <v>0</v>
      </c>
      <c r="I569" s="220"/>
      <c r="J569" s="220">
        <v>0</v>
      </c>
    </row>
    <row r="570" spans="1:10" ht="29.25" hidden="1" customHeight="1" x14ac:dyDescent="0.2">
      <c r="A570" s="221"/>
      <c r="B570" s="217"/>
      <c r="C570" s="216"/>
      <c r="D570" s="216"/>
      <c r="E570" s="243">
        <v>4234</v>
      </c>
      <c r="F570" s="153" t="s">
        <v>124</v>
      </c>
      <c r="G570" s="224"/>
      <c r="H570" s="220">
        <f t="shared" si="11"/>
        <v>0</v>
      </c>
      <c r="I570" s="220"/>
      <c r="J570" s="220">
        <v>0</v>
      </c>
    </row>
    <row r="571" spans="1:10" ht="20.25" hidden="1" customHeight="1" x14ac:dyDescent="0.2">
      <c r="A571" s="221"/>
      <c r="B571" s="217" t="s">
        <v>266</v>
      </c>
      <c r="C571" s="216">
        <v>3</v>
      </c>
      <c r="D571" s="216">
        <v>3</v>
      </c>
      <c r="E571" s="216"/>
      <c r="F571" s="223" t="s">
        <v>307</v>
      </c>
      <c r="G571" s="224"/>
      <c r="H571" s="220">
        <f t="shared" si="11"/>
        <v>0</v>
      </c>
      <c r="I571" s="220"/>
      <c r="J571" s="220">
        <v>0</v>
      </c>
    </row>
    <row r="572" spans="1:10" ht="15" hidden="1" customHeight="1" x14ac:dyDescent="0.2">
      <c r="A572" s="209">
        <v>2833</v>
      </c>
      <c r="B572" s="217" t="s">
        <v>266</v>
      </c>
      <c r="C572" s="216">
        <v>3</v>
      </c>
      <c r="D572" s="216">
        <v>2</v>
      </c>
      <c r="E572" s="216"/>
      <c r="F572" s="223" t="s">
        <v>306</v>
      </c>
      <c r="G572" s="236"/>
      <c r="H572" s="220">
        <f t="shared" si="11"/>
        <v>0</v>
      </c>
      <c r="I572" s="220">
        <f>SUM(I574:I575)</f>
        <v>0</v>
      </c>
      <c r="J572" s="220">
        <f>SUM(J574:J575)</f>
        <v>0</v>
      </c>
    </row>
    <row r="573" spans="1:10" ht="36" hidden="1" customHeight="1" x14ac:dyDescent="0.2">
      <c r="A573" s="221">
        <v>2832</v>
      </c>
      <c r="B573" s="217"/>
      <c r="C573" s="216"/>
      <c r="D573" s="216"/>
      <c r="E573" s="216"/>
      <c r="F573" s="223" t="s">
        <v>841</v>
      </c>
      <c r="G573" s="224"/>
      <c r="H573" s="220">
        <f t="shared" si="11"/>
        <v>0</v>
      </c>
      <c r="I573" s="220"/>
      <c r="J573" s="220"/>
    </row>
    <row r="574" spans="1:10" ht="15" hidden="1" customHeight="1" x14ac:dyDescent="0.2">
      <c r="A574" s="221"/>
      <c r="B574" s="217"/>
      <c r="C574" s="216"/>
      <c r="D574" s="216"/>
      <c r="E574" s="216"/>
      <c r="F574" s="223" t="s">
        <v>847</v>
      </c>
      <c r="G574" s="224"/>
      <c r="H574" s="220">
        <f t="shared" si="11"/>
        <v>0</v>
      </c>
      <c r="I574" s="220"/>
      <c r="J574" s="220"/>
    </row>
    <row r="575" spans="1:10" ht="15" hidden="1" customHeight="1" x14ac:dyDescent="0.2">
      <c r="A575" s="221"/>
      <c r="B575" s="217"/>
      <c r="C575" s="216"/>
      <c r="D575" s="216"/>
      <c r="E575" s="216"/>
      <c r="F575" s="223" t="s">
        <v>847</v>
      </c>
      <c r="G575" s="224"/>
      <c r="H575" s="220">
        <f t="shared" si="11"/>
        <v>0</v>
      </c>
      <c r="I575" s="220"/>
      <c r="J575" s="220"/>
    </row>
    <row r="576" spans="1:10" ht="19.5" hidden="1" customHeight="1" x14ac:dyDescent="0.2">
      <c r="A576" s="221"/>
      <c r="B576" s="217" t="s">
        <v>266</v>
      </c>
      <c r="C576" s="216">
        <v>3</v>
      </c>
      <c r="D576" s="216">
        <v>3</v>
      </c>
      <c r="E576" s="216"/>
      <c r="F576" s="223" t="s">
        <v>307</v>
      </c>
      <c r="G576" s="234" t="s">
        <v>650</v>
      </c>
      <c r="H576" s="220">
        <f t="shared" si="11"/>
        <v>0</v>
      </c>
      <c r="I576" s="220">
        <v>0</v>
      </c>
      <c r="J576" s="220">
        <f>SUM(J578:J579)</f>
        <v>0</v>
      </c>
    </row>
    <row r="577" spans="1:10" ht="46.5" hidden="1" customHeight="1" x14ac:dyDescent="0.2">
      <c r="A577" s="221">
        <v>2833</v>
      </c>
      <c r="B577" s="217"/>
      <c r="C577" s="216"/>
      <c r="D577" s="216"/>
      <c r="E577" s="216"/>
      <c r="F577" s="223" t="s">
        <v>841</v>
      </c>
      <c r="G577" s="224"/>
      <c r="H577" s="220">
        <f t="shared" si="11"/>
        <v>0</v>
      </c>
      <c r="I577" s="220"/>
      <c r="J577" s="220">
        <v>0</v>
      </c>
    </row>
    <row r="578" spans="1:10" ht="25.5" hidden="1" customHeight="1" x14ac:dyDescent="0.2">
      <c r="A578" s="221"/>
      <c r="B578" s="217"/>
      <c r="C578" s="216"/>
      <c r="D578" s="216"/>
      <c r="E578" s="243">
        <v>4234</v>
      </c>
      <c r="F578" s="153" t="s">
        <v>124</v>
      </c>
      <c r="G578" s="224"/>
      <c r="H578" s="220">
        <f t="shared" si="11"/>
        <v>0</v>
      </c>
      <c r="I578" s="220"/>
      <c r="J578" s="220">
        <v>0</v>
      </c>
    </row>
    <row r="579" spans="1:10" ht="18" hidden="1" customHeight="1" x14ac:dyDescent="0.2">
      <c r="A579" s="221"/>
      <c r="B579" s="217"/>
      <c r="C579" s="216"/>
      <c r="D579" s="216"/>
      <c r="E579" s="216"/>
      <c r="F579" s="223" t="s">
        <v>847</v>
      </c>
      <c r="G579" s="224"/>
      <c r="H579" s="220">
        <f t="shared" si="11"/>
        <v>0</v>
      </c>
      <c r="I579" s="220"/>
      <c r="J579" s="220">
        <v>0</v>
      </c>
    </row>
    <row r="580" spans="1:10" ht="25.5" hidden="1" customHeight="1" x14ac:dyDescent="0.2">
      <c r="A580" s="221"/>
      <c r="B580" s="229" t="s">
        <v>266</v>
      </c>
      <c r="C580" s="218">
        <v>4</v>
      </c>
      <c r="D580" s="218">
        <v>0</v>
      </c>
      <c r="E580" s="218"/>
      <c r="F580" s="222" t="s">
        <v>54</v>
      </c>
      <c r="G580" s="236" t="s">
        <v>651</v>
      </c>
      <c r="H580" s="220">
        <f t="shared" si="11"/>
        <v>0</v>
      </c>
      <c r="I580" s="220">
        <f>SUM(I590+I581)</f>
        <v>0</v>
      </c>
      <c r="J580" s="220">
        <f>SUM(J590)</f>
        <v>0</v>
      </c>
    </row>
    <row r="581" spans="1:10" ht="22.5" hidden="1" customHeight="1" x14ac:dyDescent="0.2">
      <c r="A581" s="221"/>
      <c r="B581" s="229" t="s">
        <v>266</v>
      </c>
      <c r="C581" s="218">
        <v>4</v>
      </c>
      <c r="D581" s="218">
        <v>1</v>
      </c>
      <c r="E581" s="218"/>
      <c r="F581" s="223" t="s">
        <v>309</v>
      </c>
      <c r="G581" s="236"/>
      <c r="H581" s="220">
        <f>SUM(I581:J581)</f>
        <v>0</v>
      </c>
      <c r="I581" s="220">
        <f>SUM(I583)</f>
        <v>0</v>
      </c>
      <c r="J581" s="220"/>
    </row>
    <row r="582" spans="1:10" ht="42" hidden="1" customHeight="1" x14ac:dyDescent="0.2">
      <c r="A582" s="221"/>
      <c r="B582" s="229"/>
      <c r="C582" s="218"/>
      <c r="D582" s="218"/>
      <c r="E582" s="218"/>
      <c r="F582" s="223" t="s">
        <v>841</v>
      </c>
      <c r="G582" s="236"/>
      <c r="H582" s="220"/>
      <c r="I582" s="220"/>
      <c r="J582" s="220"/>
    </row>
    <row r="583" spans="1:10" ht="24" hidden="1" customHeight="1" x14ac:dyDescent="0.2">
      <c r="A583" s="221"/>
      <c r="B583" s="229"/>
      <c r="C583" s="218"/>
      <c r="D583" s="218"/>
      <c r="E583" s="243">
        <v>4239</v>
      </c>
      <c r="F583" s="153" t="s">
        <v>844</v>
      </c>
      <c r="G583" s="236"/>
      <c r="H583" s="220">
        <f>SUM(I583:J583)</f>
        <v>0</v>
      </c>
      <c r="I583" s="220">
        <v>0</v>
      </c>
      <c r="J583" s="220">
        <v>0</v>
      </c>
    </row>
    <row r="584" spans="1:10" ht="24.75" hidden="1" customHeight="1" x14ac:dyDescent="0.2">
      <c r="A584" s="221">
        <v>2840</v>
      </c>
      <c r="B584" s="217" t="s">
        <v>266</v>
      </c>
      <c r="C584" s="216">
        <v>4</v>
      </c>
      <c r="D584" s="216">
        <v>2</v>
      </c>
      <c r="E584" s="216"/>
      <c r="F584" s="223" t="s">
        <v>310</v>
      </c>
      <c r="G584" s="236"/>
      <c r="H584" s="220">
        <f t="shared" si="11"/>
        <v>0</v>
      </c>
      <c r="I584" s="220">
        <f>SUM(I590)</f>
        <v>0</v>
      </c>
      <c r="J584" s="220">
        <f>SUM(J586:J587)</f>
        <v>0</v>
      </c>
    </row>
    <row r="585" spans="1:10" ht="14.25" hidden="1" customHeight="1" x14ac:dyDescent="0.2">
      <c r="A585" s="221">
        <v>2841</v>
      </c>
      <c r="B585" s="217"/>
      <c r="C585" s="216"/>
      <c r="D585" s="216"/>
      <c r="E585" s="216"/>
      <c r="F585" s="223" t="s">
        <v>841</v>
      </c>
      <c r="G585" s="224"/>
      <c r="H585" s="220">
        <f t="shared" si="11"/>
        <v>0</v>
      </c>
      <c r="I585" s="220"/>
      <c r="J585" s="220"/>
    </row>
    <row r="586" spans="1:10" ht="15" hidden="1" customHeight="1" x14ac:dyDescent="0.2">
      <c r="A586" s="221"/>
      <c r="B586" s="217"/>
      <c r="C586" s="216"/>
      <c r="D586" s="216"/>
      <c r="E586" s="216"/>
      <c r="F586" s="223" t="s">
        <v>847</v>
      </c>
      <c r="G586" s="224"/>
      <c r="H586" s="220">
        <f t="shared" si="11"/>
        <v>0</v>
      </c>
      <c r="I586" s="220"/>
      <c r="J586" s="220"/>
    </row>
    <row r="587" spans="1:10" ht="15" hidden="1" customHeight="1" x14ac:dyDescent="0.2">
      <c r="A587" s="221"/>
      <c r="B587" s="217"/>
      <c r="C587" s="216"/>
      <c r="D587" s="216"/>
      <c r="E587" s="216"/>
      <c r="F587" s="223" t="s">
        <v>847</v>
      </c>
      <c r="G587" s="224"/>
      <c r="H587" s="220">
        <f t="shared" si="11"/>
        <v>0</v>
      </c>
      <c r="I587" s="220"/>
      <c r="J587" s="220"/>
    </row>
    <row r="588" spans="1:10" ht="36" hidden="1" customHeight="1" x14ac:dyDescent="0.2">
      <c r="A588" s="221"/>
      <c r="B588" s="217" t="s">
        <v>266</v>
      </c>
      <c r="C588" s="216">
        <v>4</v>
      </c>
      <c r="D588" s="216">
        <v>2</v>
      </c>
      <c r="E588" s="216"/>
      <c r="F588" s="223" t="s">
        <v>310</v>
      </c>
      <c r="G588" s="236"/>
      <c r="H588" s="220">
        <f t="shared" si="11"/>
        <v>1151582</v>
      </c>
      <c r="I588" s="220">
        <f>SUM(I590:I591)</f>
        <v>1151582</v>
      </c>
      <c r="J588" s="220">
        <f>SUM(J590:J591)</f>
        <v>0</v>
      </c>
    </row>
    <row r="589" spans="1:10" ht="34.5" hidden="1" customHeight="1" x14ac:dyDescent="0.2">
      <c r="A589" s="221">
        <v>2842</v>
      </c>
      <c r="B589" s="217"/>
      <c r="C589" s="216"/>
      <c r="D589" s="216"/>
      <c r="E589" s="216"/>
      <c r="F589" s="223" t="s">
        <v>841</v>
      </c>
      <c r="G589" s="224"/>
      <c r="H589" s="220"/>
      <c r="I589" s="220"/>
      <c r="J589" s="220"/>
    </row>
    <row r="590" spans="1:10" ht="30" hidden="1" customHeight="1" x14ac:dyDescent="0.2">
      <c r="A590" s="221"/>
      <c r="B590" s="217"/>
      <c r="C590" s="216"/>
      <c r="D590" s="216"/>
      <c r="E590" s="216">
        <v>4819</v>
      </c>
      <c r="F590" s="232" t="s">
        <v>346</v>
      </c>
      <c r="G590" s="224"/>
      <c r="H590" s="220">
        <f t="shared" si="11"/>
        <v>0</v>
      </c>
      <c r="I590" s="220"/>
      <c r="J590" s="220">
        <v>0</v>
      </c>
    </row>
    <row r="591" spans="1:10" ht="75.75" customHeight="1" x14ac:dyDescent="0.2">
      <c r="A591" s="216">
        <v>2900</v>
      </c>
      <c r="B591" s="217" t="s">
        <v>273</v>
      </c>
      <c r="C591" s="216">
        <v>0</v>
      </c>
      <c r="D591" s="216">
        <v>0</v>
      </c>
      <c r="E591" s="218"/>
      <c r="F591" s="82" t="s">
        <v>1057</v>
      </c>
      <c r="G591" s="235" t="s">
        <v>757</v>
      </c>
      <c r="H591" s="220">
        <f>SUM(I591:J591)</f>
        <v>1151582</v>
      </c>
      <c r="I591" s="220">
        <f>I607+I647+I651+I654</f>
        <v>1151582</v>
      </c>
      <c r="J591" s="220">
        <v>0</v>
      </c>
    </row>
    <row r="592" spans="1:10" ht="409.5" hidden="1" customHeight="1" x14ac:dyDescent="0.2">
      <c r="A592" s="221"/>
      <c r="B592" s="217" t="s">
        <v>266</v>
      </c>
      <c r="C592" s="216">
        <v>4</v>
      </c>
      <c r="D592" s="216">
        <v>3</v>
      </c>
      <c r="E592" s="216"/>
      <c r="F592" s="223" t="s">
        <v>308</v>
      </c>
      <c r="G592" s="234" t="s">
        <v>652</v>
      </c>
      <c r="H592" s="220">
        <f t="shared" si="11"/>
        <v>0</v>
      </c>
      <c r="I592" s="220">
        <f>SUM(I594:I595)</f>
        <v>0</v>
      </c>
      <c r="J592" s="220">
        <f>SUM(J594:J595)</f>
        <v>0</v>
      </c>
    </row>
    <row r="593" spans="1:137" ht="17.25" hidden="1" customHeight="1" x14ac:dyDescent="0.2">
      <c r="A593" s="216">
        <v>2900</v>
      </c>
      <c r="B593" s="217"/>
      <c r="C593" s="216"/>
      <c r="D593" s="216"/>
      <c r="E593" s="216"/>
      <c r="F593" s="223" t="s">
        <v>841</v>
      </c>
      <c r="G593" s="224"/>
      <c r="H593" s="220">
        <f t="shared" si="11"/>
        <v>0</v>
      </c>
      <c r="I593" s="220"/>
      <c r="J593" s="220"/>
    </row>
    <row r="594" spans="1:137" ht="15" hidden="1" customHeight="1" x14ac:dyDescent="0.2">
      <c r="A594" s="221"/>
      <c r="B594" s="217"/>
      <c r="C594" s="216"/>
      <c r="D594" s="216"/>
      <c r="E594" s="216"/>
      <c r="F594" s="223" t="s">
        <v>847</v>
      </c>
      <c r="G594" s="224"/>
      <c r="H594" s="220">
        <f t="shared" si="11"/>
        <v>0</v>
      </c>
      <c r="I594" s="220"/>
      <c r="J594" s="220"/>
    </row>
    <row r="595" spans="1:137" ht="15" hidden="1" customHeight="1" x14ac:dyDescent="0.2">
      <c r="A595" s="221"/>
      <c r="B595" s="217"/>
      <c r="C595" s="216"/>
      <c r="D595" s="216"/>
      <c r="E595" s="216"/>
      <c r="F595" s="223" t="s">
        <v>847</v>
      </c>
      <c r="G595" s="224"/>
      <c r="H595" s="220">
        <f t="shared" si="11"/>
        <v>0</v>
      </c>
      <c r="I595" s="220"/>
      <c r="J595" s="220"/>
    </row>
    <row r="596" spans="1:137" ht="409.5" hidden="1" customHeight="1" x14ac:dyDescent="0.2">
      <c r="A596" s="221"/>
      <c r="B596" s="217" t="s">
        <v>266</v>
      </c>
      <c r="C596" s="216">
        <v>5</v>
      </c>
      <c r="D596" s="216">
        <v>0</v>
      </c>
      <c r="E596" s="218"/>
      <c r="F596" s="270" t="s">
        <v>55</v>
      </c>
      <c r="G596" s="236" t="s">
        <v>654</v>
      </c>
      <c r="H596" s="220">
        <f t="shared" si="11"/>
        <v>0</v>
      </c>
      <c r="I596" s="220">
        <f>SUM(I597)</f>
        <v>0</v>
      </c>
      <c r="J596" s="220">
        <f>SUM(J597)</f>
        <v>0</v>
      </c>
    </row>
    <row r="597" spans="1:137" ht="36" hidden="1" customHeight="1" x14ac:dyDescent="0.2">
      <c r="A597" s="221">
        <v>2850</v>
      </c>
      <c r="B597" s="217" t="s">
        <v>266</v>
      </c>
      <c r="C597" s="216">
        <v>5</v>
      </c>
      <c r="D597" s="216">
        <v>1</v>
      </c>
      <c r="E597" s="218"/>
      <c r="F597" s="271" t="s">
        <v>653</v>
      </c>
      <c r="G597" s="234" t="s">
        <v>655</v>
      </c>
      <c r="H597" s="220">
        <f t="shared" si="11"/>
        <v>0</v>
      </c>
      <c r="I597" s="220">
        <f>SUM(I599:I600)</f>
        <v>0</v>
      </c>
      <c r="J597" s="220">
        <f>SUM(J599:J600)</f>
        <v>0</v>
      </c>
    </row>
    <row r="598" spans="1:137" ht="24" hidden="1" customHeight="1" x14ac:dyDescent="0.2">
      <c r="A598" s="221">
        <v>2851</v>
      </c>
      <c r="B598" s="217"/>
      <c r="C598" s="216"/>
      <c r="D598" s="216"/>
      <c r="E598" s="216"/>
      <c r="F598" s="223" t="s">
        <v>841</v>
      </c>
      <c r="G598" s="224"/>
      <c r="H598" s="220">
        <f t="shared" si="11"/>
        <v>0</v>
      </c>
      <c r="I598" s="220"/>
      <c r="J598" s="220"/>
    </row>
    <row r="599" spans="1:137" ht="15" hidden="1" customHeight="1" x14ac:dyDescent="0.2">
      <c r="A599" s="221"/>
      <c r="B599" s="217"/>
      <c r="C599" s="216"/>
      <c r="D599" s="216"/>
      <c r="E599" s="216"/>
      <c r="F599" s="223" t="s">
        <v>847</v>
      </c>
      <c r="G599" s="224"/>
      <c r="H599" s="220">
        <f t="shared" si="11"/>
        <v>0</v>
      </c>
      <c r="I599" s="220"/>
      <c r="J599" s="220"/>
    </row>
    <row r="600" spans="1:137" ht="15" hidden="1" customHeight="1" x14ac:dyDescent="0.2">
      <c r="A600" s="221"/>
      <c r="B600" s="217"/>
      <c r="C600" s="216"/>
      <c r="D600" s="216"/>
      <c r="E600" s="216"/>
      <c r="F600" s="223" t="s">
        <v>847</v>
      </c>
      <c r="G600" s="224"/>
      <c r="H600" s="220">
        <f t="shared" si="11"/>
        <v>0</v>
      </c>
      <c r="I600" s="220"/>
      <c r="J600" s="220"/>
    </row>
    <row r="601" spans="1:137" ht="409.5" hidden="1" customHeight="1" x14ac:dyDescent="0.2">
      <c r="A601" s="221"/>
      <c r="B601" s="217" t="s">
        <v>266</v>
      </c>
      <c r="C601" s="216">
        <v>6</v>
      </c>
      <c r="D601" s="216">
        <v>0</v>
      </c>
      <c r="E601" s="218"/>
      <c r="F601" s="270" t="s">
        <v>56</v>
      </c>
      <c r="G601" s="236" t="s">
        <v>755</v>
      </c>
      <c r="H601" s="220">
        <f t="shared" si="11"/>
        <v>0</v>
      </c>
      <c r="I601" s="220">
        <f>SUM(I602)</f>
        <v>0</v>
      </c>
      <c r="J601" s="220">
        <f>SUM(J602)</f>
        <v>0</v>
      </c>
    </row>
    <row r="602" spans="1:137" ht="27" hidden="1" customHeight="1" x14ac:dyDescent="0.2">
      <c r="A602" s="221">
        <v>2860</v>
      </c>
      <c r="B602" s="217" t="s">
        <v>266</v>
      </c>
      <c r="C602" s="216">
        <v>6</v>
      </c>
      <c r="D602" s="216">
        <v>1</v>
      </c>
      <c r="E602" s="216"/>
      <c r="F602" s="271" t="s">
        <v>656</v>
      </c>
      <c r="G602" s="234" t="s">
        <v>756</v>
      </c>
      <c r="H602" s="220">
        <f t="shared" ref="H602:H607" si="12">SUM(I602:J602)</f>
        <v>0</v>
      </c>
      <c r="I602" s="220">
        <f>SUM(I604:I605)</f>
        <v>0</v>
      </c>
      <c r="J602" s="220">
        <f>SUM(J604:J605)</f>
        <v>0</v>
      </c>
    </row>
    <row r="603" spans="1:137" ht="12" hidden="1" customHeight="1" x14ac:dyDescent="0.2">
      <c r="A603" s="221">
        <v>2861</v>
      </c>
      <c r="B603" s="217"/>
      <c r="C603" s="216"/>
      <c r="D603" s="216"/>
      <c r="E603" s="216"/>
      <c r="F603" s="223" t="s">
        <v>841</v>
      </c>
      <c r="G603" s="224"/>
      <c r="H603" s="220">
        <f t="shared" si="12"/>
        <v>0</v>
      </c>
      <c r="I603" s="220"/>
      <c r="J603" s="220"/>
    </row>
    <row r="604" spans="1:137" ht="15" hidden="1" customHeight="1" x14ac:dyDescent="0.2">
      <c r="A604" s="221"/>
      <c r="B604" s="217"/>
      <c r="C604" s="216"/>
      <c r="D604" s="216"/>
      <c r="E604" s="216"/>
      <c r="F604" s="223" t="s">
        <v>847</v>
      </c>
      <c r="G604" s="224"/>
      <c r="H604" s="220">
        <f t="shared" si="12"/>
        <v>0</v>
      </c>
      <c r="I604" s="220"/>
      <c r="J604" s="220"/>
    </row>
    <row r="605" spans="1:137" ht="15" hidden="1" customHeight="1" x14ac:dyDescent="0.2">
      <c r="A605" s="221"/>
      <c r="B605" s="217"/>
      <c r="C605" s="216"/>
      <c r="D605" s="216"/>
      <c r="E605" s="216"/>
      <c r="F605" s="223" t="s">
        <v>847</v>
      </c>
      <c r="G605" s="224"/>
      <c r="H605" s="220">
        <f t="shared" si="12"/>
        <v>0</v>
      </c>
      <c r="I605" s="220"/>
      <c r="J605" s="220"/>
    </row>
    <row r="606" spans="1:137" ht="108" hidden="1" customHeight="1" x14ac:dyDescent="0.2">
      <c r="A606" s="221"/>
      <c r="B606" s="217" t="s">
        <v>273</v>
      </c>
      <c r="C606" s="216">
        <v>0</v>
      </c>
      <c r="D606" s="216">
        <v>0</v>
      </c>
      <c r="E606" s="218"/>
      <c r="F606" s="82" t="s">
        <v>1057</v>
      </c>
      <c r="G606" s="235" t="s">
        <v>757</v>
      </c>
      <c r="H606" s="220">
        <f t="shared" si="12"/>
        <v>2605195</v>
      </c>
      <c r="I606" s="220">
        <f>SUM(I607,I618,I627,I636,I654,I662,I667,I672)</f>
        <v>2605195</v>
      </c>
      <c r="J606" s="220">
        <f>SUM(J607,J618,J627,J636,J654,J662,J667,J672)</f>
        <v>0</v>
      </c>
      <c r="K606" s="88"/>
      <c r="L606" s="88"/>
      <c r="M606" s="88"/>
      <c r="N606" s="88"/>
      <c r="O606" s="88"/>
      <c r="P606" s="88"/>
      <c r="Q606" s="88"/>
      <c r="R606" s="88"/>
      <c r="S606" s="88"/>
      <c r="T606" s="88"/>
      <c r="U606" s="88"/>
      <c r="V606" s="88"/>
      <c r="W606" s="88"/>
      <c r="X606" s="88"/>
      <c r="Y606" s="88"/>
      <c r="Z606" s="88"/>
      <c r="AA606" s="88"/>
      <c r="AB606" s="88"/>
      <c r="AC606" s="88"/>
      <c r="AD606" s="88"/>
      <c r="AE606" s="88"/>
      <c r="AF606" s="88"/>
      <c r="AG606" s="88"/>
      <c r="AH606" s="88"/>
      <c r="AI606" s="88"/>
      <c r="AJ606" s="88"/>
      <c r="AK606" s="88"/>
      <c r="AL606" s="88"/>
      <c r="AM606" s="88"/>
      <c r="AN606" s="88"/>
      <c r="AO606" s="88"/>
      <c r="AP606" s="88"/>
      <c r="AQ606" s="88"/>
      <c r="AR606" s="88"/>
      <c r="AS606" s="88"/>
      <c r="AT606" s="88"/>
      <c r="AU606" s="88"/>
      <c r="AV606" s="88"/>
      <c r="AW606" s="88"/>
      <c r="AX606" s="88"/>
      <c r="AY606" s="88"/>
      <c r="AZ606" s="88"/>
      <c r="BA606" s="88"/>
      <c r="BB606" s="88"/>
      <c r="BC606" s="88"/>
      <c r="BD606" s="88"/>
      <c r="BE606" s="88"/>
      <c r="BF606" s="88"/>
      <c r="BG606" s="88"/>
      <c r="BH606" s="88"/>
      <c r="BI606" s="88"/>
      <c r="BJ606" s="88"/>
      <c r="BK606" s="88"/>
      <c r="BL606" s="88"/>
      <c r="BM606" s="88"/>
      <c r="BN606" s="88"/>
      <c r="BO606" s="88"/>
      <c r="BP606" s="88"/>
      <c r="BQ606" s="88"/>
      <c r="BR606" s="88"/>
      <c r="BS606" s="88"/>
      <c r="BT606" s="88"/>
      <c r="BU606" s="88"/>
      <c r="BV606" s="88"/>
      <c r="BW606" s="88"/>
      <c r="BX606" s="88"/>
      <c r="BY606" s="88"/>
      <c r="BZ606" s="88"/>
      <c r="CA606" s="88"/>
      <c r="CB606" s="88"/>
      <c r="CC606" s="88"/>
      <c r="CD606" s="88"/>
      <c r="CE606" s="88"/>
      <c r="CF606" s="88"/>
      <c r="CG606" s="88"/>
      <c r="CH606" s="88"/>
      <c r="CI606" s="88"/>
      <c r="CJ606" s="88"/>
      <c r="CK606" s="88"/>
      <c r="CL606" s="88"/>
      <c r="CM606" s="88"/>
      <c r="CN606" s="88"/>
      <c r="CO606" s="88"/>
      <c r="CP606" s="88"/>
      <c r="CQ606" s="88"/>
      <c r="CR606" s="88"/>
      <c r="CS606" s="88"/>
      <c r="CT606" s="88"/>
      <c r="CU606" s="88"/>
      <c r="CV606" s="88"/>
      <c r="CW606" s="88"/>
      <c r="CX606" s="88"/>
      <c r="CY606" s="88"/>
      <c r="CZ606" s="88"/>
      <c r="DA606" s="88"/>
      <c r="DB606" s="88"/>
      <c r="DC606" s="88"/>
      <c r="DD606" s="88"/>
      <c r="DE606" s="88"/>
      <c r="DF606" s="88"/>
      <c r="DG606" s="88"/>
      <c r="DH606" s="88"/>
      <c r="DI606" s="88"/>
      <c r="DJ606" s="88"/>
      <c r="DK606" s="88"/>
      <c r="DL606" s="88"/>
      <c r="DM606" s="88"/>
      <c r="DN606" s="88"/>
      <c r="DO606" s="88"/>
      <c r="DP606" s="88"/>
      <c r="DQ606" s="88"/>
      <c r="DR606" s="88"/>
      <c r="DS606" s="88"/>
      <c r="DT606" s="88"/>
      <c r="DU606" s="88"/>
      <c r="DV606" s="88"/>
      <c r="DW606" s="88"/>
      <c r="DX606" s="88"/>
      <c r="DY606" s="88"/>
      <c r="DZ606" s="88"/>
      <c r="EA606" s="88"/>
      <c r="EB606" s="88"/>
      <c r="EC606" s="88"/>
      <c r="ED606" s="88"/>
      <c r="EE606" s="88"/>
      <c r="EF606" s="88"/>
      <c r="EG606" s="88"/>
    </row>
    <row r="607" spans="1:137" s="88" customFormat="1" ht="43.5" customHeight="1" x14ac:dyDescent="0.2">
      <c r="A607" s="216"/>
      <c r="B607" s="217" t="s">
        <v>273</v>
      </c>
      <c r="C607" s="216">
        <v>1</v>
      </c>
      <c r="D607" s="216">
        <v>0</v>
      </c>
      <c r="E607" s="218"/>
      <c r="F607" s="253" t="s">
        <v>57</v>
      </c>
      <c r="G607" s="222" t="s">
        <v>758</v>
      </c>
      <c r="H607" s="220">
        <f t="shared" si="12"/>
        <v>811285</v>
      </c>
      <c r="I607" s="220">
        <f>I608</f>
        <v>811285</v>
      </c>
      <c r="J607" s="220">
        <v>0</v>
      </c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  <c r="DE607" s="4"/>
      <c r="DF607" s="4"/>
      <c r="DG607" s="4"/>
      <c r="DH607" s="4"/>
      <c r="DI607" s="4"/>
      <c r="DJ607" s="4"/>
      <c r="DK607" s="4"/>
      <c r="DL607" s="4"/>
      <c r="DM607" s="4"/>
      <c r="DN607" s="4"/>
      <c r="DO607" s="4"/>
      <c r="DP607" s="4"/>
      <c r="DQ607" s="4"/>
      <c r="DR607" s="4"/>
      <c r="DS607" s="4"/>
      <c r="DT607" s="4"/>
      <c r="DU607" s="4"/>
      <c r="DV607" s="4"/>
      <c r="DW607" s="4"/>
      <c r="DX607" s="4"/>
      <c r="DY607" s="4"/>
      <c r="DZ607" s="4"/>
      <c r="EA607" s="4"/>
      <c r="EB607" s="4"/>
      <c r="EC607" s="4"/>
      <c r="ED607" s="4"/>
      <c r="EE607" s="4"/>
      <c r="EF607" s="4"/>
      <c r="EG607" s="4"/>
    </row>
    <row r="608" spans="1:137" ht="23.25" customHeight="1" x14ac:dyDescent="0.2">
      <c r="A608" s="221">
        <v>2910</v>
      </c>
      <c r="B608" s="217" t="s">
        <v>273</v>
      </c>
      <c r="C608" s="216">
        <v>1</v>
      </c>
      <c r="D608" s="216">
        <v>1</v>
      </c>
      <c r="E608" s="216"/>
      <c r="F608" s="223" t="s">
        <v>759</v>
      </c>
      <c r="G608" s="234" t="s">
        <v>760</v>
      </c>
      <c r="H608" s="220">
        <f>SUM(I608:J608)</f>
        <v>811285</v>
      </c>
      <c r="I608" s="220">
        <f>I610+I646</f>
        <v>811285</v>
      </c>
      <c r="J608" s="220">
        <v>0</v>
      </c>
    </row>
    <row r="609" spans="1:10" ht="58.5" customHeight="1" x14ac:dyDescent="0.2">
      <c r="A609" s="221"/>
      <c r="B609" s="217"/>
      <c r="C609" s="216"/>
      <c r="D609" s="216"/>
      <c r="E609" s="216"/>
      <c r="F609" s="223" t="s">
        <v>841</v>
      </c>
      <c r="G609" s="234"/>
      <c r="H609" s="220"/>
      <c r="I609" s="220"/>
      <c r="J609" s="220"/>
    </row>
    <row r="610" spans="1:10" ht="50.25" customHeight="1" x14ac:dyDescent="0.2">
      <c r="A610" s="221"/>
      <c r="B610" s="217"/>
      <c r="C610" s="216"/>
      <c r="D610" s="216"/>
      <c r="E610" s="216">
        <v>4511</v>
      </c>
      <c r="F610" s="247" t="s">
        <v>146</v>
      </c>
      <c r="G610" s="234"/>
      <c r="H610" s="220">
        <f>SUM(I610:J610)</f>
        <v>800285</v>
      </c>
      <c r="I610" s="220">
        <v>800285</v>
      </c>
      <c r="J610" s="220">
        <v>0</v>
      </c>
    </row>
    <row r="611" spans="1:10" hidden="1" x14ac:dyDescent="0.2">
      <c r="A611" s="221"/>
      <c r="B611" s="217" t="s">
        <v>273</v>
      </c>
      <c r="C611" s="216">
        <v>1</v>
      </c>
      <c r="D611" s="216">
        <v>2</v>
      </c>
      <c r="E611" s="216"/>
      <c r="F611" s="223" t="s">
        <v>884</v>
      </c>
      <c r="G611" s="224"/>
      <c r="H611" s="220">
        <f t="shared" ref="H611:H646" si="13">SUM(I611:J611)</f>
        <v>492871</v>
      </c>
      <c r="I611" s="220">
        <v>492871</v>
      </c>
      <c r="J611" s="220">
        <v>0</v>
      </c>
    </row>
    <row r="612" spans="1:10" ht="35.25" hidden="1" customHeight="1" x14ac:dyDescent="0.2">
      <c r="A612" s="221">
        <v>2912</v>
      </c>
      <c r="B612" s="217"/>
      <c r="C612" s="216"/>
      <c r="D612" s="216"/>
      <c r="E612" s="216"/>
      <c r="F612" s="223" t="s">
        <v>841</v>
      </c>
      <c r="G612" s="234" t="s">
        <v>761</v>
      </c>
      <c r="H612" s="220">
        <f t="shared" si="13"/>
        <v>492871</v>
      </c>
      <c r="I612" s="220">
        <v>492871</v>
      </c>
      <c r="J612" s="220">
        <v>0</v>
      </c>
    </row>
    <row r="613" spans="1:10" ht="27.75" hidden="1" customHeight="1" x14ac:dyDescent="0.2">
      <c r="A613" s="221"/>
      <c r="B613" s="217"/>
      <c r="C613" s="216"/>
      <c r="D613" s="216"/>
      <c r="E613" s="243">
        <v>4269</v>
      </c>
      <c r="F613" s="247" t="s">
        <v>845</v>
      </c>
      <c r="G613" s="224"/>
      <c r="H613" s="220">
        <f t="shared" si="13"/>
        <v>492871</v>
      </c>
      <c r="I613" s="220">
        <v>492871</v>
      </c>
      <c r="J613" s="220">
        <v>0</v>
      </c>
    </row>
    <row r="614" spans="1:10" ht="15" hidden="1" customHeight="1" x14ac:dyDescent="0.2">
      <c r="A614" s="221"/>
      <c r="B614" s="217"/>
      <c r="C614" s="216"/>
      <c r="D614" s="216"/>
      <c r="E614" s="216"/>
      <c r="F614" s="223" t="s">
        <v>847</v>
      </c>
      <c r="G614" s="224"/>
      <c r="H614" s="220">
        <f t="shared" si="13"/>
        <v>492871</v>
      </c>
      <c r="I614" s="220">
        <v>492871</v>
      </c>
      <c r="J614" s="220">
        <v>0</v>
      </c>
    </row>
    <row r="615" spans="1:10" ht="15" hidden="1" customHeight="1" x14ac:dyDescent="0.2">
      <c r="A615" s="221"/>
      <c r="B615" s="217"/>
      <c r="C615" s="216"/>
      <c r="D615" s="216"/>
      <c r="E615" s="216"/>
      <c r="F615" s="223" t="s">
        <v>847</v>
      </c>
      <c r="G615" s="224"/>
      <c r="H615" s="220">
        <f t="shared" si="13"/>
        <v>492871</v>
      </c>
      <c r="I615" s="220">
        <v>492871</v>
      </c>
      <c r="J615" s="220">
        <v>0</v>
      </c>
    </row>
    <row r="616" spans="1:10" ht="228" hidden="1" customHeight="1" x14ac:dyDescent="0.2">
      <c r="A616" s="221"/>
      <c r="B616" s="229" t="s">
        <v>273</v>
      </c>
      <c r="C616" s="218">
        <v>2</v>
      </c>
      <c r="D616" s="218">
        <v>0</v>
      </c>
      <c r="E616" s="218"/>
      <c r="F616" s="253" t="s">
        <v>58</v>
      </c>
      <c r="G616" s="222" t="s">
        <v>762</v>
      </c>
      <c r="H616" s="220">
        <f t="shared" si="13"/>
        <v>492871</v>
      </c>
      <c r="I616" s="220">
        <v>492871</v>
      </c>
      <c r="J616" s="220">
        <v>0</v>
      </c>
    </row>
    <row r="617" spans="1:10" ht="300" hidden="1" customHeight="1" x14ac:dyDescent="0.2">
      <c r="A617" s="221">
        <v>2920</v>
      </c>
      <c r="B617" s="217" t="s">
        <v>273</v>
      </c>
      <c r="C617" s="216">
        <v>2</v>
      </c>
      <c r="D617" s="216">
        <v>1</v>
      </c>
      <c r="E617" s="216"/>
      <c r="F617" s="223" t="s">
        <v>275</v>
      </c>
      <c r="G617" s="234" t="s">
        <v>763</v>
      </c>
      <c r="H617" s="220">
        <f t="shared" si="13"/>
        <v>492871</v>
      </c>
      <c r="I617" s="220">
        <v>492871</v>
      </c>
      <c r="J617" s="220">
        <v>0</v>
      </c>
    </row>
    <row r="618" spans="1:10" ht="36" hidden="1" customHeight="1" x14ac:dyDescent="0.2">
      <c r="A618" s="221">
        <v>2921</v>
      </c>
      <c r="B618" s="217"/>
      <c r="C618" s="216"/>
      <c r="D618" s="216"/>
      <c r="E618" s="216"/>
      <c r="F618" s="223" t="s">
        <v>841</v>
      </c>
      <c r="G618" s="224"/>
      <c r="H618" s="220">
        <f t="shared" si="13"/>
        <v>492871</v>
      </c>
      <c r="I618" s="220">
        <v>492871</v>
      </c>
      <c r="J618" s="220">
        <v>0</v>
      </c>
    </row>
    <row r="619" spans="1:10" ht="15" hidden="1" customHeight="1" x14ac:dyDescent="0.2">
      <c r="A619" s="221"/>
      <c r="B619" s="217"/>
      <c r="C619" s="216"/>
      <c r="D619" s="216"/>
      <c r="E619" s="216"/>
      <c r="F619" s="223" t="s">
        <v>847</v>
      </c>
      <c r="G619" s="224"/>
      <c r="H619" s="220">
        <f t="shared" si="13"/>
        <v>492871</v>
      </c>
      <c r="I619" s="220">
        <v>492871</v>
      </c>
      <c r="J619" s="220">
        <v>0</v>
      </c>
    </row>
    <row r="620" spans="1:10" ht="15" hidden="1" customHeight="1" x14ac:dyDescent="0.2">
      <c r="A620" s="221"/>
      <c r="B620" s="217"/>
      <c r="C620" s="216"/>
      <c r="D620" s="216"/>
      <c r="E620" s="216"/>
      <c r="F620" s="223" t="s">
        <v>847</v>
      </c>
      <c r="G620" s="224"/>
      <c r="H620" s="220">
        <f t="shared" si="13"/>
        <v>492871</v>
      </c>
      <c r="I620" s="220">
        <v>492871</v>
      </c>
      <c r="J620" s="220">
        <v>0</v>
      </c>
    </row>
    <row r="621" spans="1:10" ht="300" hidden="1" customHeight="1" x14ac:dyDescent="0.2">
      <c r="A621" s="221"/>
      <c r="B621" s="217" t="s">
        <v>273</v>
      </c>
      <c r="C621" s="216">
        <v>2</v>
      </c>
      <c r="D621" s="216">
        <v>2</v>
      </c>
      <c r="E621" s="216"/>
      <c r="F621" s="223" t="s">
        <v>276</v>
      </c>
      <c r="G621" s="234" t="s">
        <v>764</v>
      </c>
      <c r="H621" s="220">
        <f t="shared" si="13"/>
        <v>492871</v>
      </c>
      <c r="I621" s="220">
        <v>492871</v>
      </c>
      <c r="J621" s="220">
        <v>0</v>
      </c>
    </row>
    <row r="622" spans="1:10" ht="36" hidden="1" customHeight="1" x14ac:dyDescent="0.2">
      <c r="A622" s="221">
        <v>2922</v>
      </c>
      <c r="B622" s="217"/>
      <c r="C622" s="216"/>
      <c r="D622" s="216"/>
      <c r="E622" s="216"/>
      <c r="F622" s="223" t="s">
        <v>841</v>
      </c>
      <c r="G622" s="224"/>
      <c r="H622" s="220">
        <f t="shared" si="13"/>
        <v>492871</v>
      </c>
      <c r="I622" s="220">
        <v>492871</v>
      </c>
      <c r="J622" s="220">
        <v>0</v>
      </c>
    </row>
    <row r="623" spans="1:10" ht="15" hidden="1" customHeight="1" x14ac:dyDescent="0.2">
      <c r="A623" s="221"/>
      <c r="B623" s="217"/>
      <c r="C623" s="216"/>
      <c r="D623" s="216"/>
      <c r="E623" s="216"/>
      <c r="F623" s="223" t="s">
        <v>847</v>
      </c>
      <c r="G623" s="224"/>
      <c r="H623" s="220">
        <f t="shared" si="13"/>
        <v>492871</v>
      </c>
      <c r="I623" s="220">
        <v>492871</v>
      </c>
      <c r="J623" s="220">
        <v>0</v>
      </c>
    </row>
    <row r="624" spans="1:10" ht="18.75" hidden="1" customHeight="1" x14ac:dyDescent="0.2">
      <c r="A624" s="221"/>
      <c r="B624" s="217"/>
      <c r="C624" s="216"/>
      <c r="D624" s="216"/>
      <c r="E624" s="216"/>
      <c r="F624" s="223" t="s">
        <v>847</v>
      </c>
      <c r="G624" s="224"/>
      <c r="H624" s="220">
        <f t="shared" si="13"/>
        <v>492871</v>
      </c>
      <c r="I624" s="220">
        <v>492871</v>
      </c>
      <c r="J624" s="220">
        <v>0</v>
      </c>
    </row>
    <row r="625" spans="1:10" ht="22.5" hidden="1" customHeight="1" x14ac:dyDescent="0.2">
      <c r="A625" s="221"/>
      <c r="B625" s="229" t="s">
        <v>273</v>
      </c>
      <c r="C625" s="218">
        <v>3</v>
      </c>
      <c r="D625" s="218">
        <v>0</v>
      </c>
      <c r="E625" s="218"/>
      <c r="F625" s="253" t="s">
        <v>59</v>
      </c>
      <c r="G625" s="222" t="s">
        <v>765</v>
      </c>
      <c r="H625" s="220">
        <f t="shared" si="13"/>
        <v>492871</v>
      </c>
      <c r="I625" s="220">
        <v>492871</v>
      </c>
      <c r="J625" s="220">
        <v>0</v>
      </c>
    </row>
    <row r="626" spans="1:10" ht="22.5" hidden="1" customHeight="1" x14ac:dyDescent="0.2">
      <c r="A626" s="221">
        <v>2930</v>
      </c>
      <c r="B626" s="217" t="s">
        <v>273</v>
      </c>
      <c r="C626" s="216">
        <v>3</v>
      </c>
      <c r="D626" s="216">
        <v>1</v>
      </c>
      <c r="E626" s="216"/>
      <c r="F626" s="223" t="s">
        <v>277</v>
      </c>
      <c r="G626" s="234" t="s">
        <v>766</v>
      </c>
      <c r="H626" s="220">
        <f t="shared" si="13"/>
        <v>492871</v>
      </c>
      <c r="I626" s="220">
        <v>492871</v>
      </c>
      <c r="J626" s="220">
        <v>0</v>
      </c>
    </row>
    <row r="627" spans="1:10" ht="15" hidden="1" customHeight="1" x14ac:dyDescent="0.2">
      <c r="A627" s="221">
        <v>2931</v>
      </c>
      <c r="B627" s="217"/>
      <c r="C627" s="216"/>
      <c r="D627" s="216"/>
      <c r="E627" s="216"/>
      <c r="F627" s="223" t="s">
        <v>841</v>
      </c>
      <c r="G627" s="224"/>
      <c r="H627" s="220">
        <f t="shared" si="13"/>
        <v>492871</v>
      </c>
      <c r="I627" s="220">
        <v>492871</v>
      </c>
      <c r="J627" s="220">
        <v>0</v>
      </c>
    </row>
    <row r="628" spans="1:10" ht="17.25" hidden="1" customHeight="1" x14ac:dyDescent="0.2">
      <c r="A628" s="221"/>
      <c r="B628" s="217"/>
      <c r="C628" s="216"/>
      <c r="D628" s="216"/>
      <c r="E628" s="216"/>
      <c r="F628" s="223" t="s">
        <v>847</v>
      </c>
      <c r="G628" s="224"/>
      <c r="H628" s="220">
        <f t="shared" si="13"/>
        <v>492871</v>
      </c>
      <c r="I628" s="220">
        <v>492871</v>
      </c>
      <c r="J628" s="220">
        <v>0</v>
      </c>
    </row>
    <row r="629" spans="1:10" ht="15.75" hidden="1" customHeight="1" x14ac:dyDescent="0.2">
      <c r="A629" s="221"/>
      <c r="B629" s="217"/>
      <c r="C629" s="216"/>
      <c r="D629" s="216"/>
      <c r="E629" s="216"/>
      <c r="F629" s="223" t="s">
        <v>847</v>
      </c>
      <c r="G629" s="224"/>
      <c r="H629" s="220">
        <f t="shared" si="13"/>
        <v>492871</v>
      </c>
      <c r="I629" s="220">
        <v>492871</v>
      </c>
      <c r="J629" s="220">
        <v>0</v>
      </c>
    </row>
    <row r="630" spans="1:10" ht="20.25" hidden="1" customHeight="1" x14ac:dyDescent="0.2">
      <c r="A630" s="221"/>
      <c r="B630" s="217" t="s">
        <v>273</v>
      </c>
      <c r="C630" s="216">
        <v>3</v>
      </c>
      <c r="D630" s="216">
        <v>2</v>
      </c>
      <c r="E630" s="216"/>
      <c r="F630" s="223" t="s">
        <v>278</v>
      </c>
      <c r="G630" s="234"/>
      <c r="H630" s="220">
        <f t="shared" si="13"/>
        <v>492871</v>
      </c>
      <c r="I630" s="220">
        <v>492871</v>
      </c>
      <c r="J630" s="220">
        <v>0</v>
      </c>
    </row>
    <row r="631" spans="1:10" ht="17.25" hidden="1" customHeight="1" x14ac:dyDescent="0.2">
      <c r="A631" s="221">
        <v>2932</v>
      </c>
      <c r="B631" s="217"/>
      <c r="C631" s="216"/>
      <c r="D631" s="216"/>
      <c r="E631" s="216"/>
      <c r="F631" s="223" t="s">
        <v>841</v>
      </c>
      <c r="G631" s="224"/>
      <c r="H631" s="220">
        <f t="shared" si="13"/>
        <v>492871</v>
      </c>
      <c r="I631" s="220">
        <v>492871</v>
      </c>
      <c r="J631" s="220">
        <v>0</v>
      </c>
    </row>
    <row r="632" spans="1:10" ht="17.25" hidden="1" customHeight="1" x14ac:dyDescent="0.2">
      <c r="A632" s="221"/>
      <c r="B632" s="217"/>
      <c r="C632" s="216"/>
      <c r="D632" s="216"/>
      <c r="E632" s="216"/>
      <c r="F632" s="223" t="s">
        <v>847</v>
      </c>
      <c r="G632" s="224"/>
      <c r="H632" s="220">
        <f t="shared" si="13"/>
        <v>492871</v>
      </c>
      <c r="I632" s="220">
        <v>492871</v>
      </c>
      <c r="J632" s="220">
        <v>0</v>
      </c>
    </row>
    <row r="633" spans="1:10" ht="18" hidden="1" customHeight="1" x14ac:dyDescent="0.2">
      <c r="A633" s="221"/>
      <c r="B633" s="217"/>
      <c r="C633" s="216"/>
      <c r="D633" s="216"/>
      <c r="E633" s="216"/>
      <c r="F633" s="223" t="s">
        <v>847</v>
      </c>
      <c r="G633" s="224"/>
      <c r="H633" s="220">
        <f t="shared" si="13"/>
        <v>492871</v>
      </c>
      <c r="I633" s="220">
        <v>492871</v>
      </c>
      <c r="J633" s="220">
        <v>0</v>
      </c>
    </row>
    <row r="634" spans="1:10" ht="0.75" hidden="1" customHeight="1" x14ac:dyDescent="0.2">
      <c r="A634" s="221"/>
      <c r="B634" s="229" t="s">
        <v>273</v>
      </c>
      <c r="C634" s="218">
        <v>4</v>
      </c>
      <c r="D634" s="218">
        <v>0</v>
      </c>
      <c r="E634" s="218"/>
      <c r="F634" s="253" t="s">
        <v>60</v>
      </c>
      <c r="G634" s="222" t="s">
        <v>767</v>
      </c>
      <c r="H634" s="220">
        <f t="shared" si="13"/>
        <v>492871</v>
      </c>
      <c r="I634" s="220">
        <v>492871</v>
      </c>
      <c r="J634" s="220">
        <v>0</v>
      </c>
    </row>
    <row r="635" spans="1:10" ht="20.25" hidden="1" customHeight="1" x14ac:dyDescent="0.2">
      <c r="A635" s="221">
        <v>2940</v>
      </c>
      <c r="B635" s="217" t="s">
        <v>273</v>
      </c>
      <c r="C635" s="216">
        <v>4</v>
      </c>
      <c r="D635" s="216">
        <v>1</v>
      </c>
      <c r="E635" s="216"/>
      <c r="F635" s="223" t="s">
        <v>279</v>
      </c>
      <c r="G635" s="234" t="s">
        <v>768</v>
      </c>
      <c r="H635" s="220">
        <f t="shared" si="13"/>
        <v>492871</v>
      </c>
      <c r="I635" s="220">
        <v>492871</v>
      </c>
      <c r="J635" s="220">
        <v>0</v>
      </c>
    </row>
    <row r="636" spans="1:10" ht="16.5" hidden="1" customHeight="1" x14ac:dyDescent="0.2">
      <c r="A636" s="221">
        <v>2941</v>
      </c>
      <c r="B636" s="217"/>
      <c r="C636" s="216"/>
      <c r="D636" s="216"/>
      <c r="E636" s="216"/>
      <c r="F636" s="223" t="s">
        <v>841</v>
      </c>
      <c r="G636" s="224"/>
      <c r="H636" s="220">
        <f t="shared" si="13"/>
        <v>492871</v>
      </c>
      <c r="I636" s="220">
        <v>492871</v>
      </c>
      <c r="J636" s="220">
        <v>0</v>
      </c>
    </row>
    <row r="637" spans="1:10" ht="13.5" hidden="1" customHeight="1" x14ac:dyDescent="0.2">
      <c r="A637" s="221"/>
      <c r="B637" s="217"/>
      <c r="C637" s="216"/>
      <c r="D637" s="216"/>
      <c r="E637" s="216"/>
      <c r="F637" s="223" t="s">
        <v>847</v>
      </c>
      <c r="G637" s="224"/>
      <c r="H637" s="220">
        <f t="shared" si="13"/>
        <v>492871</v>
      </c>
      <c r="I637" s="220">
        <v>492871</v>
      </c>
      <c r="J637" s="220">
        <v>0</v>
      </c>
    </row>
    <row r="638" spans="1:10" ht="12" hidden="1" customHeight="1" x14ac:dyDescent="0.2">
      <c r="A638" s="221"/>
      <c r="B638" s="217"/>
      <c r="C638" s="216"/>
      <c r="D638" s="216"/>
      <c r="E638" s="216"/>
      <c r="F638" s="223" t="s">
        <v>847</v>
      </c>
      <c r="G638" s="224"/>
      <c r="H638" s="220">
        <f t="shared" si="13"/>
        <v>492871</v>
      </c>
      <c r="I638" s="220">
        <v>492871</v>
      </c>
      <c r="J638" s="220">
        <v>0</v>
      </c>
    </row>
    <row r="639" spans="1:10" ht="15" hidden="1" customHeight="1" x14ac:dyDescent="0.2">
      <c r="A639" s="221"/>
      <c r="B639" s="217" t="s">
        <v>273</v>
      </c>
      <c r="C639" s="216">
        <v>4</v>
      </c>
      <c r="D639" s="216">
        <v>2</v>
      </c>
      <c r="E639" s="216"/>
      <c r="F639" s="223" t="s">
        <v>280</v>
      </c>
      <c r="G639" s="234" t="s">
        <v>769</v>
      </c>
      <c r="H639" s="220">
        <f t="shared" si="13"/>
        <v>492871</v>
      </c>
      <c r="I639" s="220">
        <v>492871</v>
      </c>
      <c r="J639" s="220">
        <v>0</v>
      </c>
    </row>
    <row r="640" spans="1:10" ht="17.25" hidden="1" customHeight="1" x14ac:dyDescent="0.2">
      <c r="A640" s="221">
        <v>2942</v>
      </c>
      <c r="B640" s="217"/>
      <c r="C640" s="216"/>
      <c r="D640" s="216"/>
      <c r="E640" s="216"/>
      <c r="F640" s="223" t="s">
        <v>841</v>
      </c>
      <c r="G640" s="224"/>
      <c r="H640" s="220">
        <f t="shared" si="13"/>
        <v>492871</v>
      </c>
      <c r="I640" s="220">
        <v>492871</v>
      </c>
      <c r="J640" s="220">
        <v>0</v>
      </c>
    </row>
    <row r="641" spans="1:10" ht="18" hidden="1" customHeight="1" x14ac:dyDescent="0.2">
      <c r="A641" s="221"/>
      <c r="B641" s="217"/>
      <c r="C641" s="216"/>
      <c r="D641" s="216"/>
      <c r="E641" s="216"/>
      <c r="F641" s="223" t="s">
        <v>847</v>
      </c>
      <c r="G641" s="224"/>
      <c r="H641" s="220">
        <f t="shared" si="13"/>
        <v>492871</v>
      </c>
      <c r="I641" s="220">
        <v>492871</v>
      </c>
      <c r="J641" s="220">
        <v>0</v>
      </c>
    </row>
    <row r="642" spans="1:10" ht="18" hidden="1" customHeight="1" x14ac:dyDescent="0.2">
      <c r="A642" s="221"/>
      <c r="B642" s="217"/>
      <c r="C642" s="216"/>
      <c r="D642" s="216"/>
      <c r="E642" s="216"/>
      <c r="F642" s="223" t="s">
        <v>847</v>
      </c>
      <c r="G642" s="224"/>
      <c r="H642" s="220">
        <f t="shared" si="13"/>
        <v>492871</v>
      </c>
      <c r="I642" s="220">
        <v>492871</v>
      </c>
      <c r="J642" s="220">
        <v>0</v>
      </c>
    </row>
    <row r="643" spans="1:10" ht="18" hidden="1" customHeight="1" x14ac:dyDescent="0.2">
      <c r="A643" s="221"/>
      <c r="B643" s="217" t="s">
        <v>273</v>
      </c>
      <c r="C643" s="216">
        <v>1</v>
      </c>
      <c r="D643" s="216">
        <v>2</v>
      </c>
      <c r="E643" s="216"/>
      <c r="F643" s="223" t="s">
        <v>274</v>
      </c>
      <c r="G643" s="224"/>
      <c r="H643" s="220">
        <f t="shared" si="13"/>
        <v>492871</v>
      </c>
      <c r="I643" s="220">
        <v>492871</v>
      </c>
      <c r="J643" s="220">
        <v>0</v>
      </c>
    </row>
    <row r="644" spans="1:10" ht="0.75" hidden="1" customHeight="1" x14ac:dyDescent="0.2">
      <c r="A644" s="221">
        <v>2912</v>
      </c>
      <c r="B644" s="217"/>
      <c r="C644" s="216"/>
      <c r="D644" s="216"/>
      <c r="E644" s="216"/>
      <c r="F644" s="223" t="s">
        <v>847</v>
      </c>
      <c r="G644" s="224"/>
      <c r="H644" s="220">
        <f t="shared" si="13"/>
        <v>492871</v>
      </c>
      <c r="I644" s="220">
        <v>492871</v>
      </c>
      <c r="J644" s="220">
        <v>0</v>
      </c>
    </row>
    <row r="645" spans="1:10" ht="24" hidden="1" customHeight="1" x14ac:dyDescent="0.2">
      <c r="A645" s="221"/>
      <c r="B645" s="217"/>
      <c r="C645" s="216"/>
      <c r="D645" s="216"/>
      <c r="E645" s="255">
        <v>5112</v>
      </c>
      <c r="F645" s="272" t="s">
        <v>191</v>
      </c>
      <c r="G645" s="224"/>
      <c r="H645" s="220">
        <f t="shared" si="13"/>
        <v>492871</v>
      </c>
      <c r="I645" s="220">
        <v>492871</v>
      </c>
      <c r="J645" s="220">
        <v>0</v>
      </c>
    </row>
    <row r="646" spans="1:10" ht="51.75" customHeight="1" x14ac:dyDescent="0.2">
      <c r="A646" s="221"/>
      <c r="B646" s="217"/>
      <c r="C646" s="216"/>
      <c r="D646" s="216"/>
      <c r="E646" s="255">
        <v>4655</v>
      </c>
      <c r="F646" s="234" t="s">
        <v>895</v>
      </c>
      <c r="G646" s="224"/>
      <c r="H646" s="220">
        <f t="shared" si="13"/>
        <v>11000</v>
      </c>
      <c r="I646" s="220">
        <v>11000</v>
      </c>
      <c r="J646" s="220">
        <v>0</v>
      </c>
    </row>
    <row r="647" spans="1:10" ht="39" customHeight="1" x14ac:dyDescent="0.2">
      <c r="A647" s="221"/>
      <c r="B647" s="217" t="s">
        <v>273</v>
      </c>
      <c r="C647" s="216">
        <v>2</v>
      </c>
      <c r="D647" s="216">
        <v>0</v>
      </c>
      <c r="E647" s="255"/>
      <c r="F647" s="273" t="s">
        <v>58</v>
      </c>
      <c r="G647" s="224"/>
      <c r="H647" s="220">
        <f>SUM(I647:J647)</f>
        <v>0</v>
      </c>
      <c r="I647" s="220">
        <f>I648</f>
        <v>0</v>
      </c>
      <c r="J647" s="220"/>
    </row>
    <row r="648" spans="1:10" ht="24" customHeight="1" x14ac:dyDescent="0.2">
      <c r="A648" s="221">
        <v>2920</v>
      </c>
      <c r="B648" s="217" t="s">
        <v>273</v>
      </c>
      <c r="C648" s="216">
        <v>2</v>
      </c>
      <c r="D648" s="216">
        <v>1</v>
      </c>
      <c r="E648" s="216"/>
      <c r="F648" s="272" t="s">
        <v>275</v>
      </c>
      <c r="G648" s="224"/>
      <c r="H648" s="220">
        <f>H650</f>
        <v>0</v>
      </c>
      <c r="I648" s="220">
        <f>I650</f>
        <v>0</v>
      </c>
      <c r="J648" s="220"/>
    </row>
    <row r="649" spans="1:10" ht="58.5" customHeight="1" x14ac:dyDescent="0.2">
      <c r="A649" s="221"/>
      <c r="B649" s="217"/>
      <c r="C649" s="216"/>
      <c r="D649" s="216"/>
      <c r="E649" s="216"/>
      <c r="F649" s="223" t="s">
        <v>841</v>
      </c>
      <c r="G649" s="234"/>
      <c r="H649" s="220"/>
      <c r="I649" s="220"/>
      <c r="J649" s="220"/>
    </row>
    <row r="650" spans="1:10" ht="58.5" customHeight="1" x14ac:dyDescent="0.2">
      <c r="A650" s="221"/>
      <c r="B650" s="217"/>
      <c r="C650" s="216"/>
      <c r="D650" s="216"/>
      <c r="E650" s="216">
        <v>4637</v>
      </c>
      <c r="F650" s="234" t="s">
        <v>182</v>
      </c>
      <c r="G650" s="234"/>
      <c r="H650" s="220">
        <f>I650</f>
        <v>0</v>
      </c>
      <c r="I650" s="220">
        <v>0</v>
      </c>
      <c r="J650" s="220"/>
    </row>
    <row r="651" spans="1:10" ht="58.5" customHeight="1" x14ac:dyDescent="0.2">
      <c r="A651" s="221"/>
      <c r="B651" s="217" t="s">
        <v>273</v>
      </c>
      <c r="C651" s="216">
        <v>4</v>
      </c>
      <c r="D651" s="216">
        <v>0</v>
      </c>
      <c r="E651" s="216"/>
      <c r="F651" s="274" t="s">
        <v>893</v>
      </c>
      <c r="G651" s="234"/>
      <c r="H651" s="220">
        <f>I651</f>
        <v>25000</v>
      </c>
      <c r="I651" s="220">
        <f>I652</f>
        <v>25000</v>
      </c>
      <c r="J651" s="220"/>
    </row>
    <row r="652" spans="1:10" ht="58.5" customHeight="1" x14ac:dyDescent="0.2">
      <c r="A652" s="221">
        <v>2930</v>
      </c>
      <c r="B652" s="217" t="s">
        <v>273</v>
      </c>
      <c r="C652" s="216">
        <v>4</v>
      </c>
      <c r="D652" s="216">
        <v>1</v>
      </c>
      <c r="E652" s="216"/>
      <c r="F652" s="234" t="s">
        <v>279</v>
      </c>
      <c r="G652" s="234"/>
      <c r="H652" s="220">
        <f>I652</f>
        <v>25000</v>
      </c>
      <c r="I652" s="220">
        <f>I653</f>
        <v>25000</v>
      </c>
      <c r="J652" s="220"/>
    </row>
    <row r="653" spans="1:10" ht="58.5" customHeight="1" x14ac:dyDescent="0.2">
      <c r="A653" s="221"/>
      <c r="B653" s="217"/>
      <c r="C653" s="216"/>
      <c r="D653" s="216"/>
      <c r="E653" s="216">
        <v>4729</v>
      </c>
      <c r="F653" s="247" t="s">
        <v>327</v>
      </c>
      <c r="G653" s="234"/>
      <c r="H653" s="220">
        <f>I653</f>
        <v>25000</v>
      </c>
      <c r="I653" s="220">
        <v>25000</v>
      </c>
      <c r="J653" s="220"/>
    </row>
    <row r="654" spans="1:10" ht="41.25" customHeight="1" x14ac:dyDescent="0.2">
      <c r="A654" s="221"/>
      <c r="B654" s="217" t="s">
        <v>273</v>
      </c>
      <c r="C654" s="216">
        <v>5</v>
      </c>
      <c r="D654" s="216">
        <v>0</v>
      </c>
      <c r="E654" s="218"/>
      <c r="F654" s="223" t="s">
        <v>885</v>
      </c>
      <c r="G654" s="222" t="s">
        <v>770</v>
      </c>
      <c r="H654" s="220">
        <f t="shared" ref="H654:H717" si="14">SUM(I654:J654)</f>
        <v>315297</v>
      </c>
      <c r="I654" s="220">
        <f>I655</f>
        <v>315297</v>
      </c>
      <c r="J654" s="220">
        <v>0</v>
      </c>
    </row>
    <row r="655" spans="1:10" ht="22.5" customHeight="1" x14ac:dyDescent="0.2">
      <c r="A655" s="221">
        <v>2950</v>
      </c>
      <c r="B655" s="217" t="s">
        <v>273</v>
      </c>
      <c r="C655" s="216">
        <v>5</v>
      </c>
      <c r="D655" s="216">
        <v>1</v>
      </c>
      <c r="E655" s="216"/>
      <c r="F655" s="223" t="s">
        <v>281</v>
      </c>
      <c r="G655" s="222"/>
      <c r="H655" s="220">
        <f t="shared" si="14"/>
        <v>315297</v>
      </c>
      <c r="I655" s="220">
        <f>I657+I678</f>
        <v>315297</v>
      </c>
      <c r="J655" s="220">
        <v>0</v>
      </c>
    </row>
    <row r="656" spans="1:10" ht="51" customHeight="1" x14ac:dyDescent="0.2">
      <c r="A656" s="221">
        <v>2951</v>
      </c>
      <c r="B656" s="217"/>
      <c r="C656" s="216"/>
      <c r="D656" s="216"/>
      <c r="E656" s="216"/>
      <c r="F656" s="223" t="s">
        <v>841</v>
      </c>
      <c r="G656" s="224"/>
      <c r="H656" s="220">
        <f t="shared" si="14"/>
        <v>0</v>
      </c>
      <c r="I656" s="220">
        <v>0</v>
      </c>
      <c r="J656" s="220">
        <v>0</v>
      </c>
    </row>
    <row r="657" spans="1:10" ht="62.25" customHeight="1" x14ac:dyDescent="0.2">
      <c r="A657" s="221"/>
      <c r="B657" s="217"/>
      <c r="C657" s="216"/>
      <c r="D657" s="216"/>
      <c r="E657" s="216">
        <v>4511</v>
      </c>
      <c r="F657" s="247" t="s">
        <v>146</v>
      </c>
      <c r="G657" s="224"/>
      <c r="H657" s="220">
        <f t="shared" si="14"/>
        <v>312297</v>
      </c>
      <c r="I657" s="220">
        <v>312297</v>
      </c>
      <c r="J657" s="220">
        <v>0</v>
      </c>
    </row>
    <row r="658" spans="1:10" ht="384" hidden="1" customHeight="1" x14ac:dyDescent="0.2">
      <c r="A658" s="221"/>
      <c r="B658" s="217" t="s">
        <v>273</v>
      </c>
      <c r="C658" s="216">
        <v>5</v>
      </c>
      <c r="D658" s="216">
        <v>2</v>
      </c>
      <c r="E658" s="216"/>
      <c r="F658" s="223" t="s">
        <v>282</v>
      </c>
      <c r="G658" s="234" t="s">
        <v>771</v>
      </c>
      <c r="H658" s="220">
        <f t="shared" si="14"/>
        <v>0</v>
      </c>
      <c r="I658" s="220">
        <f>SUM(I660:I661)</f>
        <v>0</v>
      </c>
      <c r="J658" s="220">
        <f>SUM(J660:J661)</f>
        <v>0</v>
      </c>
    </row>
    <row r="659" spans="1:10" ht="36" hidden="1" customHeight="1" x14ac:dyDescent="0.2">
      <c r="A659" s="221">
        <v>2952</v>
      </c>
      <c r="B659" s="217"/>
      <c r="C659" s="216"/>
      <c r="D659" s="216"/>
      <c r="E659" s="216"/>
      <c r="F659" s="223" t="s">
        <v>841</v>
      </c>
      <c r="G659" s="224"/>
      <c r="H659" s="220">
        <f t="shared" si="14"/>
        <v>0</v>
      </c>
      <c r="I659" s="220"/>
      <c r="J659" s="220"/>
    </row>
    <row r="660" spans="1:10" ht="15" hidden="1" customHeight="1" x14ac:dyDescent="0.2">
      <c r="A660" s="221"/>
      <c r="B660" s="217"/>
      <c r="C660" s="216"/>
      <c r="D660" s="216"/>
      <c r="E660" s="216"/>
      <c r="F660" s="223" t="s">
        <v>847</v>
      </c>
      <c r="G660" s="224"/>
      <c r="H660" s="220">
        <f t="shared" si="14"/>
        <v>0</v>
      </c>
      <c r="I660" s="220"/>
      <c r="J660" s="220"/>
    </row>
    <row r="661" spans="1:10" ht="15" hidden="1" customHeight="1" x14ac:dyDescent="0.2">
      <c r="A661" s="221"/>
      <c r="B661" s="217"/>
      <c r="C661" s="216"/>
      <c r="D661" s="216"/>
      <c r="E661" s="216"/>
      <c r="F661" s="223" t="s">
        <v>847</v>
      </c>
      <c r="G661" s="224"/>
      <c r="H661" s="220">
        <f t="shared" si="14"/>
        <v>0</v>
      </c>
      <c r="I661" s="220"/>
      <c r="J661" s="220"/>
    </row>
    <row r="662" spans="1:10" ht="372" hidden="1" customHeight="1" x14ac:dyDescent="0.2">
      <c r="A662" s="221"/>
      <c r="B662" s="229" t="s">
        <v>273</v>
      </c>
      <c r="C662" s="218">
        <v>6</v>
      </c>
      <c r="D662" s="218">
        <v>0</v>
      </c>
      <c r="E662" s="218"/>
      <c r="F662" s="253" t="s">
        <v>62</v>
      </c>
      <c r="G662" s="222" t="s">
        <v>773</v>
      </c>
      <c r="H662" s="220">
        <f t="shared" si="14"/>
        <v>0</v>
      </c>
      <c r="I662" s="220">
        <f>SUM(I663)</f>
        <v>0</v>
      </c>
      <c r="J662" s="220">
        <f>SUM(J663)</f>
        <v>0</v>
      </c>
    </row>
    <row r="663" spans="1:10" ht="372" hidden="1" customHeight="1" x14ac:dyDescent="0.2">
      <c r="A663" s="221">
        <v>2960</v>
      </c>
      <c r="B663" s="217" t="s">
        <v>273</v>
      </c>
      <c r="C663" s="216">
        <v>6</v>
      </c>
      <c r="D663" s="216">
        <v>1</v>
      </c>
      <c r="E663" s="216"/>
      <c r="F663" s="223" t="s">
        <v>772</v>
      </c>
      <c r="G663" s="234" t="s">
        <v>774</v>
      </c>
      <c r="H663" s="220">
        <f t="shared" si="14"/>
        <v>0</v>
      </c>
      <c r="I663" s="220">
        <f>SUM(I665:I666)</f>
        <v>0</v>
      </c>
      <c r="J663" s="220">
        <f>SUM(J665:J666)</f>
        <v>0</v>
      </c>
    </row>
    <row r="664" spans="1:10" ht="17.25" hidden="1" customHeight="1" x14ac:dyDescent="0.2">
      <c r="A664" s="221">
        <v>2961</v>
      </c>
      <c r="B664" s="217"/>
      <c r="C664" s="216"/>
      <c r="D664" s="216"/>
      <c r="E664" s="216"/>
      <c r="F664" s="223" t="s">
        <v>841</v>
      </c>
      <c r="G664" s="224"/>
      <c r="H664" s="220">
        <f t="shared" si="14"/>
        <v>0</v>
      </c>
      <c r="I664" s="220"/>
      <c r="J664" s="220"/>
    </row>
    <row r="665" spans="1:10" ht="15" hidden="1" customHeight="1" x14ac:dyDescent="0.2">
      <c r="A665" s="221"/>
      <c r="B665" s="217"/>
      <c r="C665" s="216"/>
      <c r="D665" s="216"/>
      <c r="E665" s="216"/>
      <c r="F665" s="223" t="s">
        <v>847</v>
      </c>
      <c r="G665" s="224"/>
      <c r="H665" s="220">
        <f t="shared" si="14"/>
        <v>0</v>
      </c>
      <c r="I665" s="220"/>
      <c r="J665" s="220"/>
    </row>
    <row r="666" spans="1:10" ht="15" hidden="1" customHeight="1" x14ac:dyDescent="0.2">
      <c r="A666" s="221"/>
      <c r="B666" s="217"/>
      <c r="C666" s="216"/>
      <c r="D666" s="216"/>
      <c r="E666" s="216"/>
      <c r="F666" s="223" t="s">
        <v>847</v>
      </c>
      <c r="G666" s="224"/>
      <c r="H666" s="220">
        <f t="shared" si="14"/>
        <v>0</v>
      </c>
      <c r="I666" s="220"/>
      <c r="J666" s="220"/>
    </row>
    <row r="667" spans="1:10" ht="156" hidden="1" customHeight="1" x14ac:dyDescent="0.2">
      <c r="A667" s="221"/>
      <c r="B667" s="229" t="s">
        <v>273</v>
      </c>
      <c r="C667" s="218">
        <v>7</v>
      </c>
      <c r="D667" s="218">
        <v>0</v>
      </c>
      <c r="E667" s="218"/>
      <c r="F667" s="253" t="s">
        <v>63</v>
      </c>
      <c r="G667" s="222" t="s">
        <v>776</v>
      </c>
      <c r="H667" s="220">
        <f t="shared" si="14"/>
        <v>0</v>
      </c>
      <c r="I667" s="220">
        <f>SUM(I668)</f>
        <v>0</v>
      </c>
      <c r="J667" s="220">
        <f>SUM(J668)</f>
        <v>0</v>
      </c>
    </row>
    <row r="668" spans="1:10" ht="156" hidden="1" customHeight="1" x14ac:dyDescent="0.2">
      <c r="A668" s="221">
        <v>2970</v>
      </c>
      <c r="B668" s="217" t="s">
        <v>273</v>
      </c>
      <c r="C668" s="216">
        <v>7</v>
      </c>
      <c r="D668" s="216">
        <v>1</v>
      </c>
      <c r="E668" s="216"/>
      <c r="F668" s="223" t="s">
        <v>775</v>
      </c>
      <c r="G668" s="234" t="s">
        <v>776</v>
      </c>
      <c r="H668" s="220">
        <f t="shared" si="14"/>
        <v>0</v>
      </c>
      <c r="I668" s="220">
        <f>SUM(I670:I671)</f>
        <v>0</v>
      </c>
      <c r="J668" s="220">
        <f>SUM(J670:J671)</f>
        <v>0</v>
      </c>
    </row>
    <row r="669" spans="1:10" ht="17.25" hidden="1" customHeight="1" x14ac:dyDescent="0.2">
      <c r="A669" s="221">
        <v>2971</v>
      </c>
      <c r="B669" s="217"/>
      <c r="C669" s="216"/>
      <c r="D669" s="216"/>
      <c r="E669" s="216"/>
      <c r="F669" s="223" t="s">
        <v>841</v>
      </c>
      <c r="G669" s="224"/>
      <c r="H669" s="220">
        <f t="shared" si="14"/>
        <v>0</v>
      </c>
      <c r="I669" s="220"/>
      <c r="J669" s="220"/>
    </row>
    <row r="670" spans="1:10" ht="18.75" hidden="1" customHeight="1" x14ac:dyDescent="0.2">
      <c r="A670" s="221"/>
      <c r="B670" s="217"/>
      <c r="C670" s="216"/>
      <c r="D670" s="216"/>
      <c r="E670" s="216"/>
      <c r="F670" s="223" t="s">
        <v>847</v>
      </c>
      <c r="G670" s="224"/>
      <c r="H670" s="220">
        <f t="shared" si="14"/>
        <v>0</v>
      </c>
      <c r="I670" s="220"/>
      <c r="J670" s="220"/>
    </row>
    <row r="671" spans="1:10" ht="21" hidden="1" customHeight="1" x14ac:dyDescent="0.2">
      <c r="A671" s="221"/>
      <c r="B671" s="217"/>
      <c r="C671" s="216"/>
      <c r="D671" s="216"/>
      <c r="E671" s="216"/>
      <c r="F671" s="223" t="s">
        <v>847</v>
      </c>
      <c r="G671" s="224"/>
      <c r="H671" s="220">
        <f t="shared" si="14"/>
        <v>0</v>
      </c>
      <c r="I671" s="220"/>
      <c r="J671" s="220"/>
    </row>
    <row r="672" spans="1:10" ht="30" hidden="1" customHeight="1" x14ac:dyDescent="0.2">
      <c r="A672" s="221"/>
      <c r="B672" s="229" t="s">
        <v>273</v>
      </c>
      <c r="C672" s="218">
        <v>8</v>
      </c>
      <c r="D672" s="218">
        <v>0</v>
      </c>
      <c r="E672" s="218"/>
      <c r="F672" s="253" t="s">
        <v>64</v>
      </c>
      <c r="G672" s="222" t="s">
        <v>778</v>
      </c>
      <c r="H672" s="220">
        <f t="shared" si="14"/>
        <v>0</v>
      </c>
      <c r="I672" s="220">
        <f>SUM(I673)</f>
        <v>0</v>
      </c>
      <c r="J672" s="220">
        <f>SUM(J673)</f>
        <v>0</v>
      </c>
    </row>
    <row r="673" spans="1:137" ht="26.25" hidden="1" customHeight="1" x14ac:dyDescent="0.2">
      <c r="A673" s="221">
        <v>2980</v>
      </c>
      <c r="B673" s="217" t="s">
        <v>273</v>
      </c>
      <c r="C673" s="216">
        <v>8</v>
      </c>
      <c r="D673" s="216">
        <v>1</v>
      </c>
      <c r="E673" s="216"/>
      <c r="F673" s="223" t="s">
        <v>777</v>
      </c>
      <c r="G673" s="234" t="s">
        <v>779</v>
      </c>
      <c r="H673" s="220">
        <f t="shared" si="14"/>
        <v>0</v>
      </c>
      <c r="I673" s="220">
        <f>SUM(I675:I676)</f>
        <v>0</v>
      </c>
      <c r="J673" s="220">
        <f>SUM(J675:J676)</f>
        <v>0</v>
      </c>
    </row>
    <row r="674" spans="1:137" ht="22.5" hidden="1" customHeight="1" x14ac:dyDescent="0.2">
      <c r="A674" s="221">
        <v>2981</v>
      </c>
      <c r="B674" s="217"/>
      <c r="C674" s="216"/>
      <c r="D674" s="216"/>
      <c r="E674" s="216"/>
      <c r="F674" s="223" t="s">
        <v>841</v>
      </c>
      <c r="G674" s="224"/>
      <c r="H674" s="220">
        <f t="shared" si="14"/>
        <v>0</v>
      </c>
      <c r="I674" s="220"/>
      <c r="J674" s="220"/>
    </row>
    <row r="675" spans="1:137" ht="13.5" hidden="1" customHeight="1" x14ac:dyDescent="0.2">
      <c r="A675" s="221"/>
      <c r="B675" s="217"/>
      <c r="C675" s="216"/>
      <c r="D675" s="216"/>
      <c r="E675" s="216"/>
      <c r="F675" s="223" t="s">
        <v>847</v>
      </c>
      <c r="G675" s="224"/>
      <c r="H675" s="220">
        <f t="shared" si="14"/>
        <v>0</v>
      </c>
      <c r="I675" s="220"/>
      <c r="J675" s="220"/>
    </row>
    <row r="676" spans="1:137" ht="15.75" hidden="1" customHeight="1" x14ac:dyDescent="0.2">
      <c r="A676" s="221"/>
      <c r="B676" s="217"/>
      <c r="C676" s="216"/>
      <c r="D676" s="216"/>
      <c r="E676" s="216"/>
      <c r="F676" s="223" t="s">
        <v>847</v>
      </c>
      <c r="G676" s="224"/>
      <c r="H676" s="220">
        <f t="shared" si="14"/>
        <v>0</v>
      </c>
      <c r="I676" s="220"/>
      <c r="J676" s="220"/>
    </row>
    <row r="677" spans="1:137" hidden="1" x14ac:dyDescent="0.2">
      <c r="A677" s="221"/>
      <c r="B677" s="217"/>
      <c r="C677" s="216"/>
      <c r="D677" s="216"/>
      <c r="E677" s="216">
        <v>5129</v>
      </c>
      <c r="F677" s="247" t="s">
        <v>189</v>
      </c>
      <c r="G677" s="224"/>
      <c r="H677" s="220">
        <f t="shared" si="14"/>
        <v>0</v>
      </c>
      <c r="I677" s="220">
        <v>0</v>
      </c>
      <c r="J677" s="220">
        <v>0</v>
      </c>
    </row>
    <row r="678" spans="1:137" ht="45" x14ac:dyDescent="0.2">
      <c r="A678" s="221"/>
      <c r="B678" s="217"/>
      <c r="C678" s="216"/>
      <c r="D678" s="216"/>
      <c r="E678" s="255">
        <v>4655</v>
      </c>
      <c r="F678" s="234" t="s">
        <v>895</v>
      </c>
      <c r="G678" s="224"/>
      <c r="H678" s="220">
        <f t="shared" si="14"/>
        <v>3000</v>
      </c>
      <c r="I678" s="220">
        <v>3000</v>
      </c>
      <c r="J678" s="220">
        <v>0</v>
      </c>
    </row>
    <row r="679" spans="1:137" ht="77.25" customHeight="1" x14ac:dyDescent="0.2">
      <c r="A679" s="221">
        <v>3000</v>
      </c>
      <c r="B679" s="217" t="s">
        <v>283</v>
      </c>
      <c r="C679" s="216">
        <v>0</v>
      </c>
      <c r="D679" s="216">
        <v>0</v>
      </c>
      <c r="E679" s="218"/>
      <c r="F679" s="82" t="s">
        <v>886</v>
      </c>
      <c r="G679" s="235" t="s">
        <v>780</v>
      </c>
      <c r="H679" s="220">
        <f t="shared" si="14"/>
        <v>84500</v>
      </c>
      <c r="I679" s="220">
        <f>I712</f>
        <v>84500</v>
      </c>
      <c r="J679" s="220">
        <v>0</v>
      </c>
      <c r="K679" s="88"/>
      <c r="L679" s="88"/>
      <c r="M679" s="88"/>
      <c r="N679" s="88"/>
      <c r="O679" s="88"/>
      <c r="P679" s="88"/>
      <c r="Q679" s="88"/>
      <c r="R679" s="88"/>
      <c r="S679" s="88"/>
      <c r="T679" s="88"/>
      <c r="U679" s="88"/>
      <c r="V679" s="88"/>
      <c r="W679" s="88"/>
      <c r="X679" s="88"/>
      <c r="Y679" s="88"/>
      <c r="Z679" s="88"/>
      <c r="AA679" s="88"/>
      <c r="AB679" s="88"/>
      <c r="AC679" s="88"/>
      <c r="AD679" s="88"/>
      <c r="AE679" s="88"/>
      <c r="AF679" s="88"/>
      <c r="AG679" s="88"/>
      <c r="AH679" s="88"/>
      <c r="AI679" s="88"/>
      <c r="AJ679" s="88"/>
      <c r="AK679" s="88"/>
      <c r="AL679" s="88"/>
      <c r="AM679" s="88"/>
      <c r="AN679" s="88"/>
      <c r="AO679" s="88"/>
      <c r="AP679" s="88"/>
      <c r="AQ679" s="88"/>
      <c r="AR679" s="88"/>
      <c r="AS679" s="88"/>
      <c r="AT679" s="88"/>
      <c r="AU679" s="88"/>
      <c r="AV679" s="88"/>
      <c r="AW679" s="88"/>
      <c r="AX679" s="88"/>
      <c r="AY679" s="88"/>
      <c r="AZ679" s="88"/>
      <c r="BA679" s="88"/>
      <c r="BB679" s="88"/>
      <c r="BC679" s="88"/>
      <c r="BD679" s="88"/>
      <c r="BE679" s="88"/>
      <c r="BF679" s="88"/>
      <c r="BG679" s="88"/>
      <c r="BH679" s="88"/>
      <c r="BI679" s="88"/>
      <c r="BJ679" s="88"/>
      <c r="BK679" s="88"/>
      <c r="BL679" s="88"/>
      <c r="BM679" s="88"/>
      <c r="BN679" s="88"/>
      <c r="BO679" s="88"/>
      <c r="BP679" s="88"/>
      <c r="BQ679" s="88"/>
      <c r="BR679" s="88"/>
      <c r="BS679" s="88"/>
      <c r="BT679" s="88"/>
      <c r="BU679" s="88"/>
      <c r="BV679" s="88"/>
      <c r="BW679" s="88"/>
      <c r="BX679" s="88"/>
      <c r="BY679" s="88"/>
      <c r="BZ679" s="88"/>
      <c r="CA679" s="88"/>
      <c r="CB679" s="88"/>
      <c r="CC679" s="88"/>
      <c r="CD679" s="88"/>
      <c r="CE679" s="88"/>
      <c r="CF679" s="88"/>
      <c r="CG679" s="88"/>
      <c r="CH679" s="88"/>
      <c r="CI679" s="88"/>
      <c r="CJ679" s="88"/>
      <c r="CK679" s="88"/>
      <c r="CL679" s="88"/>
      <c r="CM679" s="88"/>
      <c r="CN679" s="88"/>
      <c r="CO679" s="88"/>
      <c r="CP679" s="88"/>
      <c r="CQ679" s="88"/>
      <c r="CR679" s="88"/>
      <c r="CS679" s="88"/>
      <c r="CT679" s="88"/>
      <c r="CU679" s="88"/>
      <c r="CV679" s="88"/>
      <c r="CW679" s="88"/>
      <c r="CX679" s="88"/>
      <c r="CY679" s="88"/>
      <c r="CZ679" s="88"/>
      <c r="DA679" s="88"/>
      <c r="DB679" s="88"/>
      <c r="DC679" s="88"/>
      <c r="DD679" s="88"/>
      <c r="DE679" s="88"/>
      <c r="DF679" s="88"/>
      <c r="DG679" s="88"/>
      <c r="DH679" s="88"/>
      <c r="DI679" s="88"/>
      <c r="DJ679" s="88"/>
      <c r="DK679" s="88"/>
      <c r="DL679" s="88"/>
      <c r="DM679" s="88"/>
      <c r="DN679" s="88"/>
      <c r="DO679" s="88"/>
      <c r="DP679" s="88"/>
      <c r="DQ679" s="88"/>
      <c r="DR679" s="88"/>
      <c r="DS679" s="88"/>
      <c r="DT679" s="88"/>
      <c r="DU679" s="88"/>
      <c r="DV679" s="88"/>
      <c r="DW679" s="88"/>
      <c r="DX679" s="88"/>
      <c r="DY679" s="88"/>
      <c r="DZ679" s="88"/>
      <c r="EA679" s="88"/>
      <c r="EB679" s="88"/>
      <c r="EC679" s="88"/>
      <c r="ED679" s="88"/>
      <c r="EE679" s="88"/>
      <c r="EF679" s="88"/>
      <c r="EG679" s="88"/>
    </row>
    <row r="680" spans="1:137" s="88" customFormat="1" ht="27" hidden="1" customHeight="1" x14ac:dyDescent="0.2">
      <c r="A680" s="216">
        <v>3000</v>
      </c>
      <c r="B680" s="217" t="s">
        <v>283</v>
      </c>
      <c r="C680" s="216">
        <v>1</v>
      </c>
      <c r="D680" s="216">
        <v>0</v>
      </c>
      <c r="E680" s="218"/>
      <c r="F680" s="253" t="s">
        <v>65</v>
      </c>
      <c r="G680" s="222" t="s">
        <v>781</v>
      </c>
      <c r="H680" s="220">
        <v>0</v>
      </c>
      <c r="I680" s="220">
        <v>0</v>
      </c>
      <c r="J680" s="220">
        <v>0</v>
      </c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  <c r="BO680" s="4"/>
      <c r="BP680" s="4"/>
      <c r="BQ680" s="4"/>
      <c r="BR680" s="4"/>
      <c r="BS680" s="4"/>
      <c r="BT680" s="4"/>
      <c r="BU680" s="4"/>
      <c r="BV680" s="4"/>
      <c r="BW680" s="4"/>
      <c r="BX680" s="4"/>
      <c r="BY680" s="4"/>
      <c r="BZ680" s="4"/>
      <c r="CA680" s="4"/>
      <c r="CB680" s="4"/>
      <c r="CC680" s="4"/>
      <c r="CD680" s="4"/>
      <c r="CE680" s="4"/>
      <c r="CF680" s="4"/>
      <c r="CG680" s="4"/>
      <c r="CH680" s="4"/>
      <c r="CI680" s="4"/>
      <c r="CJ680" s="4"/>
      <c r="CK680" s="4"/>
      <c r="CL680" s="4"/>
      <c r="CM680" s="4"/>
      <c r="CN680" s="4"/>
      <c r="CO680" s="4"/>
      <c r="CP680" s="4"/>
      <c r="CQ680" s="4"/>
      <c r="CR680" s="4"/>
      <c r="CS680" s="4"/>
      <c r="CT680" s="4"/>
      <c r="CU680" s="4"/>
      <c r="CV680" s="4"/>
      <c r="CW680" s="4"/>
      <c r="CX680" s="4"/>
      <c r="CY680" s="4"/>
      <c r="CZ680" s="4"/>
      <c r="DA680" s="4"/>
      <c r="DB680" s="4"/>
      <c r="DC680" s="4"/>
      <c r="DD680" s="4"/>
      <c r="DE680" s="4"/>
      <c r="DF680" s="4"/>
      <c r="DG680" s="4"/>
      <c r="DH680" s="4"/>
      <c r="DI680" s="4"/>
      <c r="DJ680" s="4"/>
      <c r="DK680" s="4"/>
      <c r="DL680" s="4"/>
      <c r="DM680" s="4"/>
      <c r="DN680" s="4"/>
      <c r="DO680" s="4"/>
      <c r="DP680" s="4"/>
      <c r="DQ680" s="4"/>
      <c r="DR680" s="4"/>
      <c r="DS680" s="4"/>
      <c r="DT680" s="4"/>
      <c r="DU680" s="4"/>
      <c r="DV680" s="4"/>
      <c r="DW680" s="4"/>
      <c r="DX680" s="4"/>
      <c r="DY680" s="4"/>
      <c r="DZ680" s="4"/>
      <c r="EA680" s="4"/>
      <c r="EB680" s="4"/>
      <c r="EC680" s="4"/>
      <c r="ED680" s="4"/>
      <c r="EE680" s="4"/>
      <c r="EF680" s="4"/>
      <c r="EG680" s="4"/>
    </row>
    <row r="681" spans="1:137" ht="96" hidden="1" customHeight="1" x14ac:dyDescent="0.2">
      <c r="A681" s="221">
        <v>3010</v>
      </c>
      <c r="B681" s="217" t="s">
        <v>283</v>
      </c>
      <c r="C681" s="216">
        <v>1</v>
      </c>
      <c r="D681" s="216">
        <v>1</v>
      </c>
      <c r="E681" s="216"/>
      <c r="F681" s="223" t="s">
        <v>782</v>
      </c>
      <c r="G681" s="234" t="s">
        <v>783</v>
      </c>
      <c r="H681" s="220">
        <f t="shared" si="14"/>
        <v>0</v>
      </c>
      <c r="I681" s="220">
        <f>SUM(I683:I684)</f>
        <v>0</v>
      </c>
      <c r="J681" s="220">
        <f>SUM(J683:J684)</f>
        <v>0</v>
      </c>
    </row>
    <row r="682" spans="1:137" ht="36" hidden="1" customHeight="1" x14ac:dyDescent="0.2">
      <c r="A682" s="221">
        <v>3011</v>
      </c>
      <c r="B682" s="217"/>
      <c r="C682" s="216"/>
      <c r="D682" s="216"/>
      <c r="E682" s="216"/>
      <c r="F682" s="223" t="s">
        <v>841</v>
      </c>
      <c r="G682" s="224"/>
      <c r="H682" s="220">
        <f t="shared" si="14"/>
        <v>0</v>
      </c>
      <c r="I682" s="220"/>
      <c r="J682" s="220"/>
    </row>
    <row r="683" spans="1:137" ht="15" hidden="1" customHeight="1" x14ac:dyDescent="0.2">
      <c r="A683" s="221"/>
      <c r="B683" s="217"/>
      <c r="C683" s="216"/>
      <c r="D683" s="216"/>
      <c r="E683" s="216"/>
      <c r="F683" s="223" t="s">
        <v>847</v>
      </c>
      <c r="G683" s="224"/>
      <c r="H683" s="220">
        <f t="shared" si="14"/>
        <v>0</v>
      </c>
      <c r="I683" s="220"/>
      <c r="J683" s="220"/>
    </row>
    <row r="684" spans="1:137" ht="15" hidden="1" customHeight="1" x14ac:dyDescent="0.2">
      <c r="A684" s="221"/>
      <c r="B684" s="217"/>
      <c r="C684" s="216"/>
      <c r="D684" s="216"/>
      <c r="E684" s="216"/>
      <c r="F684" s="223" t="s">
        <v>847</v>
      </c>
      <c r="G684" s="224"/>
      <c r="H684" s="220">
        <f t="shared" si="14"/>
        <v>0</v>
      </c>
      <c r="I684" s="220"/>
      <c r="J684" s="220"/>
    </row>
    <row r="685" spans="1:137" ht="120" hidden="1" customHeight="1" x14ac:dyDescent="0.2">
      <c r="A685" s="221"/>
      <c r="B685" s="217" t="s">
        <v>283</v>
      </c>
      <c r="C685" s="216">
        <v>1</v>
      </c>
      <c r="D685" s="216">
        <v>2</v>
      </c>
      <c r="E685" s="216"/>
      <c r="F685" s="223" t="s">
        <v>784</v>
      </c>
      <c r="G685" s="234" t="s">
        <v>785</v>
      </c>
      <c r="H685" s="220">
        <f t="shared" si="14"/>
        <v>0</v>
      </c>
      <c r="I685" s="220">
        <f>SUM(I687:I688)</f>
        <v>0</v>
      </c>
      <c r="J685" s="220">
        <f>SUM(J687:J688)</f>
        <v>0</v>
      </c>
    </row>
    <row r="686" spans="1:137" ht="36" hidden="1" customHeight="1" x14ac:dyDescent="0.2">
      <c r="A686" s="221">
        <v>3012</v>
      </c>
      <c r="B686" s="217"/>
      <c r="C686" s="216"/>
      <c r="D686" s="216"/>
      <c r="E686" s="216"/>
      <c r="F686" s="223" t="s">
        <v>841</v>
      </c>
      <c r="G686" s="224"/>
      <c r="H686" s="220">
        <f t="shared" si="14"/>
        <v>0</v>
      </c>
      <c r="I686" s="220"/>
      <c r="J686" s="220"/>
    </row>
    <row r="687" spans="1:137" ht="15" hidden="1" customHeight="1" x14ac:dyDescent="0.2">
      <c r="A687" s="221"/>
      <c r="B687" s="217"/>
      <c r="C687" s="216"/>
      <c r="D687" s="216"/>
      <c r="E687" s="216"/>
      <c r="F687" s="223" t="s">
        <v>847</v>
      </c>
      <c r="G687" s="224"/>
      <c r="H687" s="220">
        <f t="shared" si="14"/>
        <v>0</v>
      </c>
      <c r="I687" s="220"/>
      <c r="J687" s="220"/>
    </row>
    <row r="688" spans="1:137" ht="15" hidden="1" customHeight="1" x14ac:dyDescent="0.2">
      <c r="A688" s="221"/>
      <c r="B688" s="217"/>
      <c r="C688" s="216"/>
      <c r="D688" s="216"/>
      <c r="E688" s="216"/>
      <c r="F688" s="223" t="s">
        <v>847</v>
      </c>
      <c r="G688" s="224"/>
      <c r="H688" s="220">
        <f t="shared" si="14"/>
        <v>0</v>
      </c>
      <c r="I688" s="220"/>
      <c r="J688" s="220"/>
    </row>
    <row r="689" spans="1:137" ht="84" hidden="1" customHeight="1" x14ac:dyDescent="0.2">
      <c r="A689" s="221"/>
      <c r="B689" s="229" t="s">
        <v>283</v>
      </c>
      <c r="C689" s="218">
        <v>2</v>
      </c>
      <c r="D689" s="218">
        <v>0</v>
      </c>
      <c r="E689" s="218"/>
      <c r="F689" s="222" t="s">
        <v>66</v>
      </c>
      <c r="G689" s="222" t="s">
        <v>787</v>
      </c>
      <c r="H689" s="220">
        <f t="shared" si="14"/>
        <v>0</v>
      </c>
      <c r="I689" s="220">
        <f>SUM(I690)</f>
        <v>0</v>
      </c>
      <c r="J689" s="220">
        <f>SUM(J690)</f>
        <v>0</v>
      </c>
    </row>
    <row r="690" spans="1:137" ht="84" hidden="1" customHeight="1" x14ac:dyDescent="0.2">
      <c r="A690" s="221">
        <v>3020</v>
      </c>
      <c r="B690" s="217" t="s">
        <v>283</v>
      </c>
      <c r="C690" s="216">
        <v>2</v>
      </c>
      <c r="D690" s="216">
        <v>1</v>
      </c>
      <c r="E690" s="216"/>
      <c r="F690" s="223" t="s">
        <v>786</v>
      </c>
      <c r="G690" s="234" t="s">
        <v>788</v>
      </c>
      <c r="H690" s="220">
        <f t="shared" si="14"/>
        <v>0</v>
      </c>
      <c r="I690" s="220">
        <f>SUM(I692:I693)</f>
        <v>0</v>
      </c>
      <c r="J690" s="220">
        <f>SUM(J692:J693)</f>
        <v>0</v>
      </c>
    </row>
    <row r="691" spans="1:137" ht="36" hidden="1" customHeight="1" x14ac:dyDescent="0.2">
      <c r="A691" s="221">
        <v>3021</v>
      </c>
      <c r="B691" s="217"/>
      <c r="C691" s="216"/>
      <c r="D691" s="216"/>
      <c r="E691" s="216"/>
      <c r="F691" s="223" t="s">
        <v>841</v>
      </c>
      <c r="G691" s="224"/>
      <c r="H691" s="220">
        <f t="shared" si="14"/>
        <v>0</v>
      </c>
      <c r="I691" s="220"/>
      <c r="J691" s="220"/>
    </row>
    <row r="692" spans="1:137" ht="15" hidden="1" customHeight="1" x14ac:dyDescent="0.2">
      <c r="A692" s="221"/>
      <c r="B692" s="217"/>
      <c r="C692" s="216"/>
      <c r="D692" s="216"/>
      <c r="E692" s="216"/>
      <c r="F692" s="223" t="s">
        <v>847</v>
      </c>
      <c r="G692" s="224"/>
      <c r="H692" s="220">
        <f t="shared" si="14"/>
        <v>0</v>
      </c>
      <c r="I692" s="220"/>
      <c r="J692" s="220"/>
    </row>
    <row r="693" spans="1:137" ht="15" hidden="1" customHeight="1" x14ac:dyDescent="0.2">
      <c r="A693" s="221"/>
      <c r="B693" s="217"/>
      <c r="C693" s="216"/>
      <c r="D693" s="216"/>
      <c r="E693" s="216"/>
      <c r="F693" s="223" t="s">
        <v>847</v>
      </c>
      <c r="G693" s="224"/>
      <c r="H693" s="220">
        <f t="shared" si="14"/>
        <v>0</v>
      </c>
      <c r="I693" s="220"/>
      <c r="J693" s="220"/>
    </row>
    <row r="694" spans="1:137" ht="108" hidden="1" customHeight="1" x14ac:dyDescent="0.2">
      <c r="A694" s="221"/>
      <c r="B694" s="229" t="s">
        <v>283</v>
      </c>
      <c r="C694" s="218">
        <v>3</v>
      </c>
      <c r="D694" s="218">
        <v>0</v>
      </c>
      <c r="E694" s="218"/>
      <c r="F694" s="222" t="s">
        <v>67</v>
      </c>
      <c r="G694" s="222" t="s">
        <v>790</v>
      </c>
      <c r="H694" s="220">
        <f t="shared" si="14"/>
        <v>0</v>
      </c>
      <c r="I694" s="220">
        <f>SUM(I695)</f>
        <v>0</v>
      </c>
      <c r="J694" s="220">
        <f>SUM(J695)</f>
        <v>0</v>
      </c>
    </row>
    <row r="695" spans="1:137" ht="15" hidden="1" customHeight="1" x14ac:dyDescent="0.2">
      <c r="A695" s="221">
        <v>3030</v>
      </c>
      <c r="B695" s="217" t="s">
        <v>283</v>
      </c>
      <c r="C695" s="216">
        <v>3</v>
      </c>
      <c r="D695" s="216">
        <v>1</v>
      </c>
      <c r="E695" s="216"/>
      <c r="F695" s="223" t="s">
        <v>789</v>
      </c>
      <c r="G695" s="222"/>
      <c r="H695" s="220">
        <f t="shared" si="14"/>
        <v>0</v>
      </c>
      <c r="I695" s="275"/>
      <c r="J695" s="275"/>
      <c r="K695" s="91"/>
      <c r="L695" s="91"/>
      <c r="M695" s="91"/>
      <c r="N695" s="91"/>
      <c r="O695" s="91"/>
      <c r="P695" s="91"/>
      <c r="Q695" s="91"/>
      <c r="R695" s="91"/>
      <c r="S695" s="91"/>
      <c r="T695" s="91"/>
      <c r="U695" s="91"/>
      <c r="V695" s="91"/>
      <c r="W695" s="91"/>
      <c r="X695" s="91"/>
      <c r="Y695" s="91"/>
      <c r="Z695" s="91"/>
      <c r="AA695" s="91"/>
      <c r="AB695" s="91"/>
      <c r="AC695" s="91"/>
      <c r="AD695" s="91"/>
      <c r="AE695" s="91"/>
      <c r="AF695" s="91"/>
      <c r="AG695" s="91"/>
      <c r="AH695" s="91"/>
      <c r="AI695" s="91"/>
      <c r="AJ695" s="91"/>
      <c r="AK695" s="91"/>
      <c r="AL695" s="91"/>
      <c r="AM695" s="91"/>
      <c r="AN695" s="91"/>
      <c r="AO695" s="91"/>
      <c r="AP695" s="91"/>
      <c r="AQ695" s="91"/>
      <c r="AR695" s="91"/>
      <c r="AS695" s="91"/>
      <c r="AT695" s="91"/>
      <c r="AU695" s="91"/>
      <c r="AV695" s="91"/>
      <c r="AW695" s="91"/>
      <c r="AX695" s="91"/>
      <c r="AY695" s="91"/>
      <c r="AZ695" s="91"/>
      <c r="BA695" s="91"/>
      <c r="BB695" s="91"/>
      <c r="BC695" s="91"/>
      <c r="BD695" s="91"/>
      <c r="BE695" s="91"/>
      <c r="BF695" s="91"/>
      <c r="BG695" s="91"/>
      <c r="BH695" s="91"/>
      <c r="BI695" s="91"/>
      <c r="BJ695" s="91"/>
      <c r="BK695" s="91"/>
      <c r="BL695" s="91"/>
      <c r="BM695" s="91"/>
      <c r="BN695" s="91"/>
      <c r="BO695" s="91"/>
      <c r="BP695" s="91"/>
      <c r="BQ695" s="91"/>
      <c r="BR695" s="91"/>
      <c r="BS695" s="91"/>
      <c r="BT695" s="91"/>
      <c r="BU695" s="91"/>
      <c r="BV695" s="91"/>
      <c r="BW695" s="91"/>
      <c r="BX695" s="91"/>
      <c r="BY695" s="91"/>
      <c r="BZ695" s="91"/>
      <c r="CA695" s="91"/>
      <c r="CB695" s="91"/>
      <c r="CC695" s="91"/>
      <c r="CD695" s="91"/>
      <c r="CE695" s="91"/>
      <c r="CF695" s="91"/>
      <c r="CG695" s="91"/>
      <c r="CH695" s="91"/>
      <c r="CI695" s="91"/>
      <c r="CJ695" s="91"/>
      <c r="CK695" s="91"/>
      <c r="CL695" s="91"/>
      <c r="CM695" s="91"/>
      <c r="CN695" s="91"/>
      <c r="CO695" s="91"/>
      <c r="CP695" s="91"/>
      <c r="CQ695" s="91"/>
      <c r="CR695" s="91"/>
      <c r="CS695" s="91"/>
      <c r="CT695" s="91"/>
      <c r="CU695" s="91"/>
      <c r="CV695" s="91"/>
      <c r="CW695" s="91"/>
      <c r="CX695" s="91"/>
      <c r="CY695" s="91"/>
      <c r="CZ695" s="91"/>
      <c r="DA695" s="91"/>
      <c r="DB695" s="91"/>
      <c r="DC695" s="91"/>
      <c r="DD695" s="91"/>
      <c r="DE695" s="91"/>
      <c r="DF695" s="91"/>
      <c r="DG695" s="91"/>
      <c r="DH695" s="91"/>
      <c r="DI695" s="91"/>
      <c r="DJ695" s="91"/>
      <c r="DK695" s="91"/>
      <c r="DL695" s="91"/>
      <c r="DM695" s="91"/>
      <c r="DN695" s="91"/>
      <c r="DO695" s="91"/>
      <c r="DP695" s="91"/>
      <c r="DQ695" s="91"/>
      <c r="DR695" s="91"/>
      <c r="DS695" s="91"/>
      <c r="DT695" s="91"/>
      <c r="DU695" s="91"/>
      <c r="DV695" s="91"/>
      <c r="DW695" s="91"/>
      <c r="DX695" s="91"/>
      <c r="DY695" s="91"/>
      <c r="DZ695" s="91"/>
      <c r="EA695" s="91"/>
      <c r="EB695" s="91"/>
      <c r="EC695" s="91"/>
      <c r="ED695" s="91"/>
      <c r="EE695" s="91"/>
      <c r="EF695" s="91"/>
      <c r="EG695" s="91"/>
    </row>
    <row r="696" spans="1:137" s="91" customFormat="1" ht="12.75" hidden="1" customHeight="1" x14ac:dyDescent="0.2">
      <c r="A696" s="221">
        <v>3031</v>
      </c>
      <c r="B696" s="229" t="s">
        <v>283</v>
      </c>
      <c r="C696" s="218">
        <v>4</v>
      </c>
      <c r="D696" s="218">
        <v>0</v>
      </c>
      <c r="E696" s="218"/>
      <c r="F696" s="222" t="s">
        <v>68</v>
      </c>
      <c r="G696" s="222" t="s">
        <v>792</v>
      </c>
      <c r="H696" s="220">
        <f t="shared" si="14"/>
        <v>0</v>
      </c>
      <c r="I696" s="220">
        <f>SUM(I697)</f>
        <v>0</v>
      </c>
      <c r="J696" s="220">
        <f>SUM(J697)</f>
        <v>0</v>
      </c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  <c r="BO696" s="4"/>
      <c r="BP696" s="4"/>
      <c r="BQ696" s="4"/>
      <c r="BR696" s="4"/>
      <c r="BS696" s="4"/>
      <c r="BT696" s="4"/>
      <c r="BU696" s="4"/>
      <c r="BV696" s="4"/>
      <c r="BW696" s="4"/>
      <c r="BX696" s="4"/>
      <c r="BY696" s="4"/>
      <c r="BZ696" s="4"/>
      <c r="CA696" s="4"/>
      <c r="CB696" s="4"/>
      <c r="CC696" s="4"/>
      <c r="CD696" s="4"/>
      <c r="CE696" s="4"/>
      <c r="CF696" s="4"/>
      <c r="CG696" s="4"/>
      <c r="CH696" s="4"/>
      <c r="CI696" s="4"/>
      <c r="CJ696" s="4"/>
      <c r="CK696" s="4"/>
      <c r="CL696" s="4"/>
      <c r="CM696" s="4"/>
      <c r="CN696" s="4"/>
      <c r="CO696" s="4"/>
      <c r="CP696" s="4"/>
      <c r="CQ696" s="4"/>
      <c r="CR696" s="4"/>
      <c r="CS696" s="4"/>
      <c r="CT696" s="4"/>
      <c r="CU696" s="4"/>
      <c r="CV696" s="4"/>
      <c r="CW696" s="4"/>
      <c r="CX696" s="4"/>
      <c r="CY696" s="4"/>
      <c r="CZ696" s="4"/>
      <c r="DA696" s="4"/>
      <c r="DB696" s="4"/>
      <c r="DC696" s="4"/>
      <c r="DD696" s="4"/>
      <c r="DE696" s="4"/>
      <c r="DF696" s="4"/>
      <c r="DG696" s="4"/>
      <c r="DH696" s="4"/>
      <c r="DI696" s="4"/>
      <c r="DJ696" s="4"/>
      <c r="DK696" s="4"/>
      <c r="DL696" s="4"/>
      <c r="DM696" s="4"/>
      <c r="DN696" s="4"/>
      <c r="DO696" s="4"/>
      <c r="DP696" s="4"/>
      <c r="DQ696" s="4"/>
      <c r="DR696" s="4"/>
      <c r="DS696" s="4"/>
      <c r="DT696" s="4"/>
      <c r="DU696" s="4"/>
      <c r="DV696" s="4"/>
      <c r="DW696" s="4"/>
      <c r="DX696" s="4"/>
      <c r="DY696" s="4"/>
      <c r="DZ696" s="4"/>
      <c r="EA696" s="4"/>
      <c r="EB696" s="4"/>
      <c r="EC696" s="4"/>
      <c r="ED696" s="4"/>
      <c r="EE696" s="4"/>
      <c r="EF696" s="4"/>
      <c r="EG696" s="4"/>
    </row>
    <row r="697" spans="1:137" ht="228" hidden="1" customHeight="1" x14ac:dyDescent="0.2">
      <c r="A697" s="221">
        <v>3040</v>
      </c>
      <c r="B697" s="217" t="s">
        <v>283</v>
      </c>
      <c r="C697" s="216">
        <v>4</v>
      </c>
      <c r="D697" s="216">
        <v>1</v>
      </c>
      <c r="E697" s="216"/>
      <c r="F697" s="223" t="s">
        <v>791</v>
      </c>
      <c r="G697" s="234" t="s">
        <v>793</v>
      </c>
      <c r="H697" s="220">
        <f t="shared" si="14"/>
        <v>0</v>
      </c>
      <c r="I697" s="220">
        <f>SUM(I699:I700)</f>
        <v>0</v>
      </c>
      <c r="J697" s="220">
        <f>SUM(J699:J700)</f>
        <v>0</v>
      </c>
    </row>
    <row r="698" spans="1:137" ht="36" hidden="1" customHeight="1" x14ac:dyDescent="0.2">
      <c r="A698" s="221">
        <v>3041</v>
      </c>
      <c r="B698" s="217"/>
      <c r="C698" s="216"/>
      <c r="D698" s="216"/>
      <c r="E698" s="216"/>
      <c r="F698" s="223" t="s">
        <v>841</v>
      </c>
      <c r="G698" s="224"/>
      <c r="H698" s="220">
        <f t="shared" si="14"/>
        <v>0</v>
      </c>
      <c r="I698" s="220"/>
      <c r="J698" s="220"/>
    </row>
    <row r="699" spans="1:137" ht="15" hidden="1" customHeight="1" x14ac:dyDescent="0.2">
      <c r="A699" s="221"/>
      <c r="B699" s="217"/>
      <c r="C699" s="216"/>
      <c r="D699" s="216"/>
      <c r="E699" s="216"/>
      <c r="F699" s="223" t="s">
        <v>847</v>
      </c>
      <c r="G699" s="224"/>
      <c r="H699" s="220">
        <f t="shared" si="14"/>
        <v>0</v>
      </c>
      <c r="I699" s="220"/>
      <c r="J699" s="220"/>
    </row>
    <row r="700" spans="1:137" ht="15" hidden="1" customHeight="1" x14ac:dyDescent="0.2">
      <c r="A700" s="221"/>
      <c r="B700" s="217"/>
      <c r="C700" s="216"/>
      <c r="D700" s="216"/>
      <c r="E700" s="216"/>
      <c r="F700" s="223" t="s">
        <v>847</v>
      </c>
      <c r="G700" s="224"/>
      <c r="H700" s="220">
        <f t="shared" si="14"/>
        <v>0</v>
      </c>
      <c r="I700" s="220"/>
      <c r="J700" s="220"/>
    </row>
    <row r="701" spans="1:137" ht="144" hidden="1" customHeight="1" x14ac:dyDescent="0.2">
      <c r="A701" s="221"/>
      <c r="B701" s="229" t="s">
        <v>283</v>
      </c>
      <c r="C701" s="218">
        <v>5</v>
      </c>
      <c r="D701" s="218">
        <v>0</v>
      </c>
      <c r="E701" s="218"/>
      <c r="F701" s="222" t="s">
        <v>69</v>
      </c>
      <c r="G701" s="222" t="s">
        <v>795</v>
      </c>
      <c r="H701" s="220">
        <f t="shared" si="14"/>
        <v>0</v>
      </c>
      <c r="I701" s="220">
        <f>SUM(I702)</f>
        <v>0</v>
      </c>
      <c r="J701" s="220">
        <f>SUM(J702)</f>
        <v>0</v>
      </c>
    </row>
    <row r="702" spans="1:137" ht="144" hidden="1" customHeight="1" x14ac:dyDescent="0.2">
      <c r="A702" s="221">
        <v>3050</v>
      </c>
      <c r="B702" s="217" t="s">
        <v>283</v>
      </c>
      <c r="C702" s="216">
        <v>5</v>
      </c>
      <c r="D702" s="216">
        <v>1</v>
      </c>
      <c r="E702" s="216"/>
      <c r="F702" s="223" t="s">
        <v>794</v>
      </c>
      <c r="G702" s="234" t="s">
        <v>795</v>
      </c>
      <c r="H702" s="220">
        <f t="shared" si="14"/>
        <v>0</v>
      </c>
      <c r="I702" s="220">
        <f>SUM(I704:I705)</f>
        <v>0</v>
      </c>
      <c r="J702" s="220">
        <f>SUM(J704:J705)</f>
        <v>0</v>
      </c>
    </row>
    <row r="703" spans="1:137" ht="36" hidden="1" customHeight="1" x14ac:dyDescent="0.2">
      <c r="A703" s="221">
        <v>3051</v>
      </c>
      <c r="B703" s="217"/>
      <c r="C703" s="216"/>
      <c r="D703" s="216"/>
      <c r="E703" s="216"/>
      <c r="F703" s="223" t="s">
        <v>841</v>
      </c>
      <c r="G703" s="224"/>
      <c r="H703" s="220">
        <f t="shared" si="14"/>
        <v>0</v>
      </c>
      <c r="I703" s="220"/>
      <c r="J703" s="220"/>
    </row>
    <row r="704" spans="1:137" ht="15" hidden="1" customHeight="1" x14ac:dyDescent="0.2">
      <c r="A704" s="221"/>
      <c r="B704" s="217"/>
      <c r="C704" s="216"/>
      <c r="D704" s="216"/>
      <c r="E704" s="216"/>
      <c r="F704" s="223" t="s">
        <v>847</v>
      </c>
      <c r="G704" s="224"/>
      <c r="H704" s="220">
        <f t="shared" si="14"/>
        <v>0</v>
      </c>
      <c r="I704" s="220"/>
      <c r="J704" s="220"/>
    </row>
    <row r="705" spans="1:10" ht="15" hidden="1" customHeight="1" x14ac:dyDescent="0.2">
      <c r="A705" s="221"/>
      <c r="B705" s="217"/>
      <c r="C705" s="216"/>
      <c r="D705" s="216"/>
      <c r="E705" s="216"/>
      <c r="F705" s="223" t="s">
        <v>847</v>
      </c>
      <c r="G705" s="224"/>
      <c r="H705" s="220">
        <f t="shared" si="14"/>
        <v>0</v>
      </c>
      <c r="I705" s="220"/>
      <c r="J705" s="220"/>
    </row>
    <row r="706" spans="1:10" ht="84" hidden="1" customHeight="1" x14ac:dyDescent="0.2">
      <c r="A706" s="221"/>
      <c r="B706" s="229" t="s">
        <v>283</v>
      </c>
      <c r="C706" s="218">
        <v>6</v>
      </c>
      <c r="D706" s="218">
        <v>0</v>
      </c>
      <c r="E706" s="218"/>
      <c r="F706" s="222" t="s">
        <v>70</v>
      </c>
      <c r="G706" s="222" t="s">
        <v>797</v>
      </c>
      <c r="H706" s="220">
        <f t="shared" si="14"/>
        <v>0</v>
      </c>
      <c r="I706" s="220">
        <f>SUM(I707)</f>
        <v>0</v>
      </c>
      <c r="J706" s="220">
        <f>SUM(J707)</f>
        <v>0</v>
      </c>
    </row>
    <row r="707" spans="1:10" ht="84" hidden="1" customHeight="1" x14ac:dyDescent="0.2">
      <c r="A707" s="221">
        <v>3060</v>
      </c>
      <c r="B707" s="217" t="s">
        <v>283</v>
      </c>
      <c r="C707" s="216">
        <v>6</v>
      </c>
      <c r="D707" s="216">
        <v>1</v>
      </c>
      <c r="E707" s="216"/>
      <c r="F707" s="223" t="s">
        <v>796</v>
      </c>
      <c r="G707" s="234" t="s">
        <v>797</v>
      </c>
      <c r="H707" s="220">
        <f t="shared" si="14"/>
        <v>0</v>
      </c>
      <c r="I707" s="220">
        <f>SUM(I709:I710)</f>
        <v>0</v>
      </c>
      <c r="J707" s="220">
        <f>SUM(J709:J710)</f>
        <v>0</v>
      </c>
    </row>
    <row r="708" spans="1:10" ht="36" hidden="1" customHeight="1" x14ac:dyDescent="0.2">
      <c r="A708" s="221">
        <v>3061</v>
      </c>
      <c r="B708" s="217"/>
      <c r="C708" s="216"/>
      <c r="D708" s="216"/>
      <c r="E708" s="216"/>
      <c r="F708" s="223" t="s">
        <v>841</v>
      </c>
      <c r="G708" s="224"/>
      <c r="H708" s="220">
        <f t="shared" si="14"/>
        <v>0</v>
      </c>
      <c r="I708" s="220"/>
      <c r="J708" s="220"/>
    </row>
    <row r="709" spans="1:10" ht="15" hidden="1" customHeight="1" x14ac:dyDescent="0.2">
      <c r="A709" s="221"/>
      <c r="B709" s="217"/>
      <c r="C709" s="216"/>
      <c r="D709" s="216"/>
      <c r="E709" s="216"/>
      <c r="F709" s="223" t="s">
        <v>847</v>
      </c>
      <c r="G709" s="224"/>
      <c r="H709" s="220">
        <f t="shared" si="14"/>
        <v>0</v>
      </c>
      <c r="I709" s="220"/>
      <c r="J709" s="220"/>
    </row>
    <row r="710" spans="1:10" ht="15" hidden="1" customHeight="1" x14ac:dyDescent="0.2">
      <c r="A710" s="221"/>
      <c r="B710" s="217"/>
      <c r="C710" s="216"/>
      <c r="D710" s="216"/>
      <c r="E710" s="216"/>
      <c r="F710" s="223" t="s">
        <v>847</v>
      </c>
      <c r="G710" s="224"/>
      <c r="H710" s="220">
        <f t="shared" si="14"/>
        <v>0</v>
      </c>
      <c r="I710" s="220"/>
      <c r="J710" s="220"/>
    </row>
    <row r="711" spans="1:10" ht="2.25" hidden="1" customHeight="1" x14ac:dyDescent="0.2">
      <c r="A711" s="221"/>
      <c r="B711" s="229" t="s">
        <v>283</v>
      </c>
      <c r="C711" s="218">
        <v>7</v>
      </c>
      <c r="D711" s="218">
        <v>0</v>
      </c>
      <c r="E711" s="218"/>
      <c r="F711" s="222" t="s">
        <v>71</v>
      </c>
      <c r="G711" s="222" t="s">
        <v>799</v>
      </c>
      <c r="H711" s="220">
        <f t="shared" si="14"/>
        <v>84500</v>
      </c>
      <c r="I711" s="220">
        <f>SUM(I712)</f>
        <v>84500</v>
      </c>
      <c r="J711" s="220">
        <f>SUM(J712)</f>
        <v>0</v>
      </c>
    </row>
    <row r="712" spans="1:10" ht="54" customHeight="1" x14ac:dyDescent="0.2">
      <c r="A712" s="221">
        <v>3070</v>
      </c>
      <c r="B712" s="217" t="s">
        <v>283</v>
      </c>
      <c r="C712" s="216">
        <v>7</v>
      </c>
      <c r="D712" s="216">
        <v>1</v>
      </c>
      <c r="E712" s="216"/>
      <c r="F712" s="223" t="s">
        <v>798</v>
      </c>
      <c r="G712" s="234" t="s">
        <v>801</v>
      </c>
      <c r="H712" s="220">
        <f t="shared" si="14"/>
        <v>84500</v>
      </c>
      <c r="I712" s="220">
        <f>I714+I715+I716</f>
        <v>84500</v>
      </c>
      <c r="J712" s="220">
        <v>0</v>
      </c>
    </row>
    <row r="713" spans="1:10" ht="60" customHeight="1" x14ac:dyDescent="0.2">
      <c r="A713" s="221">
        <v>3071</v>
      </c>
      <c r="B713" s="217"/>
      <c r="C713" s="216"/>
      <c r="D713" s="216"/>
      <c r="E713" s="216"/>
      <c r="F713" s="223" t="s">
        <v>841</v>
      </c>
      <c r="G713" s="224"/>
      <c r="H713" s="220">
        <f t="shared" si="14"/>
        <v>0</v>
      </c>
      <c r="I713" s="220">
        <v>0</v>
      </c>
      <c r="J713" s="220">
        <v>0</v>
      </c>
    </row>
    <row r="714" spans="1:10" ht="60" customHeight="1" x14ac:dyDescent="0.2">
      <c r="A714" s="221"/>
      <c r="B714" s="217"/>
      <c r="C714" s="216"/>
      <c r="D714" s="216"/>
      <c r="E714" s="216">
        <v>4269</v>
      </c>
      <c r="F714" s="225" t="s">
        <v>845</v>
      </c>
      <c r="G714" s="224"/>
      <c r="H714" s="220">
        <f>I714</f>
        <v>1500</v>
      </c>
      <c r="I714" s="220">
        <v>1500</v>
      </c>
      <c r="J714" s="220"/>
    </row>
    <row r="715" spans="1:10" ht="38.25" customHeight="1" x14ac:dyDescent="0.2">
      <c r="A715" s="221"/>
      <c r="B715" s="217"/>
      <c r="C715" s="216"/>
      <c r="D715" s="216"/>
      <c r="E715" s="216">
        <v>4726</v>
      </c>
      <c r="F715" s="247" t="s">
        <v>324</v>
      </c>
      <c r="G715" s="224"/>
      <c r="H715" s="220">
        <f>I715+J715</f>
        <v>8000</v>
      </c>
      <c r="I715" s="220">
        <v>8000</v>
      </c>
      <c r="J715" s="220">
        <v>0</v>
      </c>
    </row>
    <row r="716" spans="1:10" ht="25.5" customHeight="1" x14ac:dyDescent="0.2">
      <c r="A716" s="221"/>
      <c r="B716" s="217"/>
      <c r="C716" s="216"/>
      <c r="D716" s="216"/>
      <c r="E716" s="216">
        <v>4729</v>
      </c>
      <c r="F716" s="247" t="s">
        <v>327</v>
      </c>
      <c r="G716" s="224"/>
      <c r="H716" s="220">
        <f>I716+J716</f>
        <v>75000</v>
      </c>
      <c r="I716" s="220">
        <v>75000</v>
      </c>
      <c r="J716" s="220">
        <v>0</v>
      </c>
    </row>
    <row r="717" spans="1:10" ht="30" hidden="1" x14ac:dyDescent="0.2">
      <c r="A717" s="221"/>
      <c r="B717" s="217"/>
      <c r="C717" s="216"/>
      <c r="D717" s="216"/>
      <c r="E717" s="227">
        <v>4216</v>
      </c>
      <c r="F717" s="263" t="s">
        <v>116</v>
      </c>
      <c r="G717" s="224"/>
      <c r="H717" s="220">
        <f t="shared" si="14"/>
        <v>0</v>
      </c>
      <c r="I717" s="220"/>
      <c r="J717" s="220">
        <v>0</v>
      </c>
    </row>
    <row r="718" spans="1:10" ht="252" hidden="1" customHeight="1" x14ac:dyDescent="0.2">
      <c r="A718" s="221"/>
      <c r="B718" s="229" t="s">
        <v>283</v>
      </c>
      <c r="C718" s="218">
        <v>8</v>
      </c>
      <c r="D718" s="218">
        <v>0</v>
      </c>
      <c r="E718" s="218"/>
      <c r="F718" s="253" t="s">
        <v>73</v>
      </c>
      <c r="G718" s="222" t="s">
        <v>802</v>
      </c>
      <c r="H718" s="220">
        <f t="shared" ref="H718:H726" si="15">SUM(I718:J718)</f>
        <v>0</v>
      </c>
      <c r="I718" s="220">
        <f>SUM(I719)</f>
        <v>0</v>
      </c>
      <c r="J718" s="220">
        <f>SUM(J719)</f>
        <v>0</v>
      </c>
    </row>
    <row r="719" spans="1:10" ht="252" hidden="1" customHeight="1" x14ac:dyDescent="0.2">
      <c r="A719" s="221">
        <v>3080</v>
      </c>
      <c r="B719" s="217" t="s">
        <v>283</v>
      </c>
      <c r="C719" s="216">
        <v>8</v>
      </c>
      <c r="D719" s="216">
        <v>1</v>
      </c>
      <c r="E719" s="216"/>
      <c r="F719" s="223" t="s">
        <v>73</v>
      </c>
      <c r="G719" s="234" t="s">
        <v>803</v>
      </c>
      <c r="H719" s="220">
        <f t="shared" si="15"/>
        <v>0</v>
      </c>
      <c r="I719" s="220">
        <f>SUM(I720)</f>
        <v>0</v>
      </c>
      <c r="J719" s="220">
        <f>SUM(J720)</f>
        <v>0</v>
      </c>
    </row>
    <row r="720" spans="1:10" ht="26.25" hidden="1" customHeight="1" x14ac:dyDescent="0.2">
      <c r="A720" s="221">
        <v>3081</v>
      </c>
      <c r="B720" s="229" t="s">
        <v>283</v>
      </c>
      <c r="C720" s="218">
        <v>9</v>
      </c>
      <c r="D720" s="218">
        <v>0</v>
      </c>
      <c r="E720" s="218"/>
      <c r="F720" s="253" t="s">
        <v>74</v>
      </c>
      <c r="G720" s="222" t="s">
        <v>805</v>
      </c>
      <c r="H720" s="220">
        <f t="shared" si="15"/>
        <v>0</v>
      </c>
      <c r="I720" s="220">
        <f>SUM(I721+I723)</f>
        <v>0</v>
      </c>
      <c r="J720" s="220">
        <f>SUM(J721+J723)</f>
        <v>0</v>
      </c>
    </row>
    <row r="721" spans="1:137" ht="24" hidden="1" customHeight="1" x14ac:dyDescent="0.2">
      <c r="A721" s="221">
        <v>3090</v>
      </c>
      <c r="B721" s="217" t="s">
        <v>283</v>
      </c>
      <c r="C721" s="216">
        <v>9</v>
      </c>
      <c r="D721" s="216">
        <v>1</v>
      </c>
      <c r="E721" s="216"/>
      <c r="F721" s="223" t="s">
        <v>804</v>
      </c>
      <c r="G721" s="234" t="s">
        <v>806</v>
      </c>
      <c r="H721" s="220">
        <f t="shared" si="15"/>
        <v>0</v>
      </c>
      <c r="I721" s="220">
        <v>0</v>
      </c>
      <c r="J721" s="220">
        <f>SUM(J220:J221)</f>
        <v>0</v>
      </c>
    </row>
    <row r="722" spans="1:137" ht="23.25" hidden="1" customHeight="1" x14ac:dyDescent="0.2">
      <c r="A722" s="221">
        <v>3091</v>
      </c>
      <c r="B722" s="217"/>
      <c r="C722" s="216"/>
      <c r="D722" s="216"/>
      <c r="E722" s="216"/>
      <c r="F722" s="223" t="s">
        <v>841</v>
      </c>
      <c r="G722" s="224"/>
      <c r="H722" s="220">
        <f t="shared" si="15"/>
        <v>0</v>
      </c>
      <c r="I722" s="220"/>
      <c r="J722" s="220"/>
    </row>
    <row r="723" spans="1:137" ht="36" hidden="1" customHeight="1" x14ac:dyDescent="0.2">
      <c r="A723" s="221"/>
      <c r="B723" s="217" t="s">
        <v>283</v>
      </c>
      <c r="C723" s="216">
        <v>9</v>
      </c>
      <c r="D723" s="216">
        <v>2</v>
      </c>
      <c r="E723" s="216"/>
      <c r="F723" s="223" t="s">
        <v>302</v>
      </c>
      <c r="G723" s="234"/>
      <c r="H723" s="220">
        <f t="shared" si="15"/>
        <v>0</v>
      </c>
      <c r="I723" s="220">
        <f>SUM(I725:I726)</f>
        <v>0</v>
      </c>
      <c r="J723" s="220">
        <f>SUM(J725:J726)</f>
        <v>0</v>
      </c>
    </row>
    <row r="724" spans="1:137" ht="38.25" hidden="1" customHeight="1" x14ac:dyDescent="0.2">
      <c r="A724" s="221">
        <v>3092</v>
      </c>
      <c r="B724" s="217"/>
      <c r="C724" s="216"/>
      <c r="D724" s="216"/>
      <c r="E724" s="216"/>
      <c r="F724" s="223" t="s">
        <v>841</v>
      </c>
      <c r="G724" s="224"/>
      <c r="H724" s="220">
        <f t="shared" si="15"/>
        <v>0</v>
      </c>
      <c r="I724" s="220"/>
      <c r="J724" s="220"/>
    </row>
    <row r="725" spans="1:137" ht="15" hidden="1" customHeight="1" x14ac:dyDescent="0.2">
      <c r="A725" s="221"/>
      <c r="B725" s="217"/>
      <c r="C725" s="216"/>
      <c r="D725" s="216"/>
      <c r="E725" s="216"/>
      <c r="F725" s="223" t="s">
        <v>847</v>
      </c>
      <c r="G725" s="224"/>
      <c r="H725" s="220">
        <f t="shared" si="15"/>
        <v>0</v>
      </c>
      <c r="I725" s="220"/>
      <c r="J725" s="220"/>
    </row>
    <row r="726" spans="1:137" ht="0.75" hidden="1" customHeight="1" x14ac:dyDescent="0.2">
      <c r="A726" s="221"/>
      <c r="B726" s="217"/>
      <c r="C726" s="216"/>
      <c r="D726" s="216"/>
      <c r="E726" s="216"/>
      <c r="F726" s="223" t="s">
        <v>847</v>
      </c>
      <c r="G726" s="224"/>
      <c r="H726" s="220">
        <f t="shared" si="15"/>
        <v>0</v>
      </c>
      <c r="I726" s="220"/>
      <c r="J726" s="220"/>
    </row>
    <row r="727" spans="1:137" ht="40.5" customHeight="1" x14ac:dyDescent="0.2">
      <c r="A727" s="221"/>
      <c r="B727" s="217" t="s">
        <v>284</v>
      </c>
      <c r="C727" s="217">
        <v>0</v>
      </c>
      <c r="D727" s="217">
        <v>0</v>
      </c>
      <c r="E727" s="229"/>
      <c r="F727" s="276" t="s">
        <v>887</v>
      </c>
      <c r="G727" s="209"/>
      <c r="H727" s="215">
        <f>I727+J727</f>
        <v>200000</v>
      </c>
      <c r="I727" s="220">
        <f>I728</f>
        <v>200000</v>
      </c>
      <c r="J727" s="220">
        <v>0</v>
      </c>
      <c r="K727" s="88"/>
      <c r="L727" s="88"/>
      <c r="M727" s="88"/>
      <c r="N727" s="88"/>
      <c r="O727" s="88"/>
      <c r="P727" s="88"/>
      <c r="Q727" s="88"/>
      <c r="R727" s="88"/>
      <c r="S727" s="88"/>
      <c r="T727" s="88"/>
      <c r="U727" s="88"/>
      <c r="V727" s="88"/>
      <c r="W727" s="88"/>
      <c r="X727" s="88"/>
      <c r="Y727" s="88"/>
      <c r="Z727" s="88"/>
      <c r="AA727" s="88"/>
      <c r="AB727" s="88"/>
      <c r="AC727" s="88"/>
      <c r="AD727" s="88"/>
      <c r="AE727" s="88"/>
      <c r="AF727" s="88"/>
      <c r="AG727" s="88"/>
      <c r="AH727" s="88"/>
      <c r="AI727" s="88"/>
      <c r="AJ727" s="88"/>
      <c r="AK727" s="88"/>
      <c r="AL727" s="88"/>
      <c r="AM727" s="88"/>
      <c r="AN727" s="88"/>
      <c r="AO727" s="88"/>
      <c r="AP727" s="88"/>
      <c r="AQ727" s="88"/>
      <c r="AR727" s="88"/>
      <c r="AS727" s="88"/>
      <c r="AT727" s="88"/>
      <c r="AU727" s="88"/>
      <c r="AV727" s="88"/>
      <c r="AW727" s="88"/>
      <c r="AX727" s="88"/>
      <c r="AY727" s="88"/>
      <c r="AZ727" s="88"/>
      <c r="BA727" s="88"/>
      <c r="BB727" s="88"/>
      <c r="BC727" s="88"/>
      <c r="BD727" s="88"/>
      <c r="BE727" s="88"/>
      <c r="BF727" s="88"/>
      <c r="BG727" s="88"/>
      <c r="BH727" s="88"/>
      <c r="BI727" s="88"/>
      <c r="BJ727" s="88"/>
      <c r="BK727" s="88"/>
      <c r="BL727" s="88"/>
      <c r="BM727" s="88"/>
      <c r="BN727" s="88"/>
      <c r="BO727" s="88"/>
      <c r="BP727" s="88"/>
      <c r="BQ727" s="88"/>
      <c r="BR727" s="88"/>
      <c r="BS727" s="88"/>
      <c r="BT727" s="88"/>
      <c r="BU727" s="88"/>
      <c r="BV727" s="88"/>
      <c r="BW727" s="88"/>
      <c r="BX727" s="88"/>
      <c r="BY727" s="88"/>
      <c r="BZ727" s="88"/>
      <c r="CA727" s="88"/>
      <c r="CB727" s="88"/>
      <c r="CC727" s="88"/>
      <c r="CD727" s="88"/>
      <c r="CE727" s="88"/>
      <c r="CF727" s="88"/>
      <c r="CG727" s="88"/>
      <c r="CH727" s="88"/>
      <c r="CI727" s="88"/>
      <c r="CJ727" s="88"/>
      <c r="CK727" s="88"/>
      <c r="CL727" s="88"/>
      <c r="CM727" s="88"/>
      <c r="CN727" s="88"/>
      <c r="CO727" s="88"/>
      <c r="CP727" s="88"/>
      <c r="CQ727" s="88"/>
      <c r="CR727" s="88"/>
      <c r="CS727" s="88"/>
      <c r="CT727" s="88"/>
      <c r="CU727" s="88"/>
      <c r="CV727" s="88"/>
      <c r="CW727" s="88"/>
      <c r="CX727" s="88"/>
      <c r="CY727" s="88"/>
      <c r="CZ727" s="88"/>
      <c r="DA727" s="88"/>
      <c r="DB727" s="88"/>
      <c r="DC727" s="88"/>
      <c r="DD727" s="88"/>
      <c r="DE727" s="88"/>
      <c r="DF727" s="88"/>
      <c r="DG727" s="88"/>
      <c r="DH727" s="88"/>
      <c r="DI727" s="88"/>
      <c r="DJ727" s="88"/>
      <c r="DK727" s="88"/>
      <c r="DL727" s="88"/>
      <c r="DM727" s="88"/>
      <c r="DN727" s="88"/>
      <c r="DO727" s="88"/>
      <c r="DP727" s="88"/>
      <c r="DQ727" s="88"/>
      <c r="DR727" s="88"/>
      <c r="DS727" s="88"/>
      <c r="DT727" s="88"/>
      <c r="DU727" s="88"/>
      <c r="DV727" s="88"/>
      <c r="DW727" s="88"/>
      <c r="DX727" s="88"/>
      <c r="DY727" s="88"/>
      <c r="DZ727" s="88"/>
      <c r="EA727" s="88"/>
      <c r="EB727" s="88"/>
      <c r="EC727" s="88"/>
      <c r="ED727" s="88"/>
      <c r="EE727" s="88"/>
      <c r="EF727" s="88"/>
      <c r="EG727" s="88"/>
    </row>
    <row r="728" spans="1:137" s="88" customFormat="1" ht="39.75" customHeight="1" x14ac:dyDescent="0.2">
      <c r="A728" s="216">
        <v>3100</v>
      </c>
      <c r="B728" s="277" t="s">
        <v>284</v>
      </c>
      <c r="C728" s="277">
        <v>1</v>
      </c>
      <c r="D728" s="277">
        <v>0</v>
      </c>
      <c r="E728" s="277"/>
      <c r="F728" s="278" t="s">
        <v>75</v>
      </c>
      <c r="G728" s="234"/>
      <c r="H728" s="279">
        <f>SUM(H729)</f>
        <v>200000</v>
      </c>
      <c r="I728" s="279">
        <f>I729</f>
        <v>200000</v>
      </c>
      <c r="J728" s="220">
        <v>0</v>
      </c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  <c r="BO728" s="4"/>
      <c r="BP728" s="4"/>
      <c r="BQ728" s="4"/>
      <c r="BR728" s="4"/>
      <c r="BS728" s="4"/>
      <c r="BT728" s="4"/>
      <c r="BU728" s="4"/>
      <c r="BV728" s="4"/>
      <c r="BW728" s="4"/>
      <c r="BX728" s="4"/>
      <c r="BY728" s="4"/>
      <c r="BZ728" s="4"/>
      <c r="CA728" s="4"/>
      <c r="CB728" s="4"/>
      <c r="CC728" s="4"/>
      <c r="CD728" s="4"/>
      <c r="CE728" s="4"/>
      <c r="CF728" s="4"/>
      <c r="CG728" s="4"/>
      <c r="CH728" s="4"/>
      <c r="CI728" s="4"/>
      <c r="CJ728" s="4"/>
      <c r="CK728" s="4"/>
      <c r="CL728" s="4"/>
      <c r="CM728" s="4"/>
      <c r="CN728" s="4"/>
      <c r="CO728" s="4"/>
      <c r="CP728" s="4"/>
      <c r="CQ728" s="4"/>
      <c r="CR728" s="4"/>
      <c r="CS728" s="4"/>
      <c r="CT728" s="4"/>
      <c r="CU728" s="4"/>
      <c r="CV728" s="4"/>
      <c r="CW728" s="4"/>
      <c r="CX728" s="4"/>
      <c r="CY728" s="4"/>
      <c r="CZ728" s="4"/>
      <c r="DA728" s="4"/>
      <c r="DB728" s="4"/>
      <c r="DC728" s="4"/>
      <c r="DD728" s="4"/>
      <c r="DE728" s="4"/>
      <c r="DF728" s="4"/>
      <c r="DG728" s="4"/>
      <c r="DH728" s="4"/>
      <c r="DI728" s="4"/>
      <c r="DJ728" s="4"/>
      <c r="DK728" s="4"/>
      <c r="DL728" s="4"/>
      <c r="DM728" s="4"/>
      <c r="DN728" s="4"/>
      <c r="DO728" s="4"/>
      <c r="DP728" s="4"/>
      <c r="DQ728" s="4"/>
      <c r="DR728" s="4"/>
      <c r="DS728" s="4"/>
      <c r="DT728" s="4"/>
      <c r="DU728" s="4"/>
      <c r="DV728" s="4"/>
      <c r="DW728" s="4"/>
      <c r="DX728" s="4"/>
      <c r="DY728" s="4"/>
      <c r="DZ728" s="4"/>
      <c r="EA728" s="4"/>
      <c r="EB728" s="4"/>
      <c r="EC728" s="4"/>
      <c r="ED728" s="4"/>
      <c r="EE728" s="4"/>
      <c r="EF728" s="4"/>
      <c r="EG728" s="4"/>
    </row>
    <row r="729" spans="1:137" ht="26.25" customHeight="1" x14ac:dyDescent="0.2">
      <c r="A729" s="221">
        <v>3110</v>
      </c>
      <c r="B729" s="277" t="s">
        <v>284</v>
      </c>
      <c r="C729" s="277">
        <v>1</v>
      </c>
      <c r="D729" s="277">
        <v>2</v>
      </c>
      <c r="E729" s="277"/>
      <c r="F729" s="271" t="s">
        <v>104</v>
      </c>
      <c r="G729" s="234"/>
      <c r="H729" s="279">
        <f>SUM(H731)</f>
        <v>200000</v>
      </c>
      <c r="I729" s="279">
        <f>I731</f>
        <v>200000</v>
      </c>
      <c r="J729" s="220">
        <v>0</v>
      </c>
    </row>
    <row r="730" spans="1:137" ht="59.25" customHeight="1" x14ac:dyDescent="0.2">
      <c r="A730" s="221">
        <v>3112</v>
      </c>
      <c r="B730" s="217"/>
      <c r="C730" s="216"/>
      <c r="D730" s="216"/>
      <c r="E730" s="216"/>
      <c r="F730" s="223" t="s">
        <v>841</v>
      </c>
      <c r="G730" s="224"/>
      <c r="H730" s="220">
        <f>S728</f>
        <v>0</v>
      </c>
      <c r="I730" s="220">
        <v>0</v>
      </c>
      <c r="J730" s="220">
        <v>0</v>
      </c>
    </row>
    <row r="731" spans="1:137" ht="21.75" customHeight="1" x14ac:dyDescent="0.2">
      <c r="A731" s="221"/>
      <c r="B731" s="217"/>
      <c r="C731" s="216"/>
      <c r="D731" s="216"/>
      <c r="E731" s="221">
        <v>4891</v>
      </c>
      <c r="F731" s="247" t="s">
        <v>606</v>
      </c>
      <c r="G731" s="224"/>
      <c r="H731" s="279">
        <f>I731</f>
        <v>200000</v>
      </c>
      <c r="I731" s="279">
        <f>I732</f>
        <v>200000</v>
      </c>
      <c r="J731" s="215">
        <v>0</v>
      </c>
    </row>
    <row r="732" spans="1:137" ht="29.25" customHeight="1" x14ac:dyDescent="0.2">
      <c r="A732" s="221"/>
      <c r="B732" s="217"/>
      <c r="C732" s="216"/>
      <c r="D732" s="216"/>
      <c r="E732" s="216"/>
      <c r="F732" s="223" t="s">
        <v>847</v>
      </c>
      <c r="G732" s="224"/>
      <c r="H732" s="220">
        <f>SUM(I732:J732)</f>
        <v>200000</v>
      </c>
      <c r="I732" s="220">
        <v>200000</v>
      </c>
      <c r="J732" s="220">
        <v>0</v>
      </c>
    </row>
    <row r="733" spans="1:137" x14ac:dyDescent="0.2">
      <c r="A733" s="88"/>
      <c r="B733" s="280"/>
      <c r="C733" s="281"/>
      <c r="D733" s="282"/>
      <c r="E733" s="282"/>
      <c r="J733" s="289"/>
    </row>
    <row r="734" spans="1:137" x14ac:dyDescent="0.2">
      <c r="C734" s="281"/>
      <c r="D734" s="282"/>
      <c r="E734" s="282"/>
    </row>
    <row r="735" spans="1:137" x14ac:dyDescent="0.2">
      <c r="C735" s="281"/>
      <c r="D735" s="282"/>
      <c r="E735" s="282"/>
      <c r="F735" s="4"/>
    </row>
  </sheetData>
  <mergeCells count="15">
    <mergeCell ref="I8:J8"/>
    <mergeCell ref="A5:J5"/>
    <mergeCell ref="A8:A9"/>
    <mergeCell ref="B8:B9"/>
    <mergeCell ref="I7:J7"/>
    <mergeCell ref="C8:C9"/>
    <mergeCell ref="D8:D9"/>
    <mergeCell ref="E8:E9"/>
    <mergeCell ref="F8:F9"/>
    <mergeCell ref="G8:G9"/>
    <mergeCell ref="H8:H9"/>
    <mergeCell ref="A3:J3"/>
    <mergeCell ref="A4:J4"/>
    <mergeCell ref="D1:J1"/>
    <mergeCell ref="B2:J2"/>
  </mergeCells>
  <pageMargins left="0" right="0" top="0" bottom="0" header="0" footer="0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Կազմ</vt:lpstr>
      <vt:lpstr>Հատված 1</vt:lpstr>
      <vt:lpstr>Հատված 2</vt:lpstr>
      <vt:lpstr>Հատված 3</vt:lpstr>
      <vt:lpstr>Հատված 4-5</vt:lpstr>
      <vt:lpstr>Հատված 6</vt:lpstr>
      <vt:lpstr>'Հատված 1'!Print_Titles</vt:lpstr>
      <vt:lpstr>'Հատված 2'!Print_Titles</vt:lpstr>
      <vt:lpstr>'Հատված 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KOMP2</dc:creator>
  <cp:lastModifiedBy>Inga Hakobyan</cp:lastModifiedBy>
  <cp:lastPrinted>2026-01-23T12:18:47Z</cp:lastPrinted>
  <dcterms:created xsi:type="dcterms:W3CDTF">1996-10-14T23:33:28Z</dcterms:created>
  <dcterms:modified xsi:type="dcterms:W3CDTF">2026-01-26T07:24:46Z</dcterms:modified>
</cp:coreProperties>
</file>