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budgetorg\Revenue\SHARING\2026_BUDGET\Եռամսյակներ\Եռամսյակներ_Հավելվածներ\"/>
    </mc:Choice>
  </mc:AlternateContent>
  <bookViews>
    <workbookView xWindow="0" yWindow="0" windowWidth="28740" windowHeight="10950"/>
  </bookViews>
  <sheets>
    <sheet name="Բնապահպանական վճար"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5" i="1" l="1"/>
  <c r="H75" i="1"/>
  <c r="H74" i="1" s="1"/>
  <c r="I75" i="1"/>
  <c r="J75" i="1"/>
  <c r="E75" i="1"/>
  <c r="E74" i="1" s="1"/>
  <c r="G74" i="1"/>
  <c r="I74" i="1"/>
  <c r="J74" i="1"/>
  <c r="G66" i="1"/>
  <c r="H66" i="1"/>
  <c r="I66" i="1"/>
  <c r="J66" i="1"/>
  <c r="E66" i="1"/>
  <c r="G59" i="1"/>
  <c r="H59" i="1"/>
  <c r="I59" i="1"/>
  <c r="J59" i="1"/>
  <c r="E59" i="1"/>
  <c r="G45" i="1"/>
  <c r="H45" i="1"/>
  <c r="I45" i="1"/>
  <c r="J45" i="1"/>
  <c r="E45" i="1"/>
  <c r="G40" i="1"/>
  <c r="H40" i="1"/>
  <c r="I40" i="1"/>
  <c r="J40" i="1"/>
  <c r="E40" i="1"/>
  <c r="F32" i="1"/>
  <c r="G32" i="1"/>
  <c r="H32" i="1"/>
  <c r="I32" i="1"/>
  <c r="J32" i="1"/>
  <c r="E32" i="1"/>
  <c r="G27" i="1"/>
  <c r="H27" i="1"/>
  <c r="I27" i="1"/>
  <c r="J27" i="1"/>
  <c r="E27" i="1"/>
  <c r="I23" i="1"/>
  <c r="J23" i="1"/>
  <c r="E23" i="1"/>
  <c r="F23" i="1"/>
  <c r="G23" i="1"/>
  <c r="G12" i="1"/>
  <c r="I11" i="1"/>
  <c r="I13" i="1"/>
  <c r="I15" i="1"/>
  <c r="I16" i="1"/>
  <c r="I18" i="1"/>
  <c r="I19" i="1"/>
  <c r="I21" i="1"/>
  <c r="I22" i="1"/>
  <c r="I24" i="1"/>
  <c r="I26" i="1"/>
  <c r="I28" i="1"/>
  <c r="I31" i="1"/>
  <c r="I33" i="1"/>
  <c r="I35" i="1"/>
  <c r="I36" i="1"/>
  <c r="I38" i="1"/>
  <c r="I39" i="1"/>
  <c r="I41" i="1"/>
  <c r="I43" i="1"/>
  <c r="I44" i="1"/>
  <c r="I46" i="1"/>
  <c r="I48" i="1"/>
  <c r="I49" i="1"/>
  <c r="I51" i="1"/>
  <c r="I52" i="1"/>
  <c r="I54" i="1"/>
  <c r="I55" i="1"/>
  <c r="I57" i="1"/>
  <c r="I58" i="1"/>
  <c r="I61" i="1"/>
  <c r="I62" i="1"/>
  <c r="I64" i="1"/>
  <c r="I65" i="1"/>
  <c r="I67" i="1"/>
  <c r="I69" i="1"/>
  <c r="I70" i="1"/>
  <c r="I72" i="1"/>
  <c r="I73" i="1"/>
  <c r="I76" i="1"/>
  <c r="I77" i="1"/>
  <c r="G16" i="1"/>
  <c r="G11" i="1"/>
  <c r="G13" i="1"/>
  <c r="G15" i="1"/>
  <c r="G18" i="1"/>
  <c r="G21" i="1"/>
  <c r="G24" i="1"/>
  <c r="G28" i="1"/>
  <c r="G33" i="1"/>
  <c r="G35" i="1"/>
  <c r="G38" i="1"/>
  <c r="G41" i="1"/>
  <c r="G43" i="1"/>
  <c r="G46" i="1"/>
  <c r="G48" i="1"/>
  <c r="G51" i="1"/>
  <c r="G52" i="1"/>
  <c r="G54" i="1"/>
  <c r="G57" i="1"/>
  <c r="G58" i="1"/>
  <c r="G61" i="1"/>
  <c r="G62" i="1"/>
  <c r="G64" i="1"/>
  <c r="G67" i="1"/>
  <c r="G69" i="1"/>
  <c r="G72" i="1"/>
  <c r="G76" i="1"/>
  <c r="E11" i="1"/>
  <c r="E13" i="1"/>
  <c r="E14" i="1"/>
  <c r="E15" i="1"/>
  <c r="E16" i="1"/>
  <c r="E18" i="1"/>
  <c r="E21" i="1"/>
  <c r="E24" i="1"/>
  <c r="E28" i="1"/>
  <c r="E33" i="1"/>
  <c r="E35" i="1"/>
  <c r="E38" i="1"/>
  <c r="E41" i="1"/>
  <c r="E43" i="1"/>
  <c r="E46" i="1"/>
  <c r="E48" i="1"/>
  <c r="E50" i="1"/>
  <c r="E51" i="1"/>
  <c r="E52" i="1"/>
  <c r="E54" i="1"/>
  <c r="E56" i="1"/>
  <c r="E57" i="1"/>
  <c r="E58" i="1"/>
  <c r="E60" i="1"/>
  <c r="E61" i="1"/>
  <c r="E62" i="1"/>
  <c r="E64" i="1"/>
  <c r="E67" i="1"/>
  <c r="E69" i="1"/>
  <c r="E72" i="1"/>
  <c r="E76" i="1"/>
  <c r="G10" i="1" l="1"/>
  <c r="H10" i="1"/>
  <c r="F60" i="1"/>
  <c r="D14" i="1"/>
  <c r="J14" i="1"/>
  <c r="I14" i="1" s="1"/>
  <c r="H14" i="1"/>
  <c r="G14" i="1" s="1"/>
  <c r="F14" i="1"/>
  <c r="H77" i="1" l="1"/>
  <c r="F77" i="1"/>
  <c r="D75" i="1"/>
  <c r="D74" i="1" s="1"/>
  <c r="J60" i="1"/>
  <c r="I60" i="1" s="1"/>
  <c r="D60" i="1"/>
  <c r="H65" i="1"/>
  <c r="F65" i="1"/>
  <c r="J63" i="1"/>
  <c r="I63" i="1" s="1"/>
  <c r="D63" i="1"/>
  <c r="H56" i="1"/>
  <c r="G56" i="1" s="1"/>
  <c r="J56" i="1"/>
  <c r="I56" i="1" s="1"/>
  <c r="D56" i="1"/>
  <c r="H49" i="1"/>
  <c r="F49" i="1"/>
  <c r="J47" i="1"/>
  <c r="I47" i="1" s="1"/>
  <c r="D47" i="1"/>
  <c r="H55" i="1"/>
  <c r="F55" i="1"/>
  <c r="J53" i="1"/>
  <c r="I53" i="1" s="1"/>
  <c r="D53" i="1"/>
  <c r="F50" i="1"/>
  <c r="J50" i="1"/>
  <c r="I50" i="1" s="1"/>
  <c r="D50" i="1"/>
  <c r="H44" i="1"/>
  <c r="F44" i="1"/>
  <c r="J42" i="1"/>
  <c r="D42" i="1"/>
  <c r="D40" i="1" s="1"/>
  <c r="H73" i="1"/>
  <c r="F73" i="1"/>
  <c r="J71" i="1"/>
  <c r="I71" i="1" s="1"/>
  <c r="D71" i="1"/>
  <c r="H70" i="1"/>
  <c r="F70" i="1"/>
  <c r="J68" i="1"/>
  <c r="I68" i="1" s="1"/>
  <c r="D68" i="1"/>
  <c r="H39" i="1"/>
  <c r="F39" i="1"/>
  <c r="J37" i="1"/>
  <c r="I37" i="1" s="1"/>
  <c r="D37" i="1"/>
  <c r="H36" i="1"/>
  <c r="F36" i="1"/>
  <c r="J34" i="1"/>
  <c r="I34" i="1" s="1"/>
  <c r="D34" i="1"/>
  <c r="H22" i="1"/>
  <c r="F22" i="1"/>
  <c r="J20" i="1"/>
  <c r="I20" i="1" s="1"/>
  <c r="D20" i="1"/>
  <c r="H19" i="1"/>
  <c r="F19" i="1"/>
  <c r="J17" i="1"/>
  <c r="I17" i="1" s="1"/>
  <c r="D17" i="1"/>
  <c r="H31" i="1"/>
  <c r="F31" i="1"/>
  <c r="J30" i="1"/>
  <c r="D30" i="1"/>
  <c r="D29" i="1" s="1"/>
  <c r="D27" i="1" s="1"/>
  <c r="H26" i="1"/>
  <c r="F26" i="1"/>
  <c r="J25" i="1"/>
  <c r="D25" i="1"/>
  <c r="D23" i="1" s="1"/>
  <c r="F63" i="1" l="1"/>
  <c r="E63" i="1" s="1"/>
  <c r="E65" i="1"/>
  <c r="I25" i="1"/>
  <c r="F47" i="1"/>
  <c r="E47" i="1" s="1"/>
  <c r="E49" i="1"/>
  <c r="F25" i="1"/>
  <c r="E26" i="1"/>
  <c r="F30" i="1"/>
  <c r="E31" i="1"/>
  <c r="F17" i="1"/>
  <c r="E17" i="1" s="1"/>
  <c r="E19" i="1"/>
  <c r="F20" i="1"/>
  <c r="E20" i="1" s="1"/>
  <c r="E22" i="1"/>
  <c r="F34" i="1"/>
  <c r="E34" i="1" s="1"/>
  <c r="E36" i="1"/>
  <c r="F37" i="1"/>
  <c r="E37" i="1" s="1"/>
  <c r="E39" i="1"/>
  <c r="F68" i="1"/>
  <c r="E68" i="1" s="1"/>
  <c r="E70" i="1"/>
  <c r="F71" i="1"/>
  <c r="E71" i="1" s="1"/>
  <c r="E73" i="1"/>
  <c r="F42" i="1"/>
  <c r="E44" i="1"/>
  <c r="H53" i="1"/>
  <c r="G53" i="1" s="1"/>
  <c r="G55" i="1"/>
  <c r="H47" i="1"/>
  <c r="G47" i="1" s="1"/>
  <c r="G49" i="1"/>
  <c r="F75" i="1"/>
  <c r="E77" i="1"/>
  <c r="J29" i="1"/>
  <c r="I30" i="1"/>
  <c r="I42" i="1"/>
  <c r="F53" i="1"/>
  <c r="E53" i="1" s="1"/>
  <c r="E55" i="1"/>
  <c r="H63" i="1"/>
  <c r="G63" i="1" s="1"/>
  <c r="G65" i="1"/>
  <c r="H25" i="1"/>
  <c r="G26" i="1"/>
  <c r="H30" i="1"/>
  <c r="G31" i="1"/>
  <c r="H17" i="1"/>
  <c r="G17" i="1" s="1"/>
  <c r="G19" i="1"/>
  <c r="H20" i="1"/>
  <c r="G20" i="1" s="1"/>
  <c r="G22" i="1"/>
  <c r="H34" i="1"/>
  <c r="G34" i="1" s="1"/>
  <c r="G36" i="1"/>
  <c r="H37" i="1"/>
  <c r="G37" i="1" s="1"/>
  <c r="G39" i="1"/>
  <c r="H68" i="1"/>
  <c r="G68" i="1" s="1"/>
  <c r="G70" i="1"/>
  <c r="H71" i="1"/>
  <c r="G71" i="1" s="1"/>
  <c r="G73" i="1"/>
  <c r="H42" i="1"/>
  <c r="G44" i="1"/>
  <c r="G77" i="1"/>
  <c r="D45" i="1"/>
  <c r="D12" i="1"/>
  <c r="F56" i="1"/>
  <c r="F45" i="1" s="1"/>
  <c r="D32" i="1"/>
  <c r="F59" i="1"/>
  <c r="H50" i="1"/>
  <c r="J12" i="1"/>
  <c r="I12" i="1" s="1"/>
  <c r="D66" i="1"/>
  <c r="D59" i="1"/>
  <c r="H60" i="1"/>
  <c r="F12" i="1"/>
  <c r="E12" i="1" s="1"/>
  <c r="H12" i="1"/>
  <c r="H29" i="1" l="1"/>
  <c r="G30" i="1"/>
  <c r="F74" i="1"/>
  <c r="F29" i="1"/>
  <c r="E30" i="1"/>
  <c r="G60" i="1"/>
  <c r="F66" i="1"/>
  <c r="G50" i="1"/>
  <c r="G42" i="1"/>
  <c r="H23" i="1"/>
  <c r="G25" i="1"/>
  <c r="I29" i="1"/>
  <c r="F40" i="1"/>
  <c r="E42" i="1"/>
  <c r="E25" i="1"/>
  <c r="D10" i="1"/>
  <c r="F27" i="1" l="1"/>
  <c r="E29" i="1"/>
  <c r="G29" i="1"/>
  <c r="F10" i="1"/>
  <c r="E10" i="1" s="1"/>
  <c r="J10" i="1"/>
  <c r="I10" i="1" s="1"/>
</calcChain>
</file>

<file path=xl/sharedStrings.xml><?xml version="1.0" encoding="utf-8"?>
<sst xmlns="http://schemas.openxmlformats.org/spreadsheetml/2006/main" count="90" uniqueCount="59">
  <si>
    <t xml:space="preserve">Հավելված N 5 </t>
  </si>
  <si>
    <t xml:space="preserve">Աղյուսակ N 10 </t>
  </si>
  <si>
    <t>Ցանկ</t>
  </si>
  <si>
    <t>«Հայաստանի Հանրապետության 2026 թվականի պետական բյուջեի մասին» Հայաստանի Հանրապետության օրենքի 1133 ծրագրի 12001 միջոցառման շրջանակներում «Ընկերությունների կողմից վճարվող բնապահպանական հարկի նպատակային օգտագործման մասին» Հայաստանի Հանրապետության օրենքի համաձայն համայնքների բնապահպանական ծրագրերի իրականացման համար Հայաստանի Հանրապետության համայնքներին տրամադրվող սուբվենցիաների</t>
  </si>
  <si>
    <t>Առաջին եռամսյակ</t>
  </si>
  <si>
    <t>Առաջին կիսամյակ</t>
  </si>
  <si>
    <t>Ինն ամիս</t>
  </si>
  <si>
    <t>Տարի</t>
  </si>
  <si>
    <t>NN</t>
  </si>
  <si>
    <t>Մարզի, համայնքի անվանումը</t>
  </si>
  <si>
    <t xml:space="preserve">Ընդամենը, </t>
  </si>
  <si>
    <t>այդ թվում` ըստ բյուջետային ծախսերի տնտեսագիտական դասակարգման հոդվածների</t>
  </si>
  <si>
    <t>Կապիտալ սուբվենցիաներ համայնքներին</t>
  </si>
  <si>
    <t>ԸՆԴԱՄԵՆԸ</t>
  </si>
  <si>
    <t>այդ թվում`</t>
  </si>
  <si>
    <t>Շիրակի մարզ</t>
  </si>
  <si>
    <t>Գյումրի համայնք</t>
  </si>
  <si>
    <t>Գյումրի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</si>
  <si>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Լոռու մարզ</t>
  </si>
  <si>
    <t>Փամբակ համայնք</t>
  </si>
  <si>
    <t>այդ թվում՝</t>
  </si>
  <si>
    <t>Փամբակ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</si>
  <si>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Կոտայքի մարզ</t>
  </si>
  <si>
    <t>Աբովյան համայնք</t>
  </si>
  <si>
    <t>Աբովյան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</si>
  <si>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Հրազդան համայնք</t>
  </si>
  <si>
    <t>Հրազդան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</si>
  <si>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Չարենցավան համայնք</t>
  </si>
  <si>
    <t>Չարենցավան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</si>
  <si>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Արմավիրի մարզ</t>
  </si>
  <si>
    <t>Մեծամոր համայնք</t>
  </si>
  <si>
    <t>Մեծամոր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</si>
  <si>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Փարաքար համայնք</t>
  </si>
  <si>
    <t>Փարաքար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</si>
  <si>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Գեղարքունիքի մարզ</t>
  </si>
  <si>
    <t>Վարդենիս համայնք</t>
  </si>
  <si>
    <t>Վարդենիս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</si>
  <si>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Սևան համայնք</t>
  </si>
  <si>
    <t>Սևան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</si>
  <si>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Արագածոտնի մարզ</t>
  </si>
  <si>
    <t>Թալին համայնք</t>
  </si>
  <si>
    <t>Թալին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</si>
  <si>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Սյունիքի մարզ</t>
  </si>
  <si>
    <t>Մեղրի համայնք</t>
  </si>
  <si>
    <t>Մեղրի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</si>
  <si>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Սիսիան համայնք</t>
  </si>
  <si>
    <t>Սիսիան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</si>
  <si>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Կապան համայնք</t>
  </si>
  <si>
    <t>Կապան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</si>
  <si>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Քաջարան համայնք</t>
  </si>
  <si>
    <t>Քաջարան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</si>
  <si>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Արարատի մարզ</t>
  </si>
  <si>
    <t>Մասիս համայնք</t>
  </si>
  <si>
    <t>Մասիս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</si>
  <si>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Արարատ համայնք</t>
  </si>
  <si>
    <t>Արարատ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</si>
  <si>
    <t>Երևան</t>
  </si>
  <si>
    <t>Երևան քաղաք</t>
  </si>
  <si>
    <t>Երևան համայնքի 2026 թվականի բնապահպանական  ծրագրով նախատեսված միջոցառումների իրականացման առաջնայնությունները և դրանց ֆինանսավորման համամասնությունները ծրագիր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</si>
</sst>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0.0_);\(#,##0.0\)"/>
    <numFmt numFmtId="166" formatCode="0.0"/>
    <numFmt numFmtId="167" formatCode="_(* #,##0.0_);_(* \(#,##0.0\);_(* &quot;-&quot;??_);_(@_)"/>
  </numFmts>
  <fonts count="9" x14ac:knownFonts="1">
    <font>
      <sz val="10"/>
      <color indexed="8"/>
      <name val="Arial"/>
      <family val="2"/>
    </font>
    <font>
      <sz val="10"/>
      <color indexed="8"/>
      <name val="Arial"/>
      <family val="2"/>
    </font>
    <font>
      <sz val="12"/>
      <color indexed="8"/>
      <name val="GHEA Grapalat"/>
      <family val="3"/>
    </font>
    <font>
      <sz val="10"/>
      <name val="Arial"/>
      <family val="2"/>
    </font>
    <font>
      <sz val="12"/>
      <name val="GHEA Grapalat"/>
      <family val="3"/>
    </font>
    <font>
      <b/>
      <sz val="12"/>
      <name val="GHEA Grapalat"/>
      <family val="3"/>
    </font>
    <font>
      <sz val="11"/>
      <name val="Times Armenian"/>
      <family val="1"/>
    </font>
    <font>
      <sz val="12"/>
      <color theme="1"/>
      <name val="GHEA Grapalat"/>
      <family val="3"/>
    </font>
    <font>
      <b/>
      <sz val="12"/>
      <color indexed="8"/>
      <name val="GHEA Grapalat"/>
      <family val="3"/>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0" fontId="3" fillId="0" borderId="0"/>
    <xf numFmtId="0" fontId="6" fillId="0" borderId="0"/>
  </cellStyleXfs>
  <cellXfs count="47">
    <xf numFmtId="0" fontId="0" fillId="0" borderId="0" xfId="0"/>
    <xf numFmtId="0" fontId="2" fillId="0" borderId="0" xfId="0" applyFont="1" applyFill="1" applyAlignment="1">
      <alignment horizontal="center"/>
    </xf>
    <xf numFmtId="164" fontId="4" fillId="0" borderId="0" xfId="2" applyNumberFormat="1" applyFont="1" applyFill="1" applyAlignment="1">
      <alignment vertical="center"/>
    </xf>
    <xf numFmtId="0" fontId="4" fillId="0" borderId="0" xfId="2" applyFont="1" applyFill="1" applyAlignment="1">
      <alignment vertical="center"/>
    </xf>
    <xf numFmtId="164" fontId="4" fillId="0" borderId="0" xfId="2" applyNumberFormat="1" applyFont="1" applyFill="1" applyAlignment="1">
      <alignment horizontal="right" vertical="center"/>
    </xf>
    <xf numFmtId="164" fontId="5" fillId="0" borderId="0" xfId="2" applyNumberFormat="1" applyFont="1" applyFill="1" applyAlignment="1">
      <alignment horizontal="right" vertical="center"/>
    </xf>
    <xf numFmtId="0" fontId="2" fillId="0" borderId="0" xfId="0" applyFont="1" applyFill="1"/>
    <xf numFmtId="165" fontId="5" fillId="0" borderId="0" xfId="2" applyNumberFormat="1" applyFont="1" applyFill="1" applyAlignment="1">
      <alignment horizontal="right" vertical="center"/>
    </xf>
    <xf numFmtId="0" fontId="4" fillId="0" borderId="0" xfId="0" applyFont="1" applyFill="1" applyAlignment="1">
      <alignment horizontal="center"/>
    </xf>
    <xf numFmtId="0" fontId="4" fillId="0" borderId="0" xfId="0" applyFont="1" applyFill="1"/>
    <xf numFmtId="0" fontId="4" fillId="0" borderId="1" xfId="0" applyFont="1" applyFill="1" applyBorder="1" applyAlignment="1">
      <alignment horizontal="center"/>
    </xf>
    <xf numFmtId="0" fontId="2" fillId="0" borderId="1" xfId="0" applyFont="1" applyFill="1" applyBorder="1" applyAlignment="1">
      <alignment horizontal="center"/>
    </xf>
    <xf numFmtId="164" fontId="7" fillId="0" borderId="1" xfId="3" applyNumberFormat="1" applyFont="1" applyFill="1" applyBorder="1" applyAlignment="1">
      <alignment horizontal="center" vertical="center" wrapText="1"/>
    </xf>
    <xf numFmtId="166" fontId="8" fillId="0" borderId="1" xfId="0" applyNumberFormat="1" applyFont="1" applyFill="1" applyBorder="1" applyAlignment="1">
      <alignment horizontal="left" vertical="center"/>
    </xf>
    <xf numFmtId="167" fontId="8" fillId="0" borderId="1" xfId="1" applyNumberFormat="1" applyFont="1" applyFill="1" applyBorder="1" applyAlignment="1">
      <alignment horizontal="right" vertical="center"/>
    </xf>
    <xf numFmtId="0" fontId="7"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167" fontId="8" fillId="0" borderId="1" xfId="1" applyNumberFormat="1" applyFont="1" applyFill="1" applyBorder="1" applyAlignment="1">
      <alignment horizontal="right" vertical="center" wrapText="1"/>
    </xf>
    <xf numFmtId="0" fontId="5" fillId="0" borderId="1" xfId="0" applyFont="1" applyFill="1" applyBorder="1" applyAlignment="1">
      <alignment vertical="center" wrapText="1"/>
    </xf>
    <xf numFmtId="167" fontId="5" fillId="0" borderId="1" xfId="1" applyNumberFormat="1" applyFont="1" applyFill="1" applyBorder="1" applyAlignment="1">
      <alignment horizontal="right" vertical="center" wrapText="1"/>
    </xf>
    <xf numFmtId="0" fontId="7" fillId="0" borderId="1" xfId="0" applyFont="1" applyFill="1" applyBorder="1" applyAlignment="1">
      <alignment vertical="center" wrapText="1"/>
    </xf>
    <xf numFmtId="167" fontId="7" fillId="0" borderId="1" xfId="1" applyNumberFormat="1" applyFont="1" applyFill="1" applyBorder="1" applyAlignment="1">
      <alignment horizontal="right" vertical="center" wrapText="1"/>
    </xf>
    <xf numFmtId="0" fontId="4" fillId="0" borderId="1" xfId="0" applyFont="1" applyFill="1" applyBorder="1" applyAlignment="1">
      <alignment vertical="center" wrapText="1"/>
    </xf>
    <xf numFmtId="167" fontId="4" fillId="0" borderId="1" xfId="1" applyNumberFormat="1" applyFont="1" applyFill="1" applyBorder="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wrapText="1"/>
    </xf>
    <xf numFmtId="167" fontId="2" fillId="0" borderId="1" xfId="1" applyNumberFormat="1"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2" xfId="0" applyFont="1" applyFill="1" applyBorder="1" applyAlignment="1">
      <alignment horizontal="center" wrapText="1"/>
    </xf>
    <xf numFmtId="164" fontId="2" fillId="0" borderId="0" xfId="0" applyNumberFormat="1" applyFont="1" applyFill="1" applyAlignment="1">
      <alignment wrapText="1"/>
    </xf>
    <xf numFmtId="164" fontId="2" fillId="0" borderId="0" xfId="0" applyNumberFormat="1" applyFont="1" applyFill="1"/>
    <xf numFmtId="0" fontId="8" fillId="0" borderId="1" xfId="0" applyFont="1" applyFill="1" applyBorder="1" applyAlignment="1">
      <alignment horizontal="center"/>
    </xf>
    <xf numFmtId="164" fontId="7" fillId="0" borderId="1" xfId="3" applyNumberFormat="1" applyFont="1" applyFill="1" applyBorder="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horizontal="center" vertical="center" wrapText="1"/>
    </xf>
    <xf numFmtId="0" fontId="5" fillId="0" borderId="1" xfId="2" applyFont="1" applyFill="1" applyBorder="1" applyAlignment="1">
      <alignment horizontal="center" vertical="center" wrapText="1"/>
    </xf>
    <xf numFmtId="164" fontId="5" fillId="0" borderId="1" xfId="2" applyNumberFormat="1" applyFont="1" applyFill="1" applyBorder="1" applyAlignment="1">
      <alignment horizontal="center" vertical="center" wrapText="1"/>
    </xf>
    <xf numFmtId="0" fontId="8" fillId="0" borderId="1" xfId="0" applyFont="1" applyFill="1" applyBorder="1" applyAlignment="1">
      <alignment horizontal="center" wrapText="1"/>
    </xf>
    <xf numFmtId="0" fontId="5" fillId="0" borderId="1" xfId="0" applyFont="1" applyFill="1" applyBorder="1" applyAlignment="1">
      <alignment horizontal="center" wrapText="1"/>
    </xf>
    <xf numFmtId="0" fontId="4" fillId="0" borderId="1" xfId="0" applyFont="1" applyFill="1" applyBorder="1" applyAlignment="1">
      <alignment horizontal="center"/>
    </xf>
    <xf numFmtId="0" fontId="2" fillId="0" borderId="1" xfId="0" applyFont="1" applyFill="1" applyBorder="1" applyAlignment="1">
      <alignment horizontal="center" vertical="center" wrapText="1"/>
    </xf>
  </cellXfs>
  <cellStyles count="4">
    <cellStyle name="Comma" xfId="1" builtinId="3"/>
    <cellStyle name="Normal" xfId="0" builtinId="0"/>
    <cellStyle name="Normal 22" xfId="2"/>
    <cellStyle name="Normal_Book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4"/>
  <sheetViews>
    <sheetView tabSelected="1" zoomScale="85" zoomScaleNormal="85" workbookViewId="0">
      <selection activeCell="B15" sqref="B15"/>
    </sheetView>
  </sheetViews>
  <sheetFormatPr defaultRowHeight="17.25" x14ac:dyDescent="0.3"/>
  <cols>
    <col min="1" max="1" width="21.28515625" style="1" customWidth="1"/>
    <col min="2" max="2" width="58.42578125" style="6" customWidth="1"/>
    <col min="3" max="3" width="15.42578125" style="6" customWidth="1"/>
    <col min="4" max="4" width="27.140625" style="6" customWidth="1"/>
    <col min="5" max="5" width="15.42578125" style="6" customWidth="1"/>
    <col min="6" max="6" width="27.140625" style="6" customWidth="1"/>
    <col min="7" max="7" width="15.42578125" style="6" customWidth="1"/>
    <col min="8" max="8" width="27.140625" style="6" customWidth="1"/>
    <col min="9" max="9" width="15.42578125" style="6" customWidth="1"/>
    <col min="10" max="10" width="27.140625" style="6" customWidth="1"/>
    <col min="11" max="16384" width="9.140625" style="6"/>
  </cols>
  <sheetData>
    <row r="1" spans="1:10" x14ac:dyDescent="0.3">
      <c r="B1" s="2"/>
      <c r="C1" s="3"/>
      <c r="D1" s="3"/>
      <c r="E1" s="4"/>
      <c r="F1" s="4"/>
      <c r="G1" s="4"/>
      <c r="H1" s="4"/>
      <c r="I1" s="5"/>
      <c r="J1" s="5" t="s">
        <v>0</v>
      </c>
    </row>
    <row r="2" spans="1:10" ht="17.25" customHeight="1" x14ac:dyDescent="0.3">
      <c r="B2" s="7"/>
      <c r="C2" s="7"/>
      <c r="D2" s="7"/>
      <c r="E2" s="5"/>
      <c r="F2" s="5"/>
      <c r="G2" s="5"/>
      <c r="H2" s="5"/>
      <c r="I2" s="5"/>
      <c r="J2" s="5" t="s">
        <v>1</v>
      </c>
    </row>
    <row r="3" spans="1:10" x14ac:dyDescent="0.3">
      <c r="B3" s="7"/>
      <c r="C3" s="7"/>
      <c r="D3" s="7"/>
      <c r="E3" s="5"/>
      <c r="F3" s="5"/>
      <c r="G3" s="5"/>
      <c r="H3" s="5"/>
      <c r="I3" s="5"/>
      <c r="J3" s="5"/>
    </row>
    <row r="4" spans="1:10" ht="18" customHeight="1" x14ac:dyDescent="0.3">
      <c r="B4" s="39" t="s">
        <v>2</v>
      </c>
      <c r="C4" s="39"/>
      <c r="D4" s="39"/>
      <c r="E4" s="39"/>
      <c r="F4" s="39"/>
      <c r="G4" s="39"/>
      <c r="H4" s="39"/>
      <c r="I4" s="39"/>
      <c r="J4" s="39"/>
    </row>
    <row r="5" spans="1:10" ht="66" customHeight="1" x14ac:dyDescent="0.3">
      <c r="B5" s="40" t="s">
        <v>3</v>
      </c>
      <c r="C5" s="40"/>
      <c r="D5" s="40"/>
      <c r="E5" s="40"/>
      <c r="F5" s="40"/>
      <c r="G5" s="40"/>
      <c r="H5" s="40"/>
      <c r="I5" s="40"/>
      <c r="J5" s="40"/>
    </row>
    <row r="6" spans="1:10" s="9" customFormat="1" ht="17.25" customHeight="1" x14ac:dyDescent="0.3">
      <c r="A6" s="8"/>
      <c r="B6" s="6"/>
      <c r="C6" s="6"/>
      <c r="D6" s="6"/>
      <c r="E6" s="6"/>
      <c r="F6" s="6"/>
      <c r="G6" s="6"/>
      <c r="H6" s="6"/>
      <c r="I6" s="6"/>
      <c r="J6" s="6"/>
    </row>
    <row r="7" spans="1:10" s="9" customFormat="1" ht="18.75" customHeight="1" x14ac:dyDescent="0.3">
      <c r="A7" s="10"/>
      <c r="B7" s="11"/>
      <c r="C7" s="41" t="s">
        <v>4</v>
      </c>
      <c r="D7" s="41"/>
      <c r="E7" s="42" t="s">
        <v>5</v>
      </c>
      <c r="F7" s="42"/>
      <c r="G7" s="42" t="s">
        <v>6</v>
      </c>
      <c r="H7" s="42"/>
      <c r="I7" s="42" t="s">
        <v>7</v>
      </c>
      <c r="J7" s="42"/>
    </row>
    <row r="8" spans="1:10" s="9" customFormat="1" ht="86.25" x14ac:dyDescent="0.3">
      <c r="A8" s="45" t="s">
        <v>8</v>
      </c>
      <c r="B8" s="46" t="s">
        <v>9</v>
      </c>
      <c r="C8" s="38" t="s">
        <v>10</v>
      </c>
      <c r="D8" s="12" t="s">
        <v>11</v>
      </c>
      <c r="E8" s="38" t="s">
        <v>10</v>
      </c>
      <c r="F8" s="12" t="s">
        <v>11</v>
      </c>
      <c r="G8" s="38" t="s">
        <v>10</v>
      </c>
      <c r="H8" s="12" t="s">
        <v>11</v>
      </c>
      <c r="I8" s="38" t="s">
        <v>10</v>
      </c>
      <c r="J8" s="12" t="s">
        <v>11</v>
      </c>
    </row>
    <row r="9" spans="1:10" s="9" customFormat="1" ht="51.75" x14ac:dyDescent="0.3">
      <c r="A9" s="45"/>
      <c r="B9" s="46"/>
      <c r="C9" s="38"/>
      <c r="D9" s="12" t="s">
        <v>12</v>
      </c>
      <c r="E9" s="38"/>
      <c r="F9" s="12" t="s">
        <v>12</v>
      </c>
      <c r="G9" s="38"/>
      <c r="H9" s="12" t="s">
        <v>12</v>
      </c>
      <c r="I9" s="38"/>
      <c r="J9" s="12" t="s">
        <v>12</v>
      </c>
    </row>
    <row r="10" spans="1:10" x14ac:dyDescent="0.3">
      <c r="A10" s="37"/>
      <c r="B10" s="13" t="s">
        <v>13</v>
      </c>
      <c r="C10" s="13"/>
      <c r="D10" s="14">
        <f>D23+D27+D12+D32+D66+D40+D45+D59+D74</f>
        <v>0</v>
      </c>
      <c r="E10" s="14">
        <f>+F10</f>
        <v>205788.26999999996</v>
      </c>
      <c r="F10" s="14">
        <f>F23+F27+F12+F32+F66+F40+F45+F59+F74</f>
        <v>205788.26999999996</v>
      </c>
      <c r="G10" s="14">
        <f>G23+G27+G12+G32+G66+G40+G45+G59+G74</f>
        <v>308682.40499999997</v>
      </c>
      <c r="H10" s="14">
        <f>H23+H27+H12+H32+H66+H40+H45+H59+H74</f>
        <v>308682.40499999997</v>
      </c>
      <c r="I10" s="14">
        <f>+J10</f>
        <v>685960.9</v>
      </c>
      <c r="J10" s="14">
        <f t="shared" ref="J10" si="0">J23+J27+J12+J32+J66+J40+J45+J59+J74</f>
        <v>685960.9</v>
      </c>
    </row>
    <row r="11" spans="1:10" x14ac:dyDescent="0.3">
      <c r="A11" s="37"/>
      <c r="B11" s="15" t="s">
        <v>14</v>
      </c>
      <c r="C11" s="13"/>
      <c r="D11" s="14"/>
      <c r="E11" s="14">
        <f t="shared" ref="E11:E73" si="1">+F11</f>
        <v>0</v>
      </c>
      <c r="F11" s="14"/>
      <c r="G11" s="14">
        <f t="shared" ref="G11:G73" si="2">+H11</f>
        <v>0</v>
      </c>
      <c r="H11" s="14"/>
      <c r="I11" s="14">
        <f t="shared" ref="I11:I73" si="3">+J11</f>
        <v>0</v>
      </c>
      <c r="J11" s="14"/>
    </row>
    <row r="12" spans="1:10" x14ac:dyDescent="0.3">
      <c r="A12" s="25">
        <v>1</v>
      </c>
      <c r="B12" s="16" t="s">
        <v>22</v>
      </c>
      <c r="C12" s="17"/>
      <c r="D12" s="18">
        <f>D14+D17+D20</f>
        <v>0</v>
      </c>
      <c r="E12" s="18">
        <f t="shared" si="1"/>
        <v>13170.869999999999</v>
      </c>
      <c r="F12" s="18">
        <f>F14+F17+F20</f>
        <v>13170.869999999999</v>
      </c>
      <c r="G12" s="18">
        <f>G14+G17+G20</f>
        <v>19756.305</v>
      </c>
      <c r="H12" s="18">
        <f>H14+H17+H20</f>
        <v>19756.305</v>
      </c>
      <c r="I12" s="18">
        <f t="shared" si="3"/>
        <v>43902.899999999994</v>
      </c>
      <c r="J12" s="18">
        <f>J14+J17+J20</f>
        <v>43902.899999999994</v>
      </c>
    </row>
    <row r="13" spans="1:10" x14ac:dyDescent="0.3">
      <c r="A13" s="37"/>
      <c r="B13" s="15" t="s">
        <v>14</v>
      </c>
      <c r="C13" s="13"/>
      <c r="D13" s="14"/>
      <c r="E13" s="14">
        <f t="shared" si="1"/>
        <v>0</v>
      </c>
      <c r="F13" s="14"/>
      <c r="G13" s="14">
        <f t="shared" si="2"/>
        <v>0</v>
      </c>
      <c r="H13" s="14"/>
      <c r="I13" s="14">
        <f t="shared" si="3"/>
        <v>0</v>
      </c>
      <c r="J13" s="14"/>
    </row>
    <row r="14" spans="1:10" x14ac:dyDescent="0.3">
      <c r="A14" s="26">
        <v>1.1000000000000001</v>
      </c>
      <c r="B14" s="16" t="s">
        <v>23</v>
      </c>
      <c r="C14" s="16"/>
      <c r="D14" s="18">
        <f>D16</f>
        <v>0</v>
      </c>
      <c r="E14" s="18">
        <f t="shared" si="1"/>
        <v>2892.3</v>
      </c>
      <c r="F14" s="18">
        <f>F16</f>
        <v>2892.3</v>
      </c>
      <c r="G14" s="18">
        <f t="shared" si="2"/>
        <v>4338.45</v>
      </c>
      <c r="H14" s="18">
        <f>H16</f>
        <v>4338.45</v>
      </c>
      <c r="I14" s="18">
        <f t="shared" si="3"/>
        <v>9641</v>
      </c>
      <c r="J14" s="18">
        <f>J16</f>
        <v>9641</v>
      </c>
    </row>
    <row r="15" spans="1:10" x14ac:dyDescent="0.3">
      <c r="A15" s="43"/>
      <c r="B15" s="23" t="s">
        <v>20</v>
      </c>
      <c r="C15" s="23"/>
      <c r="D15" s="24"/>
      <c r="E15" s="24">
        <f t="shared" si="1"/>
        <v>0</v>
      </c>
      <c r="F15" s="24"/>
      <c r="G15" s="24">
        <f t="shared" si="2"/>
        <v>0</v>
      </c>
      <c r="H15" s="24"/>
      <c r="I15" s="24">
        <f t="shared" si="3"/>
        <v>0</v>
      </c>
      <c r="J15" s="24"/>
    </row>
    <row r="16" spans="1:10" ht="96.75" customHeight="1" x14ac:dyDescent="0.3">
      <c r="A16" s="43"/>
      <c r="B16" s="21" t="s">
        <v>24</v>
      </c>
      <c r="C16" s="28"/>
      <c r="D16" s="27"/>
      <c r="E16" s="22">
        <f t="shared" si="1"/>
        <v>2892.3</v>
      </c>
      <c r="F16" s="22">
        <v>2892.3</v>
      </c>
      <c r="G16" s="22">
        <f>+H16</f>
        <v>4338.45</v>
      </c>
      <c r="H16" s="22">
        <v>4338.45</v>
      </c>
      <c r="I16" s="22">
        <f t="shared" si="3"/>
        <v>9641</v>
      </c>
      <c r="J16" s="22">
        <v>9641</v>
      </c>
    </row>
    <row r="17" spans="1:10" ht="18" customHeight="1" x14ac:dyDescent="0.3">
      <c r="A17" s="26">
        <v>1.2</v>
      </c>
      <c r="B17" s="16" t="s">
        <v>25</v>
      </c>
      <c r="C17" s="16"/>
      <c r="D17" s="18">
        <f>D19</f>
        <v>0</v>
      </c>
      <c r="E17" s="18">
        <f t="shared" si="1"/>
        <v>2703.33</v>
      </c>
      <c r="F17" s="18">
        <f>F19</f>
        <v>2703.33</v>
      </c>
      <c r="G17" s="18">
        <f t="shared" si="2"/>
        <v>4054.9950000000003</v>
      </c>
      <c r="H17" s="18">
        <f>H19</f>
        <v>4054.9950000000003</v>
      </c>
      <c r="I17" s="18">
        <f t="shared" si="3"/>
        <v>9011.1</v>
      </c>
      <c r="J17" s="18">
        <f>J19</f>
        <v>9011.1</v>
      </c>
    </row>
    <row r="18" spans="1:10" ht="17.25" customHeight="1" x14ac:dyDescent="0.3">
      <c r="A18" s="43"/>
      <c r="B18" s="23" t="s">
        <v>20</v>
      </c>
      <c r="C18" s="23"/>
      <c r="D18" s="24"/>
      <c r="E18" s="24">
        <f t="shared" si="1"/>
        <v>0</v>
      </c>
      <c r="F18" s="24"/>
      <c r="G18" s="24">
        <f t="shared" si="2"/>
        <v>0</v>
      </c>
      <c r="H18" s="24"/>
      <c r="I18" s="24">
        <f t="shared" si="3"/>
        <v>0</v>
      </c>
      <c r="J18" s="24"/>
    </row>
    <row r="19" spans="1:10" ht="102" customHeight="1" x14ac:dyDescent="0.3">
      <c r="A19" s="43"/>
      <c r="B19" s="21" t="s">
        <v>26</v>
      </c>
      <c r="C19" s="23"/>
      <c r="D19" s="24"/>
      <c r="E19" s="22">
        <f t="shared" si="1"/>
        <v>2703.33</v>
      </c>
      <c r="F19" s="22">
        <f>J19*30%</f>
        <v>2703.33</v>
      </c>
      <c r="G19" s="22">
        <f t="shared" si="2"/>
        <v>4054.9950000000003</v>
      </c>
      <c r="H19" s="22">
        <f>J19*45%</f>
        <v>4054.9950000000003</v>
      </c>
      <c r="I19" s="22">
        <f t="shared" si="3"/>
        <v>9011.1</v>
      </c>
      <c r="J19" s="22">
        <v>9011.1</v>
      </c>
    </row>
    <row r="20" spans="1:10" x14ac:dyDescent="0.3">
      <c r="A20" s="26">
        <v>1.3</v>
      </c>
      <c r="B20" s="16" t="s">
        <v>27</v>
      </c>
      <c r="C20" s="16"/>
      <c r="D20" s="18">
        <f>D22</f>
        <v>0</v>
      </c>
      <c r="E20" s="18">
        <f t="shared" si="1"/>
        <v>7575.24</v>
      </c>
      <c r="F20" s="18">
        <f>F22</f>
        <v>7575.24</v>
      </c>
      <c r="G20" s="18">
        <f t="shared" si="2"/>
        <v>11362.86</v>
      </c>
      <c r="H20" s="18">
        <f>H22</f>
        <v>11362.86</v>
      </c>
      <c r="I20" s="18">
        <f t="shared" si="3"/>
        <v>25250.799999999999</v>
      </c>
      <c r="J20" s="18">
        <f>J22</f>
        <v>25250.799999999999</v>
      </c>
    </row>
    <row r="21" spans="1:10" s="9" customFormat="1" x14ac:dyDescent="0.3">
      <c r="A21" s="44"/>
      <c r="B21" s="23" t="s">
        <v>20</v>
      </c>
      <c r="C21" s="19"/>
      <c r="D21" s="20"/>
      <c r="E21" s="20">
        <f t="shared" si="1"/>
        <v>0</v>
      </c>
      <c r="F21" s="20"/>
      <c r="G21" s="20">
        <f t="shared" si="2"/>
        <v>0</v>
      </c>
      <c r="H21" s="20"/>
      <c r="I21" s="20">
        <f t="shared" si="3"/>
        <v>0</v>
      </c>
      <c r="J21" s="20"/>
    </row>
    <row r="22" spans="1:10" s="9" customFormat="1" ht="94.5" customHeight="1" x14ac:dyDescent="0.3">
      <c r="A22" s="44"/>
      <c r="B22" s="21" t="s">
        <v>28</v>
      </c>
      <c r="C22" s="23"/>
      <c r="D22" s="24"/>
      <c r="E22" s="22">
        <f t="shared" si="1"/>
        <v>7575.24</v>
      </c>
      <c r="F22" s="22">
        <f t="shared" ref="F22" si="4">J22*30%</f>
        <v>7575.24</v>
      </c>
      <c r="G22" s="22">
        <f t="shared" si="2"/>
        <v>11362.86</v>
      </c>
      <c r="H22" s="22">
        <f t="shared" ref="H22" si="5">J22*45%</f>
        <v>11362.86</v>
      </c>
      <c r="I22" s="22">
        <f t="shared" si="3"/>
        <v>25250.799999999999</v>
      </c>
      <c r="J22" s="22">
        <v>25250.799999999999</v>
      </c>
    </row>
    <row r="23" spans="1:10" ht="18" customHeight="1" x14ac:dyDescent="0.3">
      <c r="A23" s="26">
        <v>2</v>
      </c>
      <c r="B23" s="16" t="s">
        <v>15</v>
      </c>
      <c r="C23" s="17"/>
      <c r="D23" s="18">
        <f>SUM(D25)</f>
        <v>0</v>
      </c>
      <c r="E23" s="18">
        <f t="shared" ref="E23:G23" si="6">SUM(E25)</f>
        <v>2637.6</v>
      </c>
      <c r="F23" s="18">
        <f t="shared" si="6"/>
        <v>2637.6</v>
      </c>
      <c r="G23" s="18">
        <f t="shared" si="6"/>
        <v>3956.4</v>
      </c>
      <c r="H23" s="18">
        <f>SUM(H25)</f>
        <v>3956.4</v>
      </c>
      <c r="I23" s="18">
        <f t="shared" ref="I23:J23" si="7">SUM(I25)</f>
        <v>8792</v>
      </c>
      <c r="J23" s="18">
        <f t="shared" si="7"/>
        <v>8792</v>
      </c>
    </row>
    <row r="24" spans="1:10" x14ac:dyDescent="0.3">
      <c r="A24" s="37"/>
      <c r="B24" s="15" t="s">
        <v>14</v>
      </c>
      <c r="C24" s="13"/>
      <c r="D24" s="14"/>
      <c r="E24" s="14">
        <f t="shared" si="1"/>
        <v>0</v>
      </c>
      <c r="F24" s="14"/>
      <c r="G24" s="14">
        <f t="shared" si="2"/>
        <v>0</v>
      </c>
      <c r="H24" s="14"/>
      <c r="I24" s="14">
        <f t="shared" si="3"/>
        <v>0</v>
      </c>
      <c r="J24" s="14"/>
    </row>
    <row r="25" spans="1:10" s="9" customFormat="1" ht="16.5" customHeight="1" x14ac:dyDescent="0.3">
      <c r="A25" s="30">
        <v>2.1</v>
      </c>
      <c r="B25" s="19" t="s">
        <v>16</v>
      </c>
      <c r="C25" s="19"/>
      <c r="D25" s="20">
        <f>D26</f>
        <v>0</v>
      </c>
      <c r="E25" s="20">
        <f t="shared" si="1"/>
        <v>2637.6</v>
      </c>
      <c r="F25" s="20">
        <f>F26</f>
        <v>2637.6</v>
      </c>
      <c r="G25" s="20">
        <f t="shared" si="2"/>
        <v>3956.4</v>
      </c>
      <c r="H25" s="20">
        <f>H26</f>
        <v>3956.4</v>
      </c>
      <c r="I25" s="20">
        <f t="shared" si="3"/>
        <v>8792</v>
      </c>
      <c r="J25" s="20">
        <f>J26</f>
        <v>8792</v>
      </c>
    </row>
    <row r="26" spans="1:10" s="9" customFormat="1" ht="108.75" customHeight="1" x14ac:dyDescent="0.3">
      <c r="A26" s="30"/>
      <c r="B26" s="21" t="s">
        <v>17</v>
      </c>
      <c r="C26" s="21"/>
      <c r="D26" s="22"/>
      <c r="E26" s="22">
        <f t="shared" si="1"/>
        <v>2637.6</v>
      </c>
      <c r="F26" s="22">
        <f>J26*30%</f>
        <v>2637.6</v>
      </c>
      <c r="G26" s="22">
        <f t="shared" si="2"/>
        <v>3956.4</v>
      </c>
      <c r="H26" s="22">
        <f>J26*45%</f>
        <v>3956.4</v>
      </c>
      <c r="I26" s="22">
        <f t="shared" si="3"/>
        <v>8792</v>
      </c>
      <c r="J26" s="22">
        <v>8792</v>
      </c>
    </row>
    <row r="27" spans="1:10" x14ac:dyDescent="0.3">
      <c r="A27" s="26">
        <v>3</v>
      </c>
      <c r="B27" s="16" t="s">
        <v>18</v>
      </c>
      <c r="C27" s="17"/>
      <c r="D27" s="18">
        <f>SUM(D29)</f>
        <v>0</v>
      </c>
      <c r="E27" s="18">
        <f>SUM(E29)</f>
        <v>1191.3</v>
      </c>
      <c r="F27" s="18">
        <f>SUM(F29)</f>
        <v>1191.3</v>
      </c>
      <c r="G27" s="18">
        <f t="shared" ref="G27:J27" si="8">SUM(G29)</f>
        <v>1786.95</v>
      </c>
      <c r="H27" s="18">
        <f t="shared" si="8"/>
        <v>1786.95</v>
      </c>
      <c r="I27" s="18">
        <f t="shared" si="8"/>
        <v>3971</v>
      </c>
      <c r="J27" s="18">
        <f t="shared" si="8"/>
        <v>3971</v>
      </c>
    </row>
    <row r="28" spans="1:10" x14ac:dyDescent="0.3">
      <c r="A28" s="37"/>
      <c r="B28" s="15" t="s">
        <v>14</v>
      </c>
      <c r="C28" s="13"/>
      <c r="D28" s="14"/>
      <c r="E28" s="14">
        <f t="shared" si="1"/>
        <v>0</v>
      </c>
      <c r="F28" s="14"/>
      <c r="G28" s="14">
        <f t="shared" si="2"/>
        <v>0</v>
      </c>
      <c r="H28" s="14"/>
      <c r="I28" s="14">
        <f t="shared" si="3"/>
        <v>0</v>
      </c>
      <c r="J28" s="14"/>
    </row>
    <row r="29" spans="1:10" ht="19.5" customHeight="1" x14ac:dyDescent="0.3">
      <c r="A29" s="26">
        <v>3.1</v>
      </c>
      <c r="B29" s="16" t="s">
        <v>19</v>
      </c>
      <c r="C29" s="16"/>
      <c r="D29" s="20">
        <f>D30</f>
        <v>0</v>
      </c>
      <c r="E29" s="20">
        <f t="shared" si="1"/>
        <v>1191.3</v>
      </c>
      <c r="F29" s="20">
        <f>F30</f>
        <v>1191.3</v>
      </c>
      <c r="G29" s="20">
        <f t="shared" si="2"/>
        <v>1786.95</v>
      </c>
      <c r="H29" s="20">
        <f>H30</f>
        <v>1786.95</v>
      </c>
      <c r="I29" s="20">
        <f t="shared" si="3"/>
        <v>3971</v>
      </c>
      <c r="J29" s="20">
        <f>J30</f>
        <v>3971</v>
      </c>
    </row>
    <row r="30" spans="1:10" x14ac:dyDescent="0.3">
      <c r="A30" s="30"/>
      <c r="B30" s="19" t="s">
        <v>20</v>
      </c>
      <c r="C30" s="19"/>
      <c r="D30" s="20">
        <f>SUM(D31:D31)</f>
        <v>0</v>
      </c>
      <c r="E30" s="20">
        <f t="shared" si="1"/>
        <v>1191.3</v>
      </c>
      <c r="F30" s="20">
        <f>SUM(F31:F31)</f>
        <v>1191.3</v>
      </c>
      <c r="G30" s="20">
        <f t="shared" si="2"/>
        <v>1786.95</v>
      </c>
      <c r="H30" s="20">
        <f>SUM(H31:H31)</f>
        <v>1786.95</v>
      </c>
      <c r="I30" s="20">
        <f t="shared" si="3"/>
        <v>3971</v>
      </c>
      <c r="J30" s="20">
        <f>SUM(J31:J31)</f>
        <v>3971</v>
      </c>
    </row>
    <row r="31" spans="1:10" ht="91.5" customHeight="1" x14ac:dyDescent="0.3">
      <c r="A31" s="30"/>
      <c r="B31" s="21" t="s">
        <v>21</v>
      </c>
      <c r="C31" s="23"/>
      <c r="D31" s="24"/>
      <c r="E31" s="22">
        <f t="shared" si="1"/>
        <v>1191.3</v>
      </c>
      <c r="F31" s="22">
        <f t="shared" ref="F31" si="9">J31*30%</f>
        <v>1191.3</v>
      </c>
      <c r="G31" s="22">
        <f t="shared" si="2"/>
        <v>1786.95</v>
      </c>
      <c r="H31" s="22">
        <f t="shared" ref="H31" si="10">J31*45%</f>
        <v>1786.95</v>
      </c>
      <c r="I31" s="22">
        <f t="shared" si="3"/>
        <v>3971</v>
      </c>
      <c r="J31" s="22">
        <v>3971</v>
      </c>
    </row>
    <row r="32" spans="1:10" s="9" customFormat="1" ht="17.25" customHeight="1" x14ac:dyDescent="0.3">
      <c r="A32" s="31">
        <v>4</v>
      </c>
      <c r="B32" s="19" t="s">
        <v>29</v>
      </c>
      <c r="C32" s="32"/>
      <c r="D32" s="20">
        <f>SUM(D37,D34)</f>
        <v>0</v>
      </c>
      <c r="E32" s="20">
        <f>SUM(E37,E34)</f>
        <v>18150</v>
      </c>
      <c r="F32" s="20">
        <f t="shared" ref="F32:J32" si="11">SUM(F37,F34)</f>
        <v>18150</v>
      </c>
      <c r="G32" s="20">
        <f t="shared" si="11"/>
        <v>27225</v>
      </c>
      <c r="H32" s="20">
        <f t="shared" si="11"/>
        <v>27225</v>
      </c>
      <c r="I32" s="20">
        <f t="shared" si="11"/>
        <v>60500</v>
      </c>
      <c r="J32" s="20">
        <f t="shared" si="11"/>
        <v>60500</v>
      </c>
    </row>
    <row r="33" spans="1:10" s="9" customFormat="1" ht="17.25" customHeight="1" x14ac:dyDescent="0.3">
      <c r="A33" s="31"/>
      <c r="B33" s="23" t="s">
        <v>20</v>
      </c>
      <c r="C33" s="32"/>
      <c r="D33" s="20"/>
      <c r="E33" s="20">
        <f t="shared" si="1"/>
        <v>0</v>
      </c>
      <c r="F33" s="20"/>
      <c r="G33" s="20">
        <f t="shared" si="2"/>
        <v>0</v>
      </c>
      <c r="H33" s="20"/>
      <c r="I33" s="20">
        <f t="shared" si="3"/>
        <v>0</v>
      </c>
      <c r="J33" s="20"/>
    </row>
    <row r="34" spans="1:10" s="9" customFormat="1" x14ac:dyDescent="0.3">
      <c r="A34" s="30">
        <v>4.0999999999999996</v>
      </c>
      <c r="B34" s="19" t="s">
        <v>30</v>
      </c>
      <c r="C34" s="19"/>
      <c r="D34" s="18">
        <f>D36</f>
        <v>0</v>
      </c>
      <c r="E34" s="18">
        <f t="shared" si="1"/>
        <v>3150</v>
      </c>
      <c r="F34" s="18">
        <f>F36</f>
        <v>3150</v>
      </c>
      <c r="G34" s="18">
        <f t="shared" si="2"/>
        <v>4725</v>
      </c>
      <c r="H34" s="18">
        <f>H36</f>
        <v>4725</v>
      </c>
      <c r="I34" s="18">
        <f t="shared" si="3"/>
        <v>10500</v>
      </c>
      <c r="J34" s="18">
        <f>J36</f>
        <v>10500</v>
      </c>
    </row>
    <row r="35" spans="1:10" s="9" customFormat="1" ht="17.25" customHeight="1" x14ac:dyDescent="0.3">
      <c r="A35" s="43"/>
      <c r="B35" s="23" t="s">
        <v>20</v>
      </c>
      <c r="C35" s="19"/>
      <c r="D35" s="20"/>
      <c r="E35" s="20">
        <f t="shared" si="1"/>
        <v>0</v>
      </c>
      <c r="F35" s="20"/>
      <c r="G35" s="20">
        <f t="shared" si="2"/>
        <v>0</v>
      </c>
      <c r="H35" s="20"/>
      <c r="I35" s="20">
        <f t="shared" si="3"/>
        <v>0</v>
      </c>
      <c r="J35" s="20"/>
    </row>
    <row r="36" spans="1:10" s="9" customFormat="1" ht="91.5" customHeight="1" x14ac:dyDescent="0.3">
      <c r="A36" s="43"/>
      <c r="B36" s="21" t="s">
        <v>31</v>
      </c>
      <c r="C36" s="23"/>
      <c r="D36" s="24"/>
      <c r="E36" s="22">
        <f t="shared" si="1"/>
        <v>3150</v>
      </c>
      <c r="F36" s="22">
        <f t="shared" ref="F36" si="12">J36*30%</f>
        <v>3150</v>
      </c>
      <c r="G36" s="22">
        <f t="shared" si="2"/>
        <v>4725</v>
      </c>
      <c r="H36" s="22">
        <f t="shared" ref="H36" si="13">J36*45%</f>
        <v>4725</v>
      </c>
      <c r="I36" s="22">
        <f t="shared" si="3"/>
        <v>10500</v>
      </c>
      <c r="J36" s="22">
        <v>10500</v>
      </c>
    </row>
    <row r="37" spans="1:10" s="9" customFormat="1" x14ac:dyDescent="0.3">
      <c r="A37" s="26">
        <v>4.2</v>
      </c>
      <c r="B37" s="16" t="s">
        <v>32</v>
      </c>
      <c r="C37" s="16"/>
      <c r="D37" s="18">
        <f>D39</f>
        <v>0</v>
      </c>
      <c r="E37" s="18">
        <f t="shared" si="1"/>
        <v>15000</v>
      </c>
      <c r="F37" s="18">
        <f>F39</f>
        <v>15000</v>
      </c>
      <c r="G37" s="18">
        <f t="shared" si="2"/>
        <v>22500</v>
      </c>
      <c r="H37" s="18">
        <f>H39</f>
        <v>22500</v>
      </c>
      <c r="I37" s="18">
        <f t="shared" si="3"/>
        <v>50000</v>
      </c>
      <c r="J37" s="18">
        <f>J39</f>
        <v>50000</v>
      </c>
    </row>
    <row r="38" spans="1:10" s="9" customFormat="1" x14ac:dyDescent="0.3">
      <c r="A38" s="43"/>
      <c r="B38" s="23" t="s">
        <v>20</v>
      </c>
      <c r="C38" s="19"/>
      <c r="D38" s="20"/>
      <c r="E38" s="20">
        <f t="shared" si="1"/>
        <v>0</v>
      </c>
      <c r="F38" s="20"/>
      <c r="G38" s="20">
        <f t="shared" si="2"/>
        <v>0</v>
      </c>
      <c r="H38" s="20"/>
      <c r="I38" s="20">
        <f t="shared" si="3"/>
        <v>0</v>
      </c>
      <c r="J38" s="20"/>
    </row>
    <row r="39" spans="1:10" s="9" customFormat="1" ht="92.25" customHeight="1" x14ac:dyDescent="0.3">
      <c r="A39" s="43"/>
      <c r="B39" s="21" t="s">
        <v>33</v>
      </c>
      <c r="C39" s="23"/>
      <c r="D39" s="24"/>
      <c r="E39" s="22">
        <f t="shared" si="1"/>
        <v>15000</v>
      </c>
      <c r="F39" s="22">
        <f t="shared" ref="F39" si="14">J39*30%</f>
        <v>15000</v>
      </c>
      <c r="G39" s="22">
        <f t="shared" si="2"/>
        <v>22500</v>
      </c>
      <c r="H39" s="22">
        <f t="shared" ref="H39" si="15">J39*45%</f>
        <v>22500</v>
      </c>
      <c r="I39" s="22">
        <f t="shared" si="3"/>
        <v>50000</v>
      </c>
      <c r="J39" s="22">
        <v>50000</v>
      </c>
    </row>
    <row r="40" spans="1:10" s="9" customFormat="1" ht="17.25" customHeight="1" x14ac:dyDescent="0.3">
      <c r="A40" s="31">
        <v>5</v>
      </c>
      <c r="B40" s="19" t="s">
        <v>39</v>
      </c>
      <c r="C40" s="32"/>
      <c r="D40" s="20">
        <f>SUM(D42)</f>
        <v>0</v>
      </c>
      <c r="E40" s="20">
        <f>SUM(E42)</f>
        <v>990</v>
      </c>
      <c r="F40" s="20">
        <f>SUM(F42)</f>
        <v>990</v>
      </c>
      <c r="G40" s="20">
        <f t="shared" ref="G40:J40" si="16">SUM(G42)</f>
        <v>1485</v>
      </c>
      <c r="H40" s="20">
        <f t="shared" si="16"/>
        <v>1485</v>
      </c>
      <c r="I40" s="20">
        <f t="shared" si="16"/>
        <v>3300</v>
      </c>
      <c r="J40" s="20">
        <f t="shared" si="16"/>
        <v>3300</v>
      </c>
    </row>
    <row r="41" spans="1:10" s="9" customFormat="1" ht="17.25" customHeight="1" x14ac:dyDescent="0.3">
      <c r="A41" s="31"/>
      <c r="B41" s="23" t="s">
        <v>20</v>
      </c>
      <c r="C41" s="32"/>
      <c r="D41" s="20"/>
      <c r="E41" s="20">
        <f t="shared" si="1"/>
        <v>0</v>
      </c>
      <c r="F41" s="20"/>
      <c r="G41" s="20">
        <f t="shared" si="2"/>
        <v>0</v>
      </c>
      <c r="H41" s="20"/>
      <c r="I41" s="20">
        <f t="shared" si="3"/>
        <v>0</v>
      </c>
      <c r="J41" s="20"/>
    </row>
    <row r="42" spans="1:10" s="9" customFormat="1" x14ac:dyDescent="0.3">
      <c r="A42" s="30">
        <v>5.0999999999999996</v>
      </c>
      <c r="B42" s="19" t="s">
        <v>40</v>
      </c>
      <c r="C42" s="19"/>
      <c r="D42" s="18">
        <f>D44</f>
        <v>0</v>
      </c>
      <c r="E42" s="18">
        <f t="shared" si="1"/>
        <v>990</v>
      </c>
      <c r="F42" s="18">
        <f>F44</f>
        <v>990</v>
      </c>
      <c r="G42" s="18">
        <f t="shared" si="2"/>
        <v>1485</v>
      </c>
      <c r="H42" s="18">
        <f>H44</f>
        <v>1485</v>
      </c>
      <c r="I42" s="18">
        <f t="shared" si="3"/>
        <v>3300</v>
      </c>
      <c r="J42" s="18">
        <f>J44</f>
        <v>3300</v>
      </c>
    </row>
    <row r="43" spans="1:10" s="9" customFormat="1" x14ac:dyDescent="0.3">
      <c r="A43" s="43"/>
      <c r="B43" s="23" t="s">
        <v>20</v>
      </c>
      <c r="C43" s="19"/>
      <c r="D43" s="20"/>
      <c r="E43" s="20">
        <f t="shared" si="1"/>
        <v>0</v>
      </c>
      <c r="F43" s="20"/>
      <c r="G43" s="20">
        <f t="shared" si="2"/>
        <v>0</v>
      </c>
      <c r="H43" s="20"/>
      <c r="I43" s="20">
        <f t="shared" si="3"/>
        <v>0</v>
      </c>
      <c r="J43" s="20"/>
    </row>
    <row r="44" spans="1:10" s="9" customFormat="1" ht="86.25" x14ac:dyDescent="0.3">
      <c r="A44" s="43"/>
      <c r="B44" s="21" t="s">
        <v>41</v>
      </c>
      <c r="C44" s="29"/>
      <c r="D44" s="27"/>
      <c r="E44" s="22">
        <f t="shared" si="1"/>
        <v>990</v>
      </c>
      <c r="F44" s="22">
        <f>J44*30%</f>
        <v>990</v>
      </c>
      <c r="G44" s="22">
        <f t="shared" si="2"/>
        <v>1485</v>
      </c>
      <c r="H44" s="22">
        <f>J44*45%</f>
        <v>1485</v>
      </c>
      <c r="I44" s="22">
        <f t="shared" si="3"/>
        <v>3300</v>
      </c>
      <c r="J44" s="22">
        <v>3300</v>
      </c>
    </row>
    <row r="45" spans="1:10" s="9" customFormat="1" x14ac:dyDescent="0.3">
      <c r="A45" s="31">
        <v>6</v>
      </c>
      <c r="B45" s="19" t="s">
        <v>42</v>
      </c>
      <c r="C45" s="32"/>
      <c r="D45" s="20">
        <f>D50+D53+D47+D56</f>
        <v>0</v>
      </c>
      <c r="E45" s="20">
        <f>E50+E53+E47+E56</f>
        <v>96942.84</v>
      </c>
      <c r="F45" s="20">
        <f>F50+F53+F47+F56</f>
        <v>96942.84</v>
      </c>
      <c r="G45" s="20">
        <f t="shared" ref="G45:J45" si="17">G50+G53+G47+G56</f>
        <v>145414.26</v>
      </c>
      <c r="H45" s="20">
        <f t="shared" si="17"/>
        <v>145414.26</v>
      </c>
      <c r="I45" s="20">
        <f t="shared" si="17"/>
        <v>323142.8</v>
      </c>
      <c r="J45" s="20">
        <f t="shared" si="17"/>
        <v>323142.8</v>
      </c>
    </row>
    <row r="46" spans="1:10" s="9" customFormat="1" x14ac:dyDescent="0.3">
      <c r="A46" s="31"/>
      <c r="B46" s="23" t="s">
        <v>20</v>
      </c>
      <c r="C46" s="32"/>
      <c r="D46" s="20"/>
      <c r="E46" s="20">
        <f t="shared" si="1"/>
        <v>0</v>
      </c>
      <c r="F46" s="20"/>
      <c r="G46" s="20">
        <f t="shared" si="2"/>
        <v>0</v>
      </c>
      <c r="H46" s="20"/>
      <c r="I46" s="20">
        <f t="shared" si="3"/>
        <v>0</v>
      </c>
      <c r="J46" s="20"/>
    </row>
    <row r="47" spans="1:10" s="9" customFormat="1" ht="17.25" customHeight="1" x14ac:dyDescent="0.3">
      <c r="A47" s="30">
        <v>6.1</v>
      </c>
      <c r="B47" s="19" t="s">
        <v>47</v>
      </c>
      <c r="C47" s="19"/>
      <c r="D47" s="18">
        <f>D49</f>
        <v>0</v>
      </c>
      <c r="E47" s="18">
        <f t="shared" si="1"/>
        <v>70021.38</v>
      </c>
      <c r="F47" s="18">
        <f>F49</f>
        <v>70021.38</v>
      </c>
      <c r="G47" s="18">
        <f t="shared" si="2"/>
        <v>105032.07</v>
      </c>
      <c r="H47" s="18">
        <f>H49</f>
        <v>105032.07</v>
      </c>
      <c r="I47" s="18">
        <f t="shared" si="3"/>
        <v>233404.6</v>
      </c>
      <c r="J47" s="18">
        <f>J49</f>
        <v>233404.6</v>
      </c>
    </row>
    <row r="48" spans="1:10" s="9" customFormat="1" x14ac:dyDescent="0.3">
      <c r="A48" s="44"/>
      <c r="B48" s="23" t="s">
        <v>20</v>
      </c>
      <c r="C48" s="19"/>
      <c r="D48" s="20"/>
      <c r="E48" s="20">
        <f t="shared" si="1"/>
        <v>0</v>
      </c>
      <c r="F48" s="20"/>
      <c r="G48" s="20">
        <f t="shared" si="2"/>
        <v>0</v>
      </c>
      <c r="H48" s="20"/>
      <c r="I48" s="20">
        <f t="shared" si="3"/>
        <v>0</v>
      </c>
      <c r="J48" s="20"/>
    </row>
    <row r="49" spans="1:10" s="9" customFormat="1" ht="86.25" x14ac:dyDescent="0.3">
      <c r="A49" s="44"/>
      <c r="B49" s="21" t="s">
        <v>48</v>
      </c>
      <c r="C49" s="23"/>
      <c r="D49" s="24"/>
      <c r="E49" s="22">
        <f t="shared" si="1"/>
        <v>70021.38</v>
      </c>
      <c r="F49" s="22">
        <f>J49*30%</f>
        <v>70021.38</v>
      </c>
      <c r="G49" s="22">
        <f t="shared" si="2"/>
        <v>105032.07</v>
      </c>
      <c r="H49" s="22">
        <f>J49*45%</f>
        <v>105032.07</v>
      </c>
      <c r="I49" s="22">
        <f t="shared" si="3"/>
        <v>233404.6</v>
      </c>
      <c r="J49" s="22">
        <v>233404.6</v>
      </c>
    </row>
    <row r="50" spans="1:10" s="9" customFormat="1" x14ac:dyDescent="0.3">
      <c r="A50" s="30">
        <v>6.2</v>
      </c>
      <c r="B50" s="19" t="s">
        <v>43</v>
      </c>
      <c r="C50" s="19"/>
      <c r="D50" s="18">
        <f>SUM(D52:D52)</f>
        <v>0</v>
      </c>
      <c r="E50" s="18">
        <f t="shared" si="1"/>
        <v>12255</v>
      </c>
      <c r="F50" s="18">
        <f>SUM(F52:F52)</f>
        <v>12255</v>
      </c>
      <c r="G50" s="18">
        <f t="shared" si="2"/>
        <v>18382.5</v>
      </c>
      <c r="H50" s="18">
        <f>SUM(H52:H52)</f>
        <v>18382.5</v>
      </c>
      <c r="I50" s="18">
        <f t="shared" si="3"/>
        <v>40850</v>
      </c>
      <c r="J50" s="18">
        <f>SUM(J52:J52)</f>
        <v>40850</v>
      </c>
    </row>
    <row r="51" spans="1:10" s="9" customFormat="1" x14ac:dyDescent="0.3">
      <c r="A51" s="30"/>
      <c r="B51" s="23" t="s">
        <v>20</v>
      </c>
      <c r="C51" s="19"/>
      <c r="D51" s="20"/>
      <c r="E51" s="20">
        <f t="shared" si="1"/>
        <v>0</v>
      </c>
      <c r="F51" s="20"/>
      <c r="G51" s="20">
        <f t="shared" si="2"/>
        <v>0</v>
      </c>
      <c r="H51" s="20"/>
      <c r="I51" s="20">
        <f t="shared" si="3"/>
        <v>0</v>
      </c>
      <c r="J51" s="20"/>
    </row>
    <row r="52" spans="1:10" s="9" customFormat="1" ht="94.5" customHeight="1" x14ac:dyDescent="0.3">
      <c r="A52" s="34"/>
      <c r="B52" s="21" t="s">
        <v>44</v>
      </c>
      <c r="C52" s="23"/>
      <c r="D52" s="24"/>
      <c r="E52" s="22">
        <f t="shared" si="1"/>
        <v>12255</v>
      </c>
      <c r="F52" s="22">
        <v>12255</v>
      </c>
      <c r="G52" s="22">
        <f t="shared" si="2"/>
        <v>18382.5</v>
      </c>
      <c r="H52" s="22">
        <v>18382.5</v>
      </c>
      <c r="I52" s="22">
        <f t="shared" si="3"/>
        <v>40850</v>
      </c>
      <c r="J52" s="22">
        <v>40850</v>
      </c>
    </row>
    <row r="53" spans="1:10" s="9" customFormat="1" x14ac:dyDescent="0.3">
      <c r="A53" s="30">
        <v>6.3</v>
      </c>
      <c r="B53" s="32" t="s">
        <v>45</v>
      </c>
      <c r="C53" s="32"/>
      <c r="D53" s="18">
        <f>D55</f>
        <v>0</v>
      </c>
      <c r="E53" s="18">
        <f t="shared" si="1"/>
        <v>1249.2</v>
      </c>
      <c r="F53" s="18">
        <f>F55</f>
        <v>1249.2</v>
      </c>
      <c r="G53" s="18">
        <f t="shared" si="2"/>
        <v>1873.8</v>
      </c>
      <c r="H53" s="18">
        <f>H55</f>
        <v>1873.8</v>
      </c>
      <c r="I53" s="18">
        <f t="shared" si="3"/>
        <v>4164</v>
      </c>
      <c r="J53" s="18">
        <f>J55</f>
        <v>4164</v>
      </c>
    </row>
    <row r="54" spans="1:10" s="9" customFormat="1" x14ac:dyDescent="0.3">
      <c r="A54" s="44"/>
      <c r="B54" s="23" t="s">
        <v>20</v>
      </c>
      <c r="C54" s="19"/>
      <c r="D54" s="20"/>
      <c r="E54" s="20">
        <f t="shared" si="1"/>
        <v>0</v>
      </c>
      <c r="F54" s="20"/>
      <c r="G54" s="20">
        <f t="shared" si="2"/>
        <v>0</v>
      </c>
      <c r="H54" s="20"/>
      <c r="I54" s="20">
        <f t="shared" si="3"/>
        <v>0</v>
      </c>
      <c r="J54" s="20"/>
    </row>
    <row r="55" spans="1:10" s="9" customFormat="1" ht="86.25" x14ac:dyDescent="0.3">
      <c r="A55" s="44"/>
      <c r="B55" s="21" t="s">
        <v>46</v>
      </c>
      <c r="C55" s="33"/>
      <c r="D55" s="24"/>
      <c r="E55" s="22">
        <f t="shared" si="1"/>
        <v>1249.2</v>
      </c>
      <c r="F55" s="22">
        <f>J55*30%</f>
        <v>1249.2</v>
      </c>
      <c r="G55" s="22">
        <f t="shared" si="2"/>
        <v>1873.8</v>
      </c>
      <c r="H55" s="22">
        <f>J55*45%</f>
        <v>1873.8</v>
      </c>
      <c r="I55" s="22">
        <f t="shared" si="3"/>
        <v>4164</v>
      </c>
      <c r="J55" s="22">
        <v>4164</v>
      </c>
    </row>
    <row r="56" spans="1:10" s="9" customFormat="1" x14ac:dyDescent="0.3">
      <c r="A56" s="30">
        <v>6.4</v>
      </c>
      <c r="B56" s="16" t="s">
        <v>49</v>
      </c>
      <c r="C56" s="16"/>
      <c r="D56" s="18">
        <f>SUM(D58:D58)</f>
        <v>0</v>
      </c>
      <c r="E56" s="18">
        <f t="shared" si="1"/>
        <v>13417.26</v>
      </c>
      <c r="F56" s="18">
        <f>SUM(F58:F58)</f>
        <v>13417.26</v>
      </c>
      <c r="G56" s="18">
        <f t="shared" si="2"/>
        <v>20125.89</v>
      </c>
      <c r="H56" s="18">
        <f>SUM(H58:H58)</f>
        <v>20125.89</v>
      </c>
      <c r="I56" s="18">
        <f t="shared" si="3"/>
        <v>44724.2</v>
      </c>
      <c r="J56" s="18">
        <f>SUM(J58:J58)</f>
        <v>44724.2</v>
      </c>
    </row>
    <row r="57" spans="1:10" s="9" customFormat="1" x14ac:dyDescent="0.3">
      <c r="A57" s="30"/>
      <c r="B57" s="23" t="s">
        <v>20</v>
      </c>
      <c r="C57" s="16"/>
      <c r="D57" s="20"/>
      <c r="E57" s="20">
        <f t="shared" si="1"/>
        <v>0</v>
      </c>
      <c r="F57" s="20"/>
      <c r="G57" s="20">
        <f t="shared" si="2"/>
        <v>0</v>
      </c>
      <c r="H57" s="20"/>
      <c r="I57" s="20">
        <f t="shared" si="3"/>
        <v>0</v>
      </c>
      <c r="J57" s="20"/>
    </row>
    <row r="58" spans="1:10" s="9" customFormat="1" ht="97.5" customHeight="1" x14ac:dyDescent="0.3">
      <c r="A58" s="34"/>
      <c r="B58" s="21" t="s">
        <v>50</v>
      </c>
      <c r="C58" s="29"/>
      <c r="D58" s="27"/>
      <c r="E58" s="22">
        <f t="shared" si="1"/>
        <v>13417.26</v>
      </c>
      <c r="F58" s="22">
        <v>13417.26</v>
      </c>
      <c r="G58" s="22">
        <f t="shared" si="2"/>
        <v>20125.89</v>
      </c>
      <c r="H58" s="22">
        <v>20125.89</v>
      </c>
      <c r="I58" s="22">
        <f t="shared" si="3"/>
        <v>44724.2</v>
      </c>
      <c r="J58" s="22">
        <v>44724.2</v>
      </c>
    </row>
    <row r="59" spans="1:10" x14ac:dyDescent="0.3">
      <c r="A59" s="25">
        <v>7</v>
      </c>
      <c r="B59" s="16" t="s">
        <v>51</v>
      </c>
      <c r="C59" s="17"/>
      <c r="D59" s="18">
        <f>D63+D60</f>
        <v>0</v>
      </c>
      <c r="E59" s="18">
        <f>E63+E60</f>
        <v>17345.64</v>
      </c>
      <c r="F59" s="18">
        <f>F63+F60</f>
        <v>17345.64</v>
      </c>
      <c r="G59" s="18">
        <f t="shared" ref="G59:J59" si="18">G63+G60</f>
        <v>26018.46</v>
      </c>
      <c r="H59" s="18">
        <f t="shared" si="18"/>
        <v>26018.46</v>
      </c>
      <c r="I59" s="18">
        <f t="shared" si="18"/>
        <v>57818.8</v>
      </c>
      <c r="J59" s="18">
        <f t="shared" si="18"/>
        <v>57818.8</v>
      </c>
    </row>
    <row r="60" spans="1:10" x14ac:dyDescent="0.3">
      <c r="A60" s="26">
        <v>7.1</v>
      </c>
      <c r="B60" s="16" t="s">
        <v>54</v>
      </c>
      <c r="C60" s="16"/>
      <c r="D60" s="18">
        <f>SUM(D62:D62)</f>
        <v>0</v>
      </c>
      <c r="E60" s="18">
        <f t="shared" si="1"/>
        <v>10713.3</v>
      </c>
      <c r="F60" s="18">
        <f>SUM(F62:F62)</f>
        <v>10713.3</v>
      </c>
      <c r="G60" s="18">
        <f t="shared" si="2"/>
        <v>16069.95</v>
      </c>
      <c r="H60" s="18">
        <f>SUM(H62:H62)</f>
        <v>16069.95</v>
      </c>
      <c r="I60" s="18">
        <f t="shared" si="3"/>
        <v>35711</v>
      </c>
      <c r="J60" s="18">
        <f>SUM(J62:J62)</f>
        <v>35711</v>
      </c>
    </row>
    <row r="61" spans="1:10" x14ac:dyDescent="0.3">
      <c r="A61" s="43"/>
      <c r="B61" s="23" t="s">
        <v>20</v>
      </c>
      <c r="C61" s="16"/>
      <c r="D61" s="18"/>
      <c r="E61" s="18">
        <f t="shared" si="1"/>
        <v>0</v>
      </c>
      <c r="F61" s="18"/>
      <c r="G61" s="18">
        <f t="shared" si="2"/>
        <v>0</v>
      </c>
      <c r="H61" s="18"/>
      <c r="I61" s="18">
        <f t="shared" si="3"/>
        <v>0</v>
      </c>
      <c r="J61" s="18"/>
    </row>
    <row r="62" spans="1:10" ht="97.5" customHeight="1" x14ac:dyDescent="0.3">
      <c r="A62" s="43"/>
      <c r="B62" s="21" t="s">
        <v>55</v>
      </c>
      <c r="C62" s="29"/>
      <c r="D62" s="27"/>
      <c r="E62" s="22">
        <f t="shared" si="1"/>
        <v>10713.3</v>
      </c>
      <c r="F62" s="22">
        <v>10713.3</v>
      </c>
      <c r="G62" s="22">
        <f t="shared" si="2"/>
        <v>16069.95</v>
      </c>
      <c r="H62" s="22">
        <v>16069.95</v>
      </c>
      <c r="I62" s="22">
        <f t="shared" si="3"/>
        <v>35711</v>
      </c>
      <c r="J62" s="22">
        <v>35711</v>
      </c>
    </row>
    <row r="63" spans="1:10" x14ac:dyDescent="0.3">
      <c r="A63" s="26">
        <v>7.2</v>
      </c>
      <c r="B63" s="16" t="s">
        <v>52</v>
      </c>
      <c r="C63" s="16"/>
      <c r="D63" s="18">
        <f>D65</f>
        <v>0</v>
      </c>
      <c r="E63" s="18">
        <f t="shared" si="1"/>
        <v>6632.3399999999992</v>
      </c>
      <c r="F63" s="18">
        <f>F65</f>
        <v>6632.3399999999992</v>
      </c>
      <c r="G63" s="18">
        <f t="shared" si="2"/>
        <v>9948.51</v>
      </c>
      <c r="H63" s="18">
        <f>H65</f>
        <v>9948.51</v>
      </c>
      <c r="I63" s="18">
        <f t="shared" si="3"/>
        <v>22107.8</v>
      </c>
      <c r="J63" s="18">
        <f>J65</f>
        <v>22107.8</v>
      </c>
    </row>
    <row r="64" spans="1:10" ht="20.25" customHeight="1" x14ac:dyDescent="0.3">
      <c r="A64" s="43"/>
      <c r="B64" s="23" t="s">
        <v>20</v>
      </c>
      <c r="C64" s="16"/>
      <c r="D64" s="20"/>
      <c r="E64" s="20">
        <f t="shared" si="1"/>
        <v>0</v>
      </c>
      <c r="F64" s="20"/>
      <c r="G64" s="20">
        <f t="shared" si="2"/>
        <v>0</v>
      </c>
      <c r="H64" s="20"/>
      <c r="I64" s="20">
        <f t="shared" si="3"/>
        <v>0</v>
      </c>
      <c r="J64" s="20"/>
    </row>
    <row r="65" spans="1:10" ht="109.5" customHeight="1" x14ac:dyDescent="0.3">
      <c r="A65" s="43"/>
      <c r="B65" s="21" t="s">
        <v>53</v>
      </c>
      <c r="C65" s="29"/>
      <c r="D65" s="27"/>
      <c r="E65" s="22">
        <f t="shared" si="1"/>
        <v>6632.3399999999992</v>
      </c>
      <c r="F65" s="22">
        <f t="shared" ref="F65" si="19">J65*30%</f>
        <v>6632.3399999999992</v>
      </c>
      <c r="G65" s="22">
        <f t="shared" si="2"/>
        <v>9948.51</v>
      </c>
      <c r="H65" s="22">
        <f t="shared" ref="H65" si="20">J65*45%</f>
        <v>9948.51</v>
      </c>
      <c r="I65" s="22">
        <f t="shared" si="3"/>
        <v>22107.8</v>
      </c>
      <c r="J65" s="22">
        <v>22107.8</v>
      </c>
    </row>
    <row r="66" spans="1:10" s="9" customFormat="1" ht="17.25" customHeight="1" x14ac:dyDescent="0.3">
      <c r="A66" s="25">
        <v>8</v>
      </c>
      <c r="B66" s="16" t="s">
        <v>34</v>
      </c>
      <c r="C66" s="17"/>
      <c r="D66" s="18">
        <f>D68+D71</f>
        <v>0</v>
      </c>
      <c r="E66" s="18">
        <f>E68+E71</f>
        <v>12113.1</v>
      </c>
      <c r="F66" s="18">
        <f>F68+F71</f>
        <v>12113.1</v>
      </c>
      <c r="G66" s="18">
        <f t="shared" ref="G66:J66" si="21">G68+G71</f>
        <v>18169.650000000001</v>
      </c>
      <c r="H66" s="18">
        <f t="shared" si="21"/>
        <v>18169.650000000001</v>
      </c>
      <c r="I66" s="18">
        <f t="shared" si="21"/>
        <v>40377</v>
      </c>
      <c r="J66" s="18">
        <f t="shared" si="21"/>
        <v>40377</v>
      </c>
    </row>
    <row r="67" spans="1:10" s="9" customFormat="1" x14ac:dyDescent="0.3">
      <c r="A67" s="25"/>
      <c r="B67" s="23" t="s">
        <v>20</v>
      </c>
      <c r="C67" s="17"/>
      <c r="D67" s="18"/>
      <c r="E67" s="18">
        <f t="shared" si="1"/>
        <v>0</v>
      </c>
      <c r="F67" s="18"/>
      <c r="G67" s="18">
        <f t="shared" si="2"/>
        <v>0</v>
      </c>
      <c r="H67" s="18"/>
      <c r="I67" s="18">
        <f t="shared" si="3"/>
        <v>0</v>
      </c>
      <c r="J67" s="18"/>
    </row>
    <row r="68" spans="1:10" s="9" customFormat="1" x14ac:dyDescent="0.3">
      <c r="A68" s="26">
        <v>8.1</v>
      </c>
      <c r="B68" s="16" t="s">
        <v>35</v>
      </c>
      <c r="C68" s="16"/>
      <c r="D68" s="18">
        <f>D70</f>
        <v>0</v>
      </c>
      <c r="E68" s="18">
        <f t="shared" si="1"/>
        <v>10883.1</v>
      </c>
      <c r="F68" s="18">
        <f>F70</f>
        <v>10883.1</v>
      </c>
      <c r="G68" s="18">
        <f t="shared" si="2"/>
        <v>16324.65</v>
      </c>
      <c r="H68" s="18">
        <f>H70</f>
        <v>16324.65</v>
      </c>
      <c r="I68" s="18">
        <f t="shared" si="3"/>
        <v>36277</v>
      </c>
      <c r="J68" s="18">
        <f>J70</f>
        <v>36277</v>
      </c>
    </row>
    <row r="69" spans="1:10" s="9" customFormat="1" x14ac:dyDescent="0.3">
      <c r="A69" s="43"/>
      <c r="B69" s="23" t="s">
        <v>20</v>
      </c>
      <c r="C69" s="16"/>
      <c r="D69" s="18"/>
      <c r="E69" s="18">
        <f t="shared" si="1"/>
        <v>0</v>
      </c>
      <c r="F69" s="18"/>
      <c r="G69" s="18">
        <f t="shared" si="2"/>
        <v>0</v>
      </c>
      <c r="H69" s="18"/>
      <c r="I69" s="18">
        <f t="shared" si="3"/>
        <v>0</v>
      </c>
      <c r="J69" s="18"/>
    </row>
    <row r="70" spans="1:10" s="9" customFormat="1" ht="86.25" x14ac:dyDescent="0.3">
      <c r="A70" s="43"/>
      <c r="B70" s="21" t="s">
        <v>36</v>
      </c>
      <c r="C70" s="29"/>
      <c r="D70" s="27"/>
      <c r="E70" s="22">
        <f t="shared" si="1"/>
        <v>10883.1</v>
      </c>
      <c r="F70" s="22">
        <f t="shared" ref="F70" si="22">J70*30%</f>
        <v>10883.1</v>
      </c>
      <c r="G70" s="22">
        <f t="shared" si="2"/>
        <v>16324.65</v>
      </c>
      <c r="H70" s="22">
        <f t="shared" ref="H70" si="23">J70*45%</f>
        <v>16324.65</v>
      </c>
      <c r="I70" s="22">
        <f t="shared" si="3"/>
        <v>36277</v>
      </c>
      <c r="J70" s="22">
        <v>36277</v>
      </c>
    </row>
    <row r="71" spans="1:10" s="9" customFormat="1" x14ac:dyDescent="0.3">
      <c r="A71" s="26">
        <v>8.1999999999999993</v>
      </c>
      <c r="B71" s="16" t="s">
        <v>37</v>
      </c>
      <c r="C71" s="16"/>
      <c r="D71" s="18">
        <f>D73</f>
        <v>0</v>
      </c>
      <c r="E71" s="18">
        <f t="shared" si="1"/>
        <v>1230</v>
      </c>
      <c r="F71" s="18">
        <f>F73</f>
        <v>1230</v>
      </c>
      <c r="G71" s="18">
        <f t="shared" si="2"/>
        <v>1845</v>
      </c>
      <c r="H71" s="18">
        <f>H73</f>
        <v>1845</v>
      </c>
      <c r="I71" s="18">
        <f t="shared" si="3"/>
        <v>4100</v>
      </c>
      <c r="J71" s="18">
        <f>J73</f>
        <v>4100</v>
      </c>
    </row>
    <row r="72" spans="1:10" s="9" customFormat="1" x14ac:dyDescent="0.3">
      <c r="A72" s="43"/>
      <c r="B72" s="23" t="s">
        <v>20</v>
      </c>
      <c r="C72" s="16"/>
      <c r="D72" s="18"/>
      <c r="E72" s="18">
        <f t="shared" si="1"/>
        <v>0</v>
      </c>
      <c r="F72" s="18"/>
      <c r="G72" s="18">
        <f t="shared" si="2"/>
        <v>0</v>
      </c>
      <c r="H72" s="18"/>
      <c r="I72" s="18">
        <f t="shared" si="3"/>
        <v>0</v>
      </c>
      <c r="J72" s="18"/>
    </row>
    <row r="73" spans="1:10" s="9" customFormat="1" ht="86.25" x14ac:dyDescent="0.3">
      <c r="A73" s="43"/>
      <c r="B73" s="21" t="s">
        <v>38</v>
      </c>
      <c r="C73" s="29"/>
      <c r="D73" s="27"/>
      <c r="E73" s="22">
        <f t="shared" si="1"/>
        <v>1230</v>
      </c>
      <c r="F73" s="22">
        <f>J73*30%</f>
        <v>1230</v>
      </c>
      <c r="G73" s="22">
        <f t="shared" si="2"/>
        <v>1845</v>
      </c>
      <c r="H73" s="22">
        <f>J73*45%</f>
        <v>1845</v>
      </c>
      <c r="I73" s="22">
        <f t="shared" si="3"/>
        <v>4100</v>
      </c>
      <c r="J73" s="22">
        <v>4100</v>
      </c>
    </row>
    <row r="74" spans="1:10" x14ac:dyDescent="0.3">
      <c r="A74" s="25">
        <v>9</v>
      </c>
      <c r="B74" s="16" t="s">
        <v>56</v>
      </c>
      <c r="C74" s="17"/>
      <c r="D74" s="18">
        <f>SUM(D75)</f>
        <v>0</v>
      </c>
      <c r="E74" s="18">
        <f>SUM(E75)</f>
        <v>43246.92</v>
      </c>
      <c r="F74" s="18">
        <f>SUM(F75)</f>
        <v>43246.92</v>
      </c>
      <c r="G74" s="18">
        <f t="shared" ref="G74:J74" si="24">SUM(G75)</f>
        <v>64870.38</v>
      </c>
      <c r="H74" s="18">
        <f t="shared" si="24"/>
        <v>64870.38</v>
      </c>
      <c r="I74" s="18">
        <f t="shared" si="24"/>
        <v>144156.4</v>
      </c>
      <c r="J74" s="18">
        <f t="shared" si="24"/>
        <v>144156.4</v>
      </c>
    </row>
    <row r="75" spans="1:10" x14ac:dyDescent="0.3">
      <c r="A75" s="26">
        <v>9.1</v>
      </c>
      <c r="B75" s="16" t="s">
        <v>57</v>
      </c>
      <c r="C75" s="16"/>
      <c r="D75" s="18">
        <f>SUM(D77:D78)</f>
        <v>0</v>
      </c>
      <c r="E75" s="18">
        <f>SUM(E77:E78)</f>
        <v>43246.92</v>
      </c>
      <c r="F75" s="18">
        <f>SUM(F77:F78)</f>
        <v>43246.92</v>
      </c>
      <c r="G75" s="18">
        <f t="shared" ref="G75:J75" si="25">SUM(G77:G78)</f>
        <v>64870.38</v>
      </c>
      <c r="H75" s="18">
        <f t="shared" si="25"/>
        <v>64870.38</v>
      </c>
      <c r="I75" s="18">
        <f t="shared" si="25"/>
        <v>144156.4</v>
      </c>
      <c r="J75" s="18">
        <f t="shared" si="25"/>
        <v>144156.4</v>
      </c>
    </row>
    <row r="76" spans="1:10" x14ac:dyDescent="0.3">
      <c r="A76" s="43"/>
      <c r="B76" s="23" t="s">
        <v>20</v>
      </c>
      <c r="C76" s="16"/>
      <c r="D76" s="18"/>
      <c r="E76" s="18">
        <f t="shared" ref="E76:E77" si="26">+F76</f>
        <v>0</v>
      </c>
      <c r="F76" s="18"/>
      <c r="G76" s="18">
        <f t="shared" ref="G76:G77" si="27">+H76</f>
        <v>0</v>
      </c>
      <c r="H76" s="18"/>
      <c r="I76" s="18">
        <f t="shared" ref="I76:I77" si="28">+J76</f>
        <v>0</v>
      </c>
      <c r="J76" s="18"/>
    </row>
    <row r="77" spans="1:10" ht="86.25" x14ac:dyDescent="0.3">
      <c r="A77" s="43"/>
      <c r="B77" s="21" t="s">
        <v>58</v>
      </c>
      <c r="C77" s="29"/>
      <c r="D77" s="27"/>
      <c r="E77" s="22">
        <f t="shared" si="26"/>
        <v>43246.92</v>
      </c>
      <c r="F77" s="22">
        <f t="shared" ref="F77" si="29">J77*30%</f>
        <v>43246.92</v>
      </c>
      <c r="G77" s="22">
        <f t="shared" si="27"/>
        <v>64870.38</v>
      </c>
      <c r="H77" s="22">
        <f t="shared" ref="H77" si="30">J77*45%</f>
        <v>64870.38</v>
      </c>
      <c r="I77" s="22">
        <f t="shared" si="28"/>
        <v>144156.4</v>
      </c>
      <c r="J77" s="22">
        <v>144156.4</v>
      </c>
    </row>
    <row r="78" spans="1:10" x14ac:dyDescent="0.3">
      <c r="G78" s="35"/>
    </row>
    <row r="79" spans="1:10" x14ac:dyDescent="0.3">
      <c r="G79" s="35"/>
    </row>
    <row r="80" spans="1:10" x14ac:dyDescent="0.3">
      <c r="G80" s="35"/>
    </row>
    <row r="81" spans="7:7" x14ac:dyDescent="0.3">
      <c r="G81" s="35"/>
    </row>
    <row r="82" spans="7:7" x14ac:dyDescent="0.3">
      <c r="G82" s="35"/>
    </row>
    <row r="83" spans="7:7" x14ac:dyDescent="0.3">
      <c r="G83" s="35"/>
    </row>
    <row r="84" spans="7:7" x14ac:dyDescent="0.3">
      <c r="G84" s="35"/>
    </row>
    <row r="85" spans="7:7" x14ac:dyDescent="0.3">
      <c r="G85" s="35"/>
    </row>
    <row r="86" spans="7:7" x14ac:dyDescent="0.3">
      <c r="G86" s="36"/>
    </row>
    <row r="87" spans="7:7" x14ac:dyDescent="0.3">
      <c r="G87" s="36"/>
    </row>
    <row r="88" spans="7:7" x14ac:dyDescent="0.3">
      <c r="G88" s="36"/>
    </row>
    <row r="89" spans="7:7" x14ac:dyDescent="0.3">
      <c r="G89" s="36"/>
    </row>
    <row r="90" spans="7:7" x14ac:dyDescent="0.3">
      <c r="G90" s="36"/>
    </row>
    <row r="91" spans="7:7" x14ac:dyDescent="0.3">
      <c r="G91" s="36"/>
    </row>
    <row r="92" spans="7:7" x14ac:dyDescent="0.3">
      <c r="G92" s="36"/>
    </row>
    <row r="93" spans="7:7" x14ac:dyDescent="0.3">
      <c r="G93" s="36"/>
    </row>
    <row r="94" spans="7:7" x14ac:dyDescent="0.3">
      <c r="G94" s="36"/>
    </row>
  </sheetData>
  <mergeCells count="25">
    <mergeCell ref="A76:A77"/>
    <mergeCell ref="A72:A73"/>
    <mergeCell ref="A43:A44"/>
    <mergeCell ref="A54:A55"/>
    <mergeCell ref="A48:A49"/>
    <mergeCell ref="A64:A65"/>
    <mergeCell ref="A69:A70"/>
    <mergeCell ref="A8:A9"/>
    <mergeCell ref="B8:B9"/>
    <mergeCell ref="C8:C9"/>
    <mergeCell ref="E8:E9"/>
    <mergeCell ref="A15:A16"/>
    <mergeCell ref="A18:A19"/>
    <mergeCell ref="A21:A22"/>
    <mergeCell ref="A35:A36"/>
    <mergeCell ref="A38:A39"/>
    <mergeCell ref="A61:A62"/>
    <mergeCell ref="G8:G9"/>
    <mergeCell ref="I8:I9"/>
    <mergeCell ref="B4:J4"/>
    <mergeCell ref="B5:J5"/>
    <mergeCell ref="C7:D7"/>
    <mergeCell ref="E7:F7"/>
    <mergeCell ref="G7:H7"/>
    <mergeCell ref="I7:J7"/>
  </mergeCells>
  <printOptions horizontalCentered="1"/>
  <pageMargins left="0" right="0" top="0" bottom="0" header="0" footer="0"/>
  <pageSetup scale="80"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Բնապահպանական վճար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Roman Chobanyan</dc:creator>
  <cp:lastModifiedBy>Artak Karapetyan</cp:lastModifiedBy>
  <dcterms:created xsi:type="dcterms:W3CDTF">2025-12-17T13:39:48Z</dcterms:created>
  <dcterms:modified xsi:type="dcterms:W3CDTF">2025-12-26T08:42:57Z</dcterms:modified>
</cp:coreProperties>
</file>