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160-n\"/>
    </mc:Choice>
  </mc:AlternateContent>
  <xr:revisionPtr revIDLastSave="0" documentId="8_{102DA390-589D-44EE-8306-5F275358133E}" xr6:coauthVersionLast="47" xr6:coauthVersionMax="47" xr10:uidLastSave="{00000000-0000-0000-0000-000000000000}"/>
  <bookViews>
    <workbookView xWindow="780" yWindow="780" windowWidth="15705" windowHeight="11295" activeTab="3" xr2:uid="{00000000-000D-0000-FFFF-FFFF00000000}"/>
  </bookViews>
  <sheets>
    <sheet name="թերթ 1" sheetId="6" r:id="rId1"/>
    <sheet name="Лист1" sheetId="7" state="hidden" r:id="rId2"/>
    <sheet name="Лист2" sheetId="8" state="hidden" r:id="rId3"/>
    <sheet name="հատված 1" sheetId="9" r:id="rId4"/>
    <sheet name="հատված 2" sheetId="10" r:id="rId5"/>
    <sheet name="հատված 3" sheetId="12" r:id="rId6"/>
    <sheet name="հատված 4-5" sheetId="13" r:id="rId7"/>
    <sheet name="հատված 6" sheetId="14" r:id="rId8"/>
  </sheets>
  <definedNames>
    <definedName name="_xlnm._FilterDatabase" localSheetId="0" hidden="1">'թերթ 1'!$A$22:$M$399</definedName>
  </definedNames>
  <calcPr calcId="191029"/>
</workbook>
</file>

<file path=xl/calcChain.xml><?xml version="1.0" encoding="utf-8"?>
<calcChain xmlns="http://schemas.openxmlformats.org/spreadsheetml/2006/main">
  <c r="F323" i="10" l="1"/>
  <c r="F180" i="12" l="1"/>
  <c r="D174" i="12" l="1"/>
  <c r="G375" i="14" l="1"/>
  <c r="F403" i="14" l="1"/>
  <c r="G75" i="14" l="1"/>
  <c r="G346" i="14" l="1"/>
  <c r="F399" i="14"/>
  <c r="F375" i="14" s="1"/>
  <c r="G315" i="14" l="1"/>
  <c r="H178" i="14" l="1"/>
  <c r="F190" i="12"/>
  <c r="E27" i="12"/>
  <c r="G258" i="10"/>
  <c r="F115" i="10"/>
  <c r="H75" i="14" l="1"/>
  <c r="D68" i="9"/>
  <c r="F68" i="9"/>
  <c r="D69" i="9"/>
  <c r="F402" i="14" l="1"/>
  <c r="E266" i="14"/>
  <c r="G268" i="14"/>
  <c r="E67" i="12" l="1"/>
  <c r="E81" i="9" l="1"/>
  <c r="D106" i="9" l="1"/>
  <c r="E109" i="9"/>
  <c r="D110" i="9"/>
  <c r="D109" i="9" s="1"/>
  <c r="F265" i="14" l="1"/>
  <c r="G390" i="14"/>
  <c r="H390" i="14"/>
  <c r="H207" i="14"/>
  <c r="D107" i="9" l="1"/>
  <c r="D87" i="9"/>
  <c r="H346" i="14" l="1"/>
  <c r="D44" i="9" l="1"/>
  <c r="D84" i="9"/>
  <c r="D83" i="9"/>
  <c r="D82" i="9"/>
  <c r="D96" i="9" l="1"/>
  <c r="F86" i="9"/>
  <c r="F209" i="14" l="1"/>
  <c r="E86" i="9" l="1"/>
  <c r="D93" i="9"/>
  <c r="F118" i="9"/>
  <c r="E118" i="9"/>
  <c r="D121" i="9"/>
  <c r="D118" i="9" s="1"/>
  <c r="D66" i="9"/>
  <c r="F29" i="14" l="1"/>
  <c r="G274" i="10" l="1"/>
  <c r="D22" i="9" l="1"/>
  <c r="G364" i="14" l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Y89" i="9"/>
  <c r="Y86" i="9" s="1"/>
  <c r="Y85" i="9" s="1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U52" i="9" s="1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AO51" i="9"/>
  <c r="AN51" i="9" s="1"/>
  <c r="AN46" i="9" s="1"/>
  <c r="AO50" i="9"/>
  <c r="AN50" i="9" s="1"/>
  <c r="AO49" i="9"/>
  <c r="AN49" i="9"/>
  <c r="AO48" i="9"/>
  <c r="AN48" i="9" s="1"/>
  <c r="AI47" i="9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S21" i="9" s="1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H116" i="10"/>
  <c r="G116" i="10"/>
  <c r="F114" i="10"/>
  <c r="F113" i="10"/>
  <c r="F112" i="10"/>
  <c r="H110" i="10"/>
  <c r="G110" i="10"/>
  <c r="G104" i="10" s="1"/>
  <c r="F104" i="10" s="1"/>
  <c r="F109" i="10"/>
  <c r="F108" i="10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H60" i="10"/>
  <c r="G60" i="10"/>
  <c r="F60" i="10"/>
  <c r="G58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0" i="10"/>
  <c r="F29" i="10"/>
  <c r="F28" i="10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F224" i="12"/>
  <c r="F221" i="12" s="1"/>
  <c r="D223" i="12"/>
  <c r="D220" i="12"/>
  <c r="D216" i="12" s="1"/>
  <c r="D219" i="12"/>
  <c r="D218" i="12"/>
  <c r="F216" i="12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200" i="12"/>
  <c r="A200" i="12"/>
  <c r="D199" i="12"/>
  <c r="D198" i="12"/>
  <c r="F196" i="12"/>
  <c r="D195" i="12"/>
  <c r="D194" i="12"/>
  <c r="D193" i="12"/>
  <c r="D192" i="12"/>
  <c r="D189" i="12"/>
  <c r="D188" i="12"/>
  <c r="D187" i="12"/>
  <c r="F185" i="12"/>
  <c r="D184" i="12"/>
  <c r="D183" i="12"/>
  <c r="D182" i="12"/>
  <c r="D175" i="12"/>
  <c r="F172" i="12"/>
  <c r="F147" i="12" s="1"/>
  <c r="F23" i="12" s="1"/>
  <c r="E172" i="12"/>
  <c r="D172" i="12"/>
  <c r="D171" i="12"/>
  <c r="D169" i="12" s="1"/>
  <c r="E169" i="12"/>
  <c r="D168" i="12"/>
  <c r="D166" i="12" s="1"/>
  <c r="E166" i="12"/>
  <c r="D165" i="12"/>
  <c r="D164" i="12"/>
  <c r="E162" i="12"/>
  <c r="D161" i="12"/>
  <c r="D159" i="12" s="1"/>
  <c r="E159" i="12"/>
  <c r="D158" i="12"/>
  <c r="D157" i="12"/>
  <c r="D156" i="12"/>
  <c r="D155" i="12"/>
  <c r="E153" i="12"/>
  <c r="D152" i="12"/>
  <c r="D151" i="12"/>
  <c r="E149" i="12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6" i="12"/>
  <c r="E124" i="12"/>
  <c r="E123" i="12"/>
  <c r="D123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D91" i="12" s="1"/>
  <c r="E91" i="12"/>
  <c r="D90" i="12"/>
  <c r="D89" i="12"/>
  <c r="D87" i="12" s="1"/>
  <c r="E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E25" i="12" s="1"/>
  <c r="D31" i="12"/>
  <c r="D30" i="12"/>
  <c r="D29" i="12"/>
  <c r="H401" i="14"/>
  <c r="H400" i="14" s="1"/>
  <c r="H399" i="14" s="1"/>
  <c r="F398" i="14"/>
  <c r="F397" i="14"/>
  <c r="H396" i="14"/>
  <c r="G396" i="14"/>
  <c r="F395" i="14"/>
  <c r="F394" i="14" s="1"/>
  <c r="H394" i="14"/>
  <c r="G394" i="14"/>
  <c r="F393" i="14"/>
  <c r="F392" i="14"/>
  <c r="G389" i="14"/>
  <c r="H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/>
  <c r="F376" i="14" s="1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6" i="14"/>
  <c r="H364" i="14"/>
  <c r="H363" i="14" s="1"/>
  <c r="G363" i="14"/>
  <c r="F362" i="14"/>
  <c r="F361" i="14"/>
  <c r="H360" i="14"/>
  <c r="G360" i="14"/>
  <c r="F359" i="14"/>
  <c r="F358" i="14"/>
  <c r="H357" i="14"/>
  <c r="G357" i="14"/>
  <c r="F356" i="14"/>
  <c r="F355" i="14"/>
  <c r="H353" i="14"/>
  <c r="G353" i="14"/>
  <c r="F352" i="14"/>
  <c r="F351" i="14"/>
  <c r="F350" i="14"/>
  <c r="F349" i="14"/>
  <c r="F348" i="14"/>
  <c r="G345" i="14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5" i="14"/>
  <c r="F334" i="14"/>
  <c r="F333" i="14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 s="1"/>
  <c r="F319" i="14"/>
  <c r="F318" i="14"/>
  <c r="F315" i="14" s="1"/>
  <c r="H315" i="14"/>
  <c r="H314" i="14" s="1"/>
  <c r="G312" i="14"/>
  <c r="G311" i="14" s="1"/>
  <c r="H311" i="14"/>
  <c r="F309" i="14"/>
  <c r="F308" i="14"/>
  <c r="H306" i="14"/>
  <c r="G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H294" i="14"/>
  <c r="G294" i="14"/>
  <c r="F293" i="14"/>
  <c r="F292" i="14"/>
  <c r="F291" i="14"/>
  <c r="F290" i="14"/>
  <c r="H288" i="14"/>
  <c r="G288" i="14"/>
  <c r="F287" i="14"/>
  <c r="F286" i="14"/>
  <c r="F285" i="14"/>
  <c r="F283" i="14" s="1"/>
  <c r="H283" i="14"/>
  <c r="G283" i="14"/>
  <c r="F280" i="14"/>
  <c r="F279" i="14"/>
  <c r="H277" i="14"/>
  <c r="H275" i="14" s="1"/>
  <c r="G277" i="14"/>
  <c r="G275" i="14" s="1"/>
  <c r="F274" i="14"/>
  <c r="H272" i="14"/>
  <c r="G272" i="14"/>
  <c r="F272" i="14"/>
  <c r="F271" i="14"/>
  <c r="F268" i="14" s="1"/>
  <c r="F267" i="14" s="1"/>
  <c r="H268" i="14"/>
  <c r="H267" i="14" s="1"/>
  <c r="G267" i="14"/>
  <c r="F266" i="14"/>
  <c r="F264" i="14"/>
  <c r="F263" i="14"/>
  <c r="H261" i="14"/>
  <c r="H259" i="14" s="1"/>
  <c r="G261" i="14"/>
  <c r="G259" i="14" s="1"/>
  <c r="F258" i="14"/>
  <c r="H256" i="14"/>
  <c r="G256" i="14"/>
  <c r="F256" i="14"/>
  <c r="F255" i="14"/>
  <c r="F253" i="14" s="1"/>
  <c r="H253" i="14"/>
  <c r="G253" i="14"/>
  <c r="F250" i="14"/>
  <c r="F248" i="14" s="1"/>
  <c r="H248" i="14"/>
  <c r="G248" i="14"/>
  <c r="F247" i="14"/>
  <c r="F245" i="14" s="1"/>
  <c r="H245" i="14"/>
  <c r="G245" i="14"/>
  <c r="F244" i="14"/>
  <c r="F242" i="14" s="1"/>
  <c r="H242" i="14"/>
  <c r="G242" i="14"/>
  <c r="F241" i="14"/>
  <c r="F239" i="14" s="1"/>
  <c r="H239" i="14"/>
  <c r="G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G215" i="14"/>
  <c r="F210" i="14"/>
  <c r="F207" i="14" s="1"/>
  <c r="F205" i="14" s="1"/>
  <c r="H205" i="14"/>
  <c r="G207" i="14"/>
  <c r="G205" i="14" s="1"/>
  <c r="F204" i="14"/>
  <c r="F203" i="14"/>
  <c r="F202" i="14"/>
  <c r="F201" i="14"/>
  <c r="F200" i="14"/>
  <c r="F199" i="14"/>
  <c r="F198" i="14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G178" i="14"/>
  <c r="G176" i="14" s="1"/>
  <c r="H176" i="14"/>
  <c r="F175" i="14"/>
  <c r="F174" i="14"/>
  <c r="F173" i="14"/>
  <c r="H171" i="14"/>
  <c r="G171" i="14"/>
  <c r="F170" i="14"/>
  <c r="F169" i="14"/>
  <c r="F168" i="14"/>
  <c r="F167" i="14"/>
  <c r="F166" i="14"/>
  <c r="F165" i="14"/>
  <c r="H163" i="14"/>
  <c r="G163" i="14"/>
  <c r="F162" i="14"/>
  <c r="H160" i="14"/>
  <c r="H154" i="14" s="1"/>
  <c r="G160" i="14"/>
  <c r="G154" i="14" s="1"/>
  <c r="F159" i="14"/>
  <c r="F158" i="14"/>
  <c r="F157" i="14"/>
  <c r="F153" i="14"/>
  <c r="F152" i="14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4" i="14"/>
  <c r="F123" i="14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G104" i="14"/>
  <c r="F101" i="14"/>
  <c r="F100" i="14"/>
  <c r="H98" i="14"/>
  <c r="H96" i="14" s="1"/>
  <c r="G98" i="14"/>
  <c r="G96" i="14" s="1"/>
  <c r="F95" i="14"/>
  <c r="F93" i="14" s="1"/>
  <c r="H93" i="14"/>
  <c r="G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8" i="9"/>
  <c r="AN18" i="9" s="1"/>
  <c r="AO19" i="9"/>
  <c r="AN19" i="9" s="1"/>
  <c r="AK67" i="9"/>
  <c r="AO69" i="9"/>
  <c r="AN69" i="9" s="1"/>
  <c r="AO28" i="9"/>
  <c r="AN28" i="9" s="1"/>
  <c r="AO40" i="9"/>
  <c r="AN40" i="9" s="1"/>
  <c r="AK70" i="9"/>
  <c r="AO70" i="9"/>
  <c r="AN70" i="9" s="1"/>
  <c r="AK77" i="9"/>
  <c r="AK79" i="9"/>
  <c r="AK80" i="9"/>
  <c r="E85" i="9"/>
  <c r="AK106" i="9"/>
  <c r="AO68" i="9" l="1"/>
  <c r="AN68" i="9" s="1"/>
  <c r="AO25" i="9"/>
  <c r="AN25" i="9" s="1"/>
  <c r="D224" i="12"/>
  <c r="F26" i="10"/>
  <c r="F31" i="10"/>
  <c r="F77" i="10"/>
  <c r="F75" i="10" s="1"/>
  <c r="H226" i="10"/>
  <c r="F240" i="10"/>
  <c r="F214" i="12"/>
  <c r="D214" i="12" s="1"/>
  <c r="H50" i="14"/>
  <c r="D196" i="12"/>
  <c r="F116" i="10"/>
  <c r="F258" i="10"/>
  <c r="F270" i="10"/>
  <c r="AE17" i="9"/>
  <c r="AK34" i="9"/>
  <c r="D52" i="9"/>
  <c r="AH76" i="9"/>
  <c r="AE76" i="9"/>
  <c r="F163" i="14"/>
  <c r="H211" i="14"/>
  <c r="D153" i="12"/>
  <c r="AO24" i="9"/>
  <c r="AN24" i="9" s="1"/>
  <c r="G344" i="14"/>
  <c r="D120" i="12"/>
  <c r="F54" i="10"/>
  <c r="F52" i="10" s="1"/>
  <c r="F124" i="10"/>
  <c r="G256" i="10"/>
  <c r="AG52" i="9"/>
  <c r="AG15" i="9" s="1"/>
  <c r="AB86" i="9"/>
  <c r="AB85" i="9" s="1"/>
  <c r="AO39" i="9"/>
  <c r="AN39" i="9" s="1"/>
  <c r="F277" i="14"/>
  <c r="F275" i="14" s="1"/>
  <c r="E147" i="12"/>
  <c r="H58" i="10"/>
  <c r="F106" i="10"/>
  <c r="F274" i="10"/>
  <c r="I52" i="9"/>
  <c r="AP71" i="9"/>
  <c r="E38" i="12"/>
  <c r="D180" i="12"/>
  <c r="D162" i="12"/>
  <c r="D124" i="12"/>
  <c r="H102" i="14"/>
  <c r="G119" i="14"/>
  <c r="R52" i="9"/>
  <c r="F396" i="14"/>
  <c r="F46" i="14"/>
  <c r="F63" i="14"/>
  <c r="F50" i="14" s="1"/>
  <c r="F121" i="14"/>
  <c r="H119" i="14"/>
  <c r="F353" i="14"/>
  <c r="F357" i="14"/>
  <c r="F360" i="14"/>
  <c r="F364" i="14"/>
  <c r="F363" i="14" s="1"/>
  <c r="F98" i="14"/>
  <c r="F96" i="14" s="1"/>
  <c r="F150" i="14"/>
  <c r="H148" i="14"/>
  <c r="F190" i="14"/>
  <c r="F196" i="14"/>
  <c r="H281" i="14"/>
  <c r="F294" i="14"/>
  <c r="F306" i="14"/>
  <c r="F332" i="14"/>
  <c r="H375" i="14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AL71" i="9" s="1"/>
  <c r="S17" i="9"/>
  <c r="V17" i="9"/>
  <c r="V16" i="9" s="1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R15" i="9" s="1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F336" i="14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90" i="14"/>
  <c r="F389" i="14" s="1"/>
  <c r="D134" i="12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H251" i="14"/>
  <c r="D71" i="12"/>
  <c r="F210" i="10"/>
  <c r="AI16" i="9"/>
  <c r="AO54" i="9"/>
  <c r="AN54" i="9" s="1"/>
  <c r="M61" i="9"/>
  <c r="M52" i="9" s="1"/>
  <c r="AE71" i="9"/>
  <c r="D102" i="12"/>
  <c r="D96" i="12" s="1"/>
  <c r="F199" i="10"/>
  <c r="AK26" i="9"/>
  <c r="H71" i="9"/>
  <c r="AJ71" i="9"/>
  <c r="G75" i="10"/>
  <c r="N16" i="9"/>
  <c r="I15" i="9"/>
  <c r="F129" i="14"/>
  <c r="F262" i="10"/>
  <c r="Q16" i="9"/>
  <c r="AM16" i="9"/>
  <c r="J23" i="9"/>
  <c r="AK36" i="9"/>
  <c r="J71" i="9"/>
  <c r="X71" i="9"/>
  <c r="AH86" i="9"/>
  <c r="AH85" i="9" s="1"/>
  <c r="AH71" i="9" s="1"/>
  <c r="F58" i="10"/>
  <c r="F178" i="14"/>
  <c r="F176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F160" i="14"/>
  <c r="F154" i="14" s="1"/>
  <c r="F312" i="14"/>
  <c r="F311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1" i="14"/>
  <c r="F110" i="10"/>
  <c r="P17" i="9"/>
  <c r="AE16" i="9"/>
  <c r="AK32" i="9"/>
  <c r="AC52" i="9"/>
  <c r="N71" i="9"/>
  <c r="Z71" i="9"/>
  <c r="AB76" i="9"/>
  <c r="P86" i="9"/>
  <c r="P85" i="9" s="1"/>
  <c r="AK73" i="9"/>
  <c r="AK72" i="9" s="1"/>
  <c r="F171" i="14"/>
  <c r="F288" i="14"/>
  <c r="D221" i="12"/>
  <c r="H177" i="10"/>
  <c r="Y23" i="9"/>
  <c r="Y16" i="9" s="1"/>
  <c r="G23" i="9"/>
  <c r="X52" i="9"/>
  <c r="V61" i="9"/>
  <c r="V52" i="9" s="1"/>
  <c r="AO73" i="9"/>
  <c r="F261" i="14"/>
  <c r="F259" i="14" s="1"/>
  <c r="G251" i="14"/>
  <c r="F251" i="14" s="1"/>
  <c r="H16" i="14"/>
  <c r="G73" i="14"/>
  <c r="G16" i="14" s="1"/>
  <c r="D86" i="9"/>
  <c r="F215" i="14"/>
  <c r="F213" i="14" s="1"/>
  <c r="F211" i="14" s="1"/>
  <c r="F75" i="14"/>
  <c r="F73" i="14" s="1"/>
  <c r="G314" i="14"/>
  <c r="F314" i="14" s="1"/>
  <c r="F346" i="14"/>
  <c r="F345" i="14" s="1"/>
  <c r="AO118" i="9"/>
  <c r="AN78" i="9"/>
  <c r="AN76" i="9" s="1"/>
  <c r="AO76" i="9"/>
  <c r="AN20" i="9"/>
  <c r="AN17" i="9" s="1"/>
  <c r="AO17" i="9"/>
  <c r="Z52" i="9"/>
  <c r="AI66" i="9"/>
  <c r="AJ61" i="9"/>
  <c r="AJ52" i="9" s="1"/>
  <c r="AN62" i="9"/>
  <c r="K71" i="9"/>
  <c r="K15" i="9" s="1"/>
  <c r="F102" i="14"/>
  <c r="G148" i="14"/>
  <c r="H310" i="14"/>
  <c r="D81" i="12"/>
  <c r="AF15" i="9"/>
  <c r="AD15" i="9"/>
  <c r="Y71" i="9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K78" i="9"/>
  <c r="AK76" i="9" s="1"/>
  <c r="G213" i="14"/>
  <c r="G211" i="14" s="1"/>
  <c r="F157" i="10"/>
  <c r="AK20" i="9"/>
  <c r="AK17" i="9" s="1"/>
  <c r="AL61" i="9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287" i="10"/>
  <c r="F19" i="14"/>
  <c r="F18" i="14" s="1"/>
  <c r="G24" i="10"/>
  <c r="AO46" i="9"/>
  <c r="AK62" i="9"/>
  <c r="AK61" i="9" s="1"/>
  <c r="H345" i="14"/>
  <c r="H344" i="14" s="1"/>
  <c r="AN118" i="9"/>
  <c r="G287" i="10"/>
  <c r="F231" i="10"/>
  <c r="F226" i="10" s="1"/>
  <c r="G226" i="10"/>
  <c r="D116" i="12"/>
  <c r="D106" i="12" s="1"/>
  <c r="D54" i="12"/>
  <c r="D49" i="12"/>
  <c r="D40" i="12"/>
  <c r="D27" i="12"/>
  <c r="D25" i="12" s="1"/>
  <c r="G177" i="10"/>
  <c r="F177" i="10"/>
  <c r="F24" i="10"/>
  <c r="AN81" i="9"/>
  <c r="D23" i="9"/>
  <c r="D16" i="9" s="1"/>
  <c r="AN43" i="9"/>
  <c r="AO86" i="9"/>
  <c r="AO85" i="9" s="1"/>
  <c r="AN86" i="9"/>
  <c r="AN85" i="9" s="1"/>
  <c r="F256" i="10" l="1"/>
  <c r="G23" i="10"/>
  <c r="AL16" i="9"/>
  <c r="AB71" i="9"/>
  <c r="AB15" i="9" s="1"/>
  <c r="D178" i="12"/>
  <c r="D176" i="12" s="1"/>
  <c r="F344" i="14"/>
  <c r="AH16" i="9"/>
  <c r="AB16" i="9"/>
  <c r="E23" i="12"/>
  <c r="E21" i="12" s="1"/>
  <c r="F281" i="14"/>
  <c r="F119" i="14"/>
  <c r="H15" i="14"/>
  <c r="Q15" i="9"/>
  <c r="F148" i="14"/>
  <c r="O15" i="9"/>
  <c r="P71" i="9"/>
  <c r="W15" i="9"/>
  <c r="Y15" i="9"/>
  <c r="N15" i="9"/>
  <c r="AK52" i="9"/>
  <c r="H15" i="9"/>
  <c r="AP15" i="9"/>
  <c r="M16" i="9"/>
  <c r="M15" i="9" s="1"/>
  <c r="H23" i="10"/>
  <c r="AO21" i="9"/>
  <c r="AN22" i="9"/>
  <c r="AN21" i="9" s="1"/>
  <c r="T15" i="9"/>
  <c r="AN23" i="9"/>
  <c r="AN16" i="9" s="1"/>
  <c r="AK23" i="9"/>
  <c r="AK16" i="9" s="1"/>
  <c r="S15" i="9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G310" i="14"/>
  <c r="F310" i="14" s="1"/>
  <c r="AE15" i="9"/>
  <c r="AO72" i="9"/>
  <c r="AO71" i="9" s="1"/>
  <c r="AN73" i="9"/>
  <c r="AN72" i="9" s="1"/>
  <c r="AN71" i="9" s="1"/>
  <c r="F197" i="10"/>
  <c r="F23" i="10" s="1"/>
  <c r="F16" i="14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23" i="9"/>
  <c r="D38" i="12"/>
  <c r="D23" i="12" s="1"/>
  <c r="D21" i="12" s="1"/>
  <c r="AO52" i="9" l="1"/>
  <c r="AK15" i="9"/>
  <c r="AO16" i="9"/>
  <c r="AO15" i="9" s="1"/>
  <c r="AN15" i="9"/>
  <c r="AK71" i="9"/>
  <c r="E71" i="9"/>
  <c r="E15" i="9" s="1"/>
  <c r="D71" i="9" l="1"/>
  <c r="D15" i="9" s="1"/>
  <c r="G402" i="14" l="1"/>
  <c r="F401" i="14" l="1"/>
  <c r="F400" i="14" s="1"/>
  <c r="F15" i="14" s="1"/>
  <c r="G401" i="14"/>
  <c r="G400" i="14" s="1"/>
  <c r="G15" i="14" s="1"/>
</calcChain>
</file>

<file path=xl/sharedStrings.xml><?xml version="1.0" encoding="utf-8"?>
<sst xmlns="http://schemas.openxmlformats.org/spreadsheetml/2006/main" count="3810" uniqueCount="850">
  <si>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</si>
  <si>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</si>
  <si>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</si>
  <si>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</si>
  <si>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</si>
  <si>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</si>
  <si>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</si>
  <si>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</si>
  <si>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</si>
  <si>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</si>
  <si>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</si>
  <si>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</si>
  <si>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</si>
  <si>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</si>
  <si>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</si>
  <si>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</si>
  <si>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</si>
  <si>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</si>
  <si>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</si>
  <si>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</si>
  <si>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</si>
  <si>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</si>
  <si>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</si>
  <si>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</si>
  <si>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</si>
  <si>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</si>
  <si>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</si>
  <si>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</si>
  <si>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</si>
  <si>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</si>
  <si>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</si>
  <si>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</si>
  <si>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</si>
  <si>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</si>
  <si>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</si>
  <si>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</si>
  <si>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</si>
  <si>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</si>
  <si>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</si>
  <si>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</si>
  <si>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</si>
  <si>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</si>
  <si>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</si>
  <si>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</si>
  <si>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</si>
  <si>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</si>
  <si>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</si>
  <si>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</si>
  <si>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</si>
  <si>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</si>
  <si>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</si>
  <si>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</si>
  <si>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</si>
  <si>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</si>
  <si>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</si>
  <si>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</si>
  <si>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</si>
  <si>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</si>
  <si>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</si>
  <si>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</si>
  <si>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</si>
  <si>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</si>
  <si>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</si>
  <si>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</si>
  <si>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</si>
  <si>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</si>
  <si>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</si>
  <si>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</si>
  <si>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</si>
  <si>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</si>
  <si>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</si>
  <si>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</si>
  <si>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</si>
  <si>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</si>
  <si>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</si>
  <si>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</si>
  <si>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</si>
  <si>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</si>
  <si>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</si>
  <si>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</si>
  <si>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</si>
  <si>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</si>
  <si>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</si>
  <si>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</si>
  <si>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</si>
  <si>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</si>
  <si>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</si>
  <si>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</si>
  <si>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</si>
  <si>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</si>
  <si>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</si>
  <si>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</si>
  <si>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</si>
  <si>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</si>
  <si>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</si>
  <si>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</si>
  <si>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</si>
  <si>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</si>
  <si>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</si>
  <si>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</si>
  <si>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</si>
  <si>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</si>
  <si>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</si>
  <si>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</si>
  <si>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</si>
  <si>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</si>
  <si>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</si>
  <si>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</si>
  <si>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</si>
  <si>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</si>
  <si>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</si>
  <si>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</si>
  <si>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</si>
  <si>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</si>
  <si>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</si>
  <si>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</si>
  <si>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</si>
  <si>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</si>
  <si>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</si>
  <si>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</si>
  <si>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</si>
  <si>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</si>
  <si>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</si>
  <si>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</si>
  <si>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</si>
  <si>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</si>
  <si>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</si>
  <si>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</si>
  <si>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</si>
  <si>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</si>
  <si>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</si>
  <si>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</si>
  <si>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</si>
  <si>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</si>
  <si>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</si>
  <si>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</si>
  <si>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</si>
  <si>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</si>
  <si>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</si>
  <si>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</si>
  <si>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</si>
  <si>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</si>
  <si>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</si>
  <si>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</si>
  <si>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</si>
  <si>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</si>
  <si>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</si>
  <si>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</si>
  <si>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</si>
  <si>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</si>
  <si>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</si>
  <si>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</si>
  <si>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</si>
  <si>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</si>
  <si>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</si>
  <si>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</si>
  <si>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</si>
  <si>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</si>
  <si>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</si>
  <si>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</si>
  <si>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</si>
  <si>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</si>
  <si>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</si>
  <si>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</si>
  <si>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</si>
  <si>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</si>
  <si>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</si>
  <si>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</si>
  <si>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</si>
  <si>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</si>
  <si>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</si>
  <si>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</si>
  <si>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</si>
  <si>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</si>
  <si>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</si>
  <si>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</si>
  <si>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</si>
  <si>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</si>
  <si>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</si>
  <si>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</si>
  <si>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</si>
  <si>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</si>
  <si>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</si>
  <si>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</si>
  <si>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</si>
  <si>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</si>
  <si>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</si>
  <si>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</si>
  <si>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</si>
  <si>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</si>
  <si>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</si>
  <si>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</si>
  <si>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</si>
  <si>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</si>
  <si>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</si>
  <si>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</si>
  <si>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</si>
  <si>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</si>
  <si>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</si>
  <si>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</si>
  <si>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</si>
  <si>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</si>
  <si>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</si>
  <si>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</si>
  <si>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</si>
  <si>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</si>
  <si>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</si>
  <si>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</si>
  <si>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</si>
  <si>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</si>
  <si>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</si>
  <si>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</si>
  <si>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</si>
  <si>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</si>
  <si>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</si>
  <si>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</si>
  <si>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</si>
  <si>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</si>
  <si>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</si>
  <si>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</si>
  <si>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</si>
  <si>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</si>
  <si>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</si>
  <si>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</si>
  <si>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</si>
  <si>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</si>
  <si>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</si>
  <si>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</si>
  <si>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</si>
  <si>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</si>
  <si>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</si>
  <si>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</si>
  <si>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</si>
  <si>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</si>
  <si>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</si>
  <si>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</si>
  <si>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</si>
  <si>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</si>
  <si>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</si>
  <si>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</si>
  <si>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</si>
  <si>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</si>
  <si>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</si>
  <si>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</si>
  <si>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</si>
  <si>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</si>
  <si>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</si>
  <si>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</si>
  <si>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</si>
  <si>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</si>
  <si>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</si>
  <si>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</si>
  <si>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</si>
  <si>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</si>
  <si>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</si>
  <si>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</si>
  <si>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</si>
  <si>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</si>
  <si>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</si>
  <si>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</si>
  <si>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</si>
  <si>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</si>
  <si>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</si>
  <si>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</si>
  <si>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</si>
  <si>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</si>
  <si>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</si>
  <si>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</si>
  <si>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</si>
  <si>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</si>
  <si>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</si>
  <si>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</si>
  <si>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</si>
  <si>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</si>
  <si>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</si>
  <si>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</si>
  <si>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</si>
  <si>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</si>
  <si>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</si>
  <si>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</si>
  <si>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</si>
  <si>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</si>
  <si>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</si>
  <si>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</si>
  <si>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</si>
  <si>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</si>
  <si>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</si>
  <si>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</si>
  <si>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</si>
  <si>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</si>
  <si>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</si>
  <si>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</si>
  <si>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</si>
  <si>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</si>
  <si>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</si>
  <si>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</si>
  <si>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</si>
  <si>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</si>
  <si>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</si>
  <si>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</si>
  <si>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</si>
  <si>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</si>
  <si>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</si>
  <si>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</si>
  <si>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</si>
  <si>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</si>
  <si>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</si>
  <si>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</si>
  <si>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</si>
  <si>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</si>
  <si>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</si>
  <si>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</si>
  <si>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</si>
  <si>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</si>
  <si>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</si>
  <si>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</si>
  <si>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</si>
  <si>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</si>
  <si>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</si>
  <si>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</si>
  <si>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</si>
  <si>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</si>
  <si>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</si>
  <si>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</si>
  <si>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</si>
  <si>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</si>
  <si>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</si>
  <si>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</si>
  <si>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</si>
  <si>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</si>
  <si>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</si>
  <si>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</si>
  <si>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</si>
  <si>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</si>
  <si>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</si>
  <si>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</si>
  <si>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</si>
  <si>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</si>
  <si>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</si>
  <si>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</si>
  <si>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</si>
  <si>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</si>
  <si>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</si>
  <si>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</si>
  <si>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</si>
  <si>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</si>
  <si>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</si>
  <si>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</si>
  <si>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</si>
  <si>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</si>
  <si>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</si>
  <si>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</si>
  <si>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</si>
  <si>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</si>
  <si>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</si>
  <si>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</si>
  <si>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</si>
  <si>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</si>
  <si>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</si>
  <si>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</si>
  <si>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</si>
  <si>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</si>
  <si>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</si>
  <si>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</si>
  <si>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</si>
  <si>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</si>
  <si>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</si>
  <si>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</si>
  <si>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</si>
  <si>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</si>
  <si>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</si>
  <si>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</si>
  <si>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</si>
  <si>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</si>
  <si>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</si>
  <si>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</si>
  <si>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</si>
  <si>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</si>
  <si>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</si>
  <si>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</si>
  <si>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</si>
  <si>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</si>
  <si>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</si>
  <si>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</si>
  <si>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</si>
  <si>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</si>
  <si>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</si>
  <si>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</si>
  <si>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</si>
  <si>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</si>
  <si>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</si>
  <si>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</si>
  <si>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</si>
  <si>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</si>
  <si>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</si>
  <si>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</si>
  <si>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</si>
  <si>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</si>
  <si>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</si>
  <si>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</si>
  <si>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</si>
  <si>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</si>
  <si>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</si>
  <si>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</si>
  <si>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</si>
  <si>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</si>
  <si>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</si>
  <si>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</si>
  <si>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</si>
  <si>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</si>
  <si>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</si>
  <si>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</si>
  <si>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</si>
  <si>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</si>
  <si>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</si>
  <si>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</si>
  <si>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</si>
  <si>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</si>
  <si>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</si>
  <si>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</si>
  <si>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</si>
  <si>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</si>
  <si>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</si>
  <si>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</si>
  <si>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</si>
  <si>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</si>
  <si>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</si>
  <si>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</si>
  <si>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</si>
  <si>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</si>
  <si>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</si>
  <si>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</si>
  <si>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</si>
  <si>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</si>
  <si>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</si>
  <si>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</si>
  <si>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</si>
  <si>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</si>
  <si>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</si>
  <si>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</si>
  <si>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</si>
  <si>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</si>
  <si>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</si>
  <si>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</si>
  <si>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</si>
  <si>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</si>
  <si>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</si>
  <si>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</si>
  <si>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</si>
  <si>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</si>
  <si>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</si>
  <si>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</si>
  <si>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</si>
  <si>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</si>
  <si>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</si>
  <si>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</si>
  <si>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</si>
  <si>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</si>
  <si>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</si>
  <si>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</si>
  <si>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</si>
  <si>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</si>
  <si>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</si>
  <si>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</si>
  <si>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</si>
  <si>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</si>
  <si>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</si>
  <si>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</si>
  <si>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</si>
  <si>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</si>
  <si>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</si>
  <si>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</si>
  <si>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</si>
  <si>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</si>
  <si>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</si>
  <si>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</si>
  <si>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</si>
  <si>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</si>
  <si>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</si>
  <si>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</si>
  <si>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</si>
  <si>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</si>
  <si>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</si>
  <si>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</si>
  <si>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</si>
  <si>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</si>
  <si>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</si>
  <si>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</si>
  <si>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</si>
  <si>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</si>
  <si>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</si>
  <si>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</si>
  <si>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</si>
  <si>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</si>
  <si>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</si>
  <si>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</si>
  <si>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</si>
  <si>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</si>
  <si>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</si>
  <si>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</si>
  <si>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</si>
  <si>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</si>
  <si>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</si>
  <si>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</si>
  <si>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</si>
  <si>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</si>
  <si>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</si>
  <si>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</si>
  <si>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</si>
  <si>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</si>
  <si>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</si>
  <si>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</si>
  <si>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</si>
  <si>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</si>
  <si>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</si>
  <si>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</si>
  <si>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</si>
  <si>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</si>
  <si>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</si>
  <si>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</si>
  <si>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</si>
  <si>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</si>
  <si>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</si>
  <si>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</si>
  <si>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</si>
  <si>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</si>
  <si>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</si>
  <si>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</si>
  <si>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</si>
  <si>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</si>
  <si>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</si>
  <si>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</si>
  <si>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</si>
  <si>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</si>
  <si>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</si>
  <si>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</si>
  <si>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</si>
  <si>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</si>
  <si>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</si>
  <si>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</si>
  <si>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</si>
  <si>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</si>
  <si>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</si>
  <si>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</si>
  <si>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</si>
  <si>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</si>
  <si>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</si>
  <si>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</si>
  <si>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</si>
  <si>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</si>
  <si>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</si>
  <si>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</si>
  <si>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</si>
  <si>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</si>
  <si>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</si>
  <si>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</si>
  <si>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</si>
  <si>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</si>
  <si>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</si>
  <si>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</si>
  <si>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</si>
  <si>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</si>
  <si>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</si>
  <si>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</si>
  <si>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</si>
  <si>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</si>
  <si>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</si>
  <si>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</si>
  <si>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</si>
  <si>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</si>
  <si>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</si>
  <si>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</si>
  <si>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</si>
  <si>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</si>
  <si>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</si>
  <si>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</si>
  <si>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</si>
  <si>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</si>
  <si>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</si>
  <si>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</si>
  <si>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</si>
  <si>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</si>
  <si>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</si>
  <si>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</si>
  <si>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</si>
  <si>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</si>
  <si>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</si>
  <si>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</si>
  <si>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</si>
  <si>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</si>
  <si>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</si>
  <si>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</si>
  <si>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</si>
  <si>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</si>
  <si>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</si>
  <si>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</si>
  <si>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</si>
  <si>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</si>
  <si>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</si>
  <si>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</si>
  <si>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</si>
  <si>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</si>
  <si>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</si>
  <si>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</si>
  <si>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</si>
  <si>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</si>
  <si>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</si>
  <si>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</si>
  <si>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</si>
  <si>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</si>
  <si>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</si>
  <si>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</si>
  <si>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</si>
  <si>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</si>
  <si>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</si>
  <si>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</si>
  <si>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</si>
  <si>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</si>
  <si>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</si>
  <si>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</si>
  <si>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</si>
  <si>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</si>
  <si>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</si>
  <si>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</si>
  <si>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</si>
  <si>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</si>
  <si>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</si>
  <si>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</si>
  <si>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</si>
  <si>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</si>
  <si>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</si>
  <si>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</si>
  <si>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</si>
  <si>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</si>
  <si>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</si>
  <si>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</si>
  <si>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</si>
  <si>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</si>
  <si>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</si>
  <si>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</si>
  <si>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</si>
  <si>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</si>
  <si>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</si>
  <si>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</si>
  <si>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</si>
  <si>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</si>
  <si>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</si>
  <si>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</si>
  <si>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</si>
  <si>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</si>
  <si>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</si>
  <si>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</si>
  <si>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</si>
  <si>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</si>
  <si>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</si>
  <si>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</si>
  <si>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</si>
  <si>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</si>
  <si>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</si>
  <si>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</si>
  <si>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</si>
  <si>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</si>
  <si>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</si>
  <si>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</si>
  <si>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</si>
  <si>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</si>
  <si>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</si>
  <si>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</si>
  <si>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</si>
  <si>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</si>
  <si>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</si>
  <si>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</si>
  <si>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</si>
  <si>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</si>
  <si>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</si>
  <si>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</si>
  <si>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</si>
  <si>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</si>
  <si>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</si>
  <si>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</si>
  <si>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</si>
  <si>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</si>
  <si>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</si>
  <si>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</si>
  <si>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</si>
  <si>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</si>
  <si>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</si>
  <si>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</si>
  <si>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</si>
  <si>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</si>
  <si>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</si>
  <si>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</si>
  <si>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</si>
  <si>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</si>
  <si>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</si>
  <si>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</si>
  <si>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</si>
  <si>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</si>
  <si>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</si>
  <si>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</si>
  <si>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</si>
  <si>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</si>
  <si>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</si>
  <si>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</si>
  <si>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</si>
  <si>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</si>
  <si>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</si>
  <si>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</si>
  <si>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</si>
  <si>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</si>
  <si>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</si>
  <si>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</si>
  <si>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</si>
  <si>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</si>
  <si>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</si>
  <si>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</si>
  <si>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</si>
  <si>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</si>
  <si>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</si>
  <si>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</si>
  <si>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</si>
  <si>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</si>
  <si>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</si>
  <si>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</si>
  <si>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</si>
  <si>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</si>
  <si>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</si>
  <si>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</si>
  <si>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</si>
  <si>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</si>
  <si>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</si>
  <si>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>9112</t>
  </si>
  <si>
    <t>6213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</si>
  <si>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</si>
  <si>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</si>
  <si>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</si>
  <si>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>(հազար դրամներով)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</si>
  <si>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</si>
  <si>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</si>
  <si>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</si>
  <si>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</si>
  <si>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</si>
  <si>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</si>
  <si>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</si>
  <si>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</si>
  <si>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</si>
  <si>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</si>
  <si>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t>վարչական մաս</t>
  </si>
  <si>
    <t>ֆոնդային մաս</t>
  </si>
  <si>
    <r>
      <t xml:space="preserve">                         ԸՆԴԱՄԵՆԸ`                                 </t>
    </r>
    <r>
      <rPr>
        <sz val="9"/>
        <rFont val="Arial LatArm"/>
        <family val="2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</si>
  <si>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Arial LatArm"/>
        <family val="2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</si>
  <si>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Arial LatArm"/>
        <family val="2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</si>
  <si>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</si>
  <si>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</si>
  <si>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</si>
  <si>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</si>
  <si>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</si>
  <si>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</si>
  <si>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Arial LatArm"/>
        <family val="2"/>
      </rPr>
      <t>(տող 8121+տող8140)</t>
    </r>
    <r>
      <rPr>
        <b/>
        <sz val="9"/>
        <rFont val="Arial LatArm"/>
        <family val="2"/>
      </rPr>
      <t xml:space="preserve"> </t>
    </r>
  </si>
  <si>
    <r>
      <t xml:space="preserve">1.2.1. Վարկեր </t>
    </r>
    <r>
      <rPr>
        <sz val="9"/>
        <rFont val="Arial LatArm"/>
        <family val="2"/>
      </rPr>
      <t xml:space="preserve">(տող 8122+ տող 8130) </t>
    </r>
  </si>
  <si>
    <r>
      <t xml:space="preserve">  - վարկերի ստացում  </t>
    </r>
    <r>
      <rPr>
        <i/>
        <sz val="9"/>
        <rFont val="Arial LatArm"/>
        <family val="2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</si>
  <si>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</si>
  <si>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</si>
  <si>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Arial LatArm"/>
        <family val="2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</si>
  <si>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</si>
  <si>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</si>
  <si>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</si>
  <si>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Arial LatArm"/>
        <family val="2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</si>
  <si>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Arial LatArm"/>
        <family val="2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</si>
  <si>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</si>
  <si>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</si>
  <si>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Arial LatArm"/>
        <family val="2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</si>
  <si>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</si>
  <si>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Arial LatArm"/>
        <family val="2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</si>
  <si>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Arial LatArm"/>
        <family val="2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</si>
  <si>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</si>
  <si>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</si>
  <si>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</si>
  <si>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</si>
  <si>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Arial LatArm"/>
        <family val="2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</si>
  <si>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</si>
  <si>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</si>
  <si>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</si>
  <si>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</si>
  <si>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Arial LatArm"/>
        <family val="2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</si>
  <si>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</si>
  <si>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</si>
  <si>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</si>
  <si>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</si>
  <si>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</si>
  <si>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</si>
  <si>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</si>
  <si>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</si>
  <si>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Arial LatArm"/>
        <family val="2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</si>
  <si>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</si>
  <si>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</si>
  <si>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Arial LatArm"/>
        <family val="2"/>
      </rPr>
      <t>(տող 8210)</t>
    </r>
  </si>
  <si>
    <r>
      <t xml:space="preserve">1. ՓՈԽԱՌՈՒ ՄԻՋՈՑՆԵՐ                              </t>
    </r>
    <r>
      <rPr>
        <i/>
        <sz val="9"/>
        <rFont val="Arial LatArm"/>
        <family val="2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</si>
  <si>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</si>
  <si>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</si>
  <si>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</si>
  <si>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Arial LatArm"/>
        <family val="2"/>
      </rPr>
      <t>(տող 8221+տող 8240)</t>
    </r>
  </si>
  <si>
    <r>
      <t xml:space="preserve">1.2.1. Վարկեր  </t>
    </r>
    <r>
      <rPr>
        <sz val="9"/>
        <rFont val="Arial LatArm"/>
        <family val="2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</si>
  <si>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</si>
  <si>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</si>
  <si>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</si>
  <si>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</si>
  <si>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Arial LatArm"/>
        <family val="2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</si>
  <si>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</si>
  <si>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</si>
  <si>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ՀԱՎԵԼՎԱԾ 6 </t>
  </si>
  <si>
    <r>
      <t>ՀՀ ԱՐՄԱՎԻՐԻ </t>
    </r>
    <r>
      <rPr>
        <b/>
        <sz val="14"/>
        <color indexed="8"/>
        <rFont val="GHEA Grapalat"/>
        <family val="3"/>
      </rPr>
      <t xml:space="preserve">ՄԱՐԶԻ </t>
    </r>
  </si>
  <si>
    <r>
      <t> </t>
    </r>
    <r>
      <rPr>
        <sz val="9"/>
        <color indexed="8"/>
        <rFont val="GHEA Grapalat"/>
        <family val="3"/>
      </rPr>
      <t>  (մարզի անվանումը)</t>
    </r>
  </si>
  <si>
    <t>(քաղաքային, գյուղական, թաղային համայնքի անվանումը)</t>
  </si>
  <si>
    <t xml:space="preserve">                      (քաղաքային, գյուղական, թաղային համայնքի անվանումը)</t>
  </si>
  <si>
    <t xml:space="preserve">                 (ամիսը, ամսաթիվը)</t>
  </si>
  <si>
    <t>(անունը, հայրանունը, ազգանունը)</t>
  </si>
  <si>
    <r>
      <t>Հաստատված է</t>
    </r>
    <r>
      <rPr>
        <b/>
        <sz val="14"/>
        <color indexed="8"/>
        <rFont val="GHEA Grapalat"/>
        <family val="3"/>
      </rPr>
      <t xml:space="preserve">   Արմավիր համայնքի</t>
    </r>
  </si>
  <si>
    <t xml:space="preserve">  ԱՐՄԱՎԻՐ    ՀԱՄԱՅՆՔԻ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</si>
  <si>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</si>
  <si>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</si>
  <si>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</si>
  <si>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</si>
  <si>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ՀԱՎԵԼՎԱԾ  N  5</t>
  </si>
  <si>
    <t>ՀԱՎԵԼՎԱԾ  N  4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</si>
  <si>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</si>
  <si>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</si>
  <si>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</si>
  <si>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</si>
  <si>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</si>
  <si>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r>
      <t>ՀԱՄԱՅՆՔԻ ՂԵԿԱՎԱՐ՝</t>
    </r>
    <r>
      <rPr>
        <b/>
        <sz val="14"/>
        <color indexed="8"/>
        <rFont val="GHEA Grapalat"/>
        <family val="3"/>
      </rPr>
      <t xml:space="preserve">   ---- ----- -----     Վ.ՍԱՐԳՍՅԱՆ</t>
    </r>
  </si>
  <si>
    <t>2 0 2 6  Թ Վ Ա Կ Ա Ն Ի  Բ Յ ՈՒ Ջ Ե</t>
  </si>
  <si>
    <t>Այլ նպաստներ բյուջեից                              4729</t>
  </si>
  <si>
    <t xml:space="preserve"> -Շենքերի և շինությունների կառուցում 5112</t>
  </si>
  <si>
    <t>Բնական աղետներից առաջացած վնասվածքների կամ վնասների վերականգնում 4841</t>
  </si>
  <si>
    <t>2025Թ. ԴԵԿՏԵՄԲԵՐԻ    26-Ի</t>
  </si>
  <si>
    <r>
      <t xml:space="preserve"> ավագանու 2025 թվականի</t>
    </r>
    <r>
      <rPr>
        <b/>
        <sz val="12"/>
        <color indexed="8"/>
        <rFont val="GHEA Grapalat"/>
        <family val="3"/>
      </rPr>
      <t xml:space="preserve">  դեկտեմբերի 26-ի  N      160 -Ն որոշմամբ</t>
    </r>
  </si>
  <si>
    <t>2025Թ. ԴԵԿՏԵՄԲԵՐԻ  26 -Ի</t>
  </si>
  <si>
    <t>2025Թ.ԴԵԿՏԵՄԲԵՐԻ     26-Ի</t>
  </si>
  <si>
    <t>2025Թ. ԴԵԿՏԵՄԲԵՐԻ      26-Ի</t>
  </si>
  <si>
    <t>2025Թ. ԴԵԿՏԵՄԲԵՐԻ   26-Ի</t>
  </si>
  <si>
    <t xml:space="preserve">ԹԻՎ     160-Ն   ՈՐՈՇՄԱՆ    </t>
  </si>
  <si>
    <t xml:space="preserve">ԹԻՎ   160-Ն   ՈՐՈՇՄԱՆ </t>
  </si>
  <si>
    <t xml:space="preserve">ԹԻՎ      160-Ն   ՈՐՈՇՄԱՆ </t>
  </si>
  <si>
    <r>
      <t>ԹԻՎ     160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</si>
  <si>
    <t>ԹԻՎ   16 -Ն   ՈՐՈՇՄԱՆ</t>
  </si>
  <si>
    <t>ՀՀ ԱՐՄԱՎԻՐԻ ՄԱՐԶԻ ԱՐՄԱՎԻՐ   ՀԱՄԱՅՆՔԻ  2026թ.  ԲՅՈՒՋԵԻ  ԵԿԱՄՈՒՏՆԵՐԻ</t>
  </si>
  <si>
    <t>ՀՀ ԱՐՄԱՎԻՐԻ ՄԱՐԶԻ ԱՐՄԱՎԻՐ   ՀԱՄԱՅՆՔԻ    2026 թ.  ԲՅՈՒՋԵԻ  ԾԱԽՍԵՐԸ` ԸՍՏ ԲՅՈՒՋԵՏԱՅԻՆ ԾԱԽՍԵՐԻ ԳՈՐԾԱՌՆԱԿԱՆ ԴԱՍԱԿԱՐԳՄԱՆ</t>
  </si>
  <si>
    <t>ՀՀ ԱՐՄԱՎԻՐԻ ՄԱՐԶԻ   ԱՐՄԱՎԻՐ   ՀԱՄԱՅՆՔԻ    2026 թ.  ԲՅՈՒՋԵԻ  ԾԱԽՍԵՐԸ` ԸՍՏ ԲՅՈՒՋԵՏԱՅԻՆ ԾԱԽՍԵՐԻ ՏՆՏԵՍԱԳԻՏԱԿԱՆ ԴԱՍԱԿԱՐԳՄԱՆ</t>
  </si>
  <si>
    <t>ՀՀ ԱՐՄԱՎԻՐԻ ՄԱՐԶԻ  ԱՐՄԱՎԻՐ   ՀԱՄԱՅՆՔԻ    2026 թ.  ԲՅՈՒՋԵԻ   ԾԱԽՍԵՐԸ` ԸՍՏ ԲՅՈՒՋԵՏԱՅԻՆ ԾԱԽՍԵՐԻ ԳՈՐԾԱՌՆԱԿԱՆ  ԵՎ  ՏՆՏԵՍԱԳԻՏԱԿԱՆ ԴԱՍԱԿԱՐԳՄԱՆ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</si>
</sst>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4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sz val="10"/>
      <color indexed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b/>
      <sz val="8"/>
      <name val="Arial LatArm"/>
      <family val="2"/>
    </font>
    <font>
      <b/>
      <sz val="9"/>
      <name val="Arial LatArm"/>
      <family val="2"/>
    </font>
    <font>
      <b/>
      <i/>
      <sz val="9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b/>
      <sz val="9"/>
      <color indexed="8"/>
      <name val="Arial LatArm"/>
      <family val="2"/>
    </font>
    <font>
      <sz val="8"/>
      <color indexed="8"/>
      <name val="Arial LatArm"/>
      <family val="2"/>
    </font>
    <font>
      <b/>
      <sz val="14"/>
      <color indexed="8"/>
      <name val="GHEA Grapalat"/>
      <family val="3"/>
    </font>
    <font>
      <sz val="9"/>
      <color indexed="8"/>
      <name val="GHEA Grapalat"/>
      <family val="3"/>
    </font>
    <font>
      <b/>
      <sz val="12"/>
      <color indexed="8"/>
      <name val="GHEA Grapalat"/>
      <family val="3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theme="1"/>
      <name val="GHEA Grapalat"/>
      <family val="3"/>
    </font>
    <font>
      <sz val="14"/>
      <color theme="1"/>
      <name val="GHEA Grapalat"/>
      <family val="3"/>
    </font>
    <font>
      <b/>
      <sz val="14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sz val="22"/>
      <color theme="1"/>
      <name val="GHEA Grapalat"/>
      <family val="3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53" applyNumberFormat="0" applyFont="0" applyFill="0" applyAlignment="0" applyProtection="0"/>
    <xf numFmtId="0" fontId="5" fillId="0" borderId="54" applyNumberFormat="0" applyFill="0" applyProtection="0">
      <alignment horizontal="center" vertical="center"/>
    </xf>
    <xf numFmtId="4" fontId="4" fillId="0" borderId="55" applyFill="0" applyProtection="0">
      <alignment horizontal="center" vertical="center"/>
    </xf>
    <xf numFmtId="0" fontId="6" fillId="0" borderId="53" applyNumberFormat="0" applyFill="0" applyProtection="0">
      <alignment horizontal="center"/>
    </xf>
    <xf numFmtId="0" fontId="5" fillId="0" borderId="54" applyNumberFormat="0" applyFill="0" applyProtection="0">
      <alignment horizontal="left" vertical="center" wrapText="1"/>
    </xf>
    <xf numFmtId="0" fontId="5" fillId="0" borderId="55" applyNumberFormat="0" applyFill="0" applyProtection="0">
      <alignment horizontal="left" vertical="center" wrapText="1"/>
    </xf>
    <xf numFmtId="4" fontId="4" fillId="0" borderId="55" applyFill="0" applyProtection="0">
      <alignment horizontal="right" vertical="center"/>
    </xf>
    <xf numFmtId="0" fontId="4" fillId="0" borderId="54" applyNumberFormat="0" applyFill="0" applyProtection="0">
      <alignment horizontal="right" vertical="center"/>
    </xf>
    <xf numFmtId="4" fontId="5" fillId="0" borderId="54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32" fillId="0" borderId="0"/>
    <xf numFmtId="0" fontId="9" fillId="0" borderId="0"/>
  </cellStyleXfs>
  <cellXfs count="29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53" xfId="1" applyFont="1" applyFill="1"/>
    <xf numFmtId="164" fontId="3" fillId="0" borderId="53" xfId="1" applyNumberFormat="1" applyFont="1" applyFill="1"/>
    <xf numFmtId="0" fontId="3" fillId="0" borderId="56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54" xfId="2" applyFill="1">
      <alignment horizontal="center" vertical="center"/>
    </xf>
    <xf numFmtId="0" fontId="5" fillId="0" borderId="54" xfId="5" applyFill="1">
      <alignment horizontal="left" vertical="center" wrapText="1"/>
    </xf>
    <xf numFmtId="164" fontId="5" fillId="0" borderId="54" xfId="9" applyNumberFormat="1" applyFill="1">
      <alignment horizontal="right" vertical="center"/>
    </xf>
    <xf numFmtId="164" fontId="5" fillId="0" borderId="57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53" xfId="1" applyFill="1"/>
    <xf numFmtId="0" fontId="1" fillId="0" borderId="56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58" xfId="8" applyFill="1" applyBorder="1" applyAlignment="1">
      <alignment horizontal="center" vertical="center"/>
    </xf>
    <xf numFmtId="164" fontId="5" fillId="0" borderId="54" xfId="2" applyNumberFormat="1" applyFill="1">
      <alignment horizontal="center" vertical="center"/>
    </xf>
    <xf numFmtId="165" fontId="1" fillId="0" borderId="53" xfId="1" applyNumberFormat="1" applyFill="1"/>
    <xf numFmtId="165" fontId="4" fillId="0" borderId="1" xfId="3" applyNumberFormat="1" applyFill="1" applyBorder="1">
      <alignment horizontal="center" vertical="center"/>
    </xf>
    <xf numFmtId="164" fontId="5" fillId="3" borderId="54" xfId="9" applyNumberFormat="1" applyFill="1">
      <alignment horizontal="right" vertical="center"/>
    </xf>
    <xf numFmtId="165" fontId="5" fillId="0" borderId="54" xfId="9" applyNumberFormat="1" applyFill="1">
      <alignment horizontal="right" vertical="center"/>
    </xf>
    <xf numFmtId="165" fontId="5" fillId="0" borderId="54" xfId="2" applyNumberFormat="1" applyFill="1">
      <alignment horizontal="center" vertical="center"/>
    </xf>
    <xf numFmtId="165" fontId="5" fillId="4" borderId="54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59" xfId="1" applyFont="1" applyFill="1" applyBorder="1"/>
    <xf numFmtId="164" fontId="5" fillId="0" borderId="54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54" xfId="5" applyFill="1" applyAlignment="1">
      <alignment horizontal="left" vertical="top" wrapText="1"/>
    </xf>
    <xf numFmtId="0" fontId="8" fillId="0" borderId="54" xfId="5" applyFont="1" applyFill="1" applyAlignment="1">
      <alignment horizontal="left" vertical="top" wrapText="1"/>
    </xf>
    <xf numFmtId="0" fontId="5" fillId="0" borderId="60" xfId="5" applyFill="1" applyBorder="1" applyAlignment="1">
      <alignment vertical="top" wrapText="1"/>
    </xf>
    <xf numFmtId="0" fontId="5" fillId="0" borderId="54" xfId="5" applyFill="1" applyAlignment="1">
      <alignment vertical="top" wrapText="1"/>
    </xf>
    <xf numFmtId="49" fontId="5" fillId="0" borderId="54" xfId="5" applyNumberFormat="1" applyFill="1" applyAlignment="1">
      <alignment horizontal="left" vertical="top" wrapText="1"/>
    </xf>
    <xf numFmtId="0" fontId="2" fillId="4" borderId="0" xfId="10" applyFont="1" applyFill="1" applyAlignment="1" applyProtection="1">
      <alignment horizontal="right" vertical="top" wrapText="1"/>
    </xf>
    <xf numFmtId="0" fontId="2" fillId="4" borderId="0" xfId="0" applyFont="1" applyFill="1" applyAlignment="1">
      <alignment horizontal="center" vertical="center" wrapText="1"/>
    </xf>
    <xf numFmtId="0" fontId="14" fillId="0" borderId="53" xfId="1" applyFont="1" applyFill="1"/>
    <xf numFmtId="164" fontId="14" fillId="0" borderId="53" xfId="1" applyNumberFormat="1" applyFont="1" applyFill="1"/>
    <xf numFmtId="0" fontId="14" fillId="4" borderId="53" xfId="1" applyFont="1" applyFill="1"/>
    <xf numFmtId="164" fontId="14" fillId="0" borderId="56" xfId="1" applyNumberFormat="1" applyFont="1" applyFill="1" applyBorder="1"/>
    <xf numFmtId="0" fontId="14" fillId="0" borderId="56" xfId="1" applyFont="1" applyFill="1" applyBorder="1"/>
    <xf numFmtId="164" fontId="3" fillId="0" borderId="63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4" borderId="11" xfId="3" applyFill="1" applyBorder="1" applyAlignment="1">
      <alignment horizontal="center" vertical="center" wrapText="1"/>
    </xf>
    <xf numFmtId="4" fontId="4" fillId="4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 vertical="center"/>
    </xf>
    <xf numFmtId="0" fontId="5" fillId="0" borderId="58" xfId="8" applyFont="1" applyFill="1" applyBorder="1" applyAlignment="1">
      <alignment horizontal="center" vertical="center"/>
    </xf>
    <xf numFmtId="0" fontId="5" fillId="4" borderId="58" xfId="8" applyFont="1" applyFill="1" applyBorder="1" applyAlignment="1">
      <alignment horizontal="center" vertical="center"/>
    </xf>
    <xf numFmtId="0" fontId="14" fillId="0" borderId="53" xfId="1" applyFont="1" applyFill="1" applyAlignment="1">
      <alignment horizontal="center"/>
    </xf>
    <xf numFmtId="164" fontId="5" fillId="0" borderId="58" xfId="9" applyNumberFormat="1" applyFill="1" applyBorder="1">
      <alignment horizontal="right" vertical="center"/>
    </xf>
    <xf numFmtId="4" fontId="5" fillId="4" borderId="54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5" borderId="54" xfId="9" applyFill="1">
      <alignment horizontal="right" vertical="center"/>
    </xf>
    <xf numFmtId="0" fontId="3" fillId="4" borderId="53" xfId="1" applyFont="1" applyFill="1"/>
    <xf numFmtId="0" fontId="3" fillId="5" borderId="53" xfId="1" applyFont="1" applyFill="1"/>
    <xf numFmtId="4" fontId="5" fillId="6" borderId="54" xfId="9" applyFill="1">
      <alignment horizontal="right" vertical="center"/>
    </xf>
    <xf numFmtId="4" fontId="5" fillId="3" borderId="54" xfId="9" applyFill="1">
      <alignment horizontal="right" vertical="center"/>
    </xf>
    <xf numFmtId="0" fontId="4" fillId="4" borderId="58" xfId="8" applyFill="1" applyBorder="1">
      <alignment horizontal="right" vertical="center"/>
    </xf>
    <xf numFmtId="0" fontId="15" fillId="0" borderId="63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53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54" xfId="9" applyFill="1">
      <alignment horizontal="right" vertical="center"/>
    </xf>
    <xf numFmtId="0" fontId="5" fillId="0" borderId="57" xfId="5" applyFill="1" applyBorder="1" applyAlignment="1">
      <alignment horizontal="left" vertical="top" wrapText="1"/>
    </xf>
    <xf numFmtId="0" fontId="3" fillId="0" borderId="65" xfId="1" applyFont="1" applyFill="1" applyBorder="1"/>
    <xf numFmtId="0" fontId="3" fillId="0" borderId="66" xfId="1" applyFont="1" applyFill="1" applyBorder="1"/>
    <xf numFmtId="0" fontId="3" fillId="0" borderId="67" xfId="1" applyFont="1" applyFill="1" applyBorder="1"/>
    <xf numFmtId="0" fontId="3" fillId="0" borderId="68" xfId="1" applyFont="1" applyFill="1" applyBorder="1"/>
    <xf numFmtId="0" fontId="5" fillId="0" borderId="0" xfId="0" applyFont="1"/>
    <xf numFmtId="0" fontId="16" fillId="0" borderId="0" xfId="0" applyFont="1"/>
    <xf numFmtId="0" fontId="4" fillId="0" borderId="14" xfId="0" applyFont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4" fillId="0" borderId="16" xfId="0" applyFont="1" applyBorder="1"/>
    <xf numFmtId="0" fontId="16" fillId="0" borderId="14" xfId="0" applyFont="1" applyBorder="1" applyAlignment="1">
      <alignment horizontal="center" wrapText="1"/>
    </xf>
    <xf numFmtId="49" fontId="5" fillId="0" borderId="16" xfId="0" applyNumberFormat="1" applyFont="1" applyBorder="1"/>
    <xf numFmtId="0" fontId="5" fillId="0" borderId="14" xfId="0" applyFont="1" applyBorder="1"/>
    <xf numFmtId="0" fontId="4" fillId="0" borderId="0" xfId="0" applyFont="1"/>
    <xf numFmtId="0" fontId="16" fillId="0" borderId="0" xfId="0" applyFont="1" applyAlignment="1">
      <alignment horizontal="center" wrapText="1"/>
    </xf>
    <xf numFmtId="49" fontId="5" fillId="0" borderId="0" xfId="0" applyNumberFormat="1" applyFont="1"/>
    <xf numFmtId="0" fontId="20" fillId="0" borderId="0" xfId="0" applyFont="1"/>
    <xf numFmtId="0" fontId="22" fillId="2" borderId="17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 wrapText="1"/>
    </xf>
    <xf numFmtId="0" fontId="16" fillId="0" borderId="20" xfId="0" applyFont="1" applyBorder="1"/>
    <xf numFmtId="0" fontId="16" fillId="0" borderId="19" xfId="0" applyFont="1" applyBorder="1"/>
    <xf numFmtId="0" fontId="16" fillId="0" borderId="21" xfId="0" applyFont="1" applyBorder="1"/>
    <xf numFmtId="0" fontId="21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wrapText="1"/>
    </xf>
    <xf numFmtId="0" fontId="16" fillId="0" borderId="24" xfId="0" applyFont="1" applyBorder="1"/>
    <xf numFmtId="0" fontId="16" fillId="0" borderId="23" xfId="0" applyFont="1" applyBorder="1"/>
    <xf numFmtId="0" fontId="16" fillId="0" borderId="25" xfId="0" applyFont="1" applyBorder="1"/>
    <xf numFmtId="0" fontId="16" fillId="0" borderId="26" xfId="0" applyFont="1" applyBorder="1"/>
    <xf numFmtId="0" fontId="21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8" fillId="0" borderId="28" xfId="0" applyFont="1" applyBorder="1" applyAlignment="1">
      <alignment horizontal="center"/>
    </xf>
    <xf numFmtId="0" fontId="5" fillId="0" borderId="28" xfId="0" applyFont="1" applyBorder="1"/>
    <xf numFmtId="0" fontId="5" fillId="0" borderId="5" xfId="0" applyFont="1" applyBorder="1"/>
    <xf numFmtId="0" fontId="21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8" fillId="0" borderId="23" xfId="0" applyFont="1" applyBorder="1" applyAlignment="1">
      <alignment horizontal="left" wrapText="1"/>
    </xf>
    <xf numFmtId="0" fontId="22" fillId="0" borderId="28" xfId="0" applyFont="1" applyBorder="1" applyAlignment="1">
      <alignment wrapText="1"/>
    </xf>
    <xf numFmtId="0" fontId="5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wrapText="1"/>
    </xf>
    <xf numFmtId="0" fontId="24" fillId="0" borderId="28" xfId="0" applyFont="1" applyBorder="1"/>
    <xf numFmtId="49" fontId="25" fillId="0" borderId="29" xfId="0" applyNumberFormat="1" applyFont="1" applyBorder="1" applyAlignment="1">
      <alignment horizontal="center" vertical="center" wrapText="1"/>
    </xf>
    <xf numFmtId="0" fontId="18" fillId="0" borderId="28" xfId="0" applyFont="1" applyBorder="1"/>
    <xf numFmtId="0" fontId="18" fillId="0" borderId="30" xfId="0" applyFont="1" applyBorder="1" applyAlignment="1">
      <alignment vertical="center" wrapText="1"/>
    </xf>
    <xf numFmtId="0" fontId="18" fillId="0" borderId="5" xfId="0" applyFont="1" applyBorder="1"/>
    <xf numFmtId="0" fontId="18" fillId="0" borderId="0" xfId="0" applyFont="1"/>
    <xf numFmtId="0" fontId="24" fillId="0" borderId="28" xfId="0" applyFont="1" applyBorder="1" applyAlignment="1">
      <alignment wrapText="1"/>
    </xf>
    <xf numFmtId="0" fontId="21" fillId="0" borderId="31" xfId="0" applyFont="1" applyBorder="1" applyAlignment="1">
      <alignment horizontal="center"/>
    </xf>
    <xf numFmtId="0" fontId="24" fillId="0" borderId="32" xfId="0" applyFont="1" applyBorder="1" applyAlignment="1">
      <alignment wrapText="1"/>
    </xf>
    <xf numFmtId="49" fontId="25" fillId="0" borderId="33" xfId="0" applyNumberFormat="1" applyFont="1" applyBorder="1" applyAlignment="1">
      <alignment horizontal="center" vertical="center" wrapText="1"/>
    </xf>
    <xf numFmtId="0" fontId="18" fillId="0" borderId="32" xfId="0" applyFont="1" applyBorder="1"/>
    <xf numFmtId="0" fontId="5" fillId="0" borderId="34" xfId="0" applyFont="1" applyBorder="1" applyAlignment="1">
      <alignment horizontal="center" vertical="center" wrapText="1"/>
    </xf>
    <xf numFmtId="0" fontId="18" fillId="0" borderId="9" xfId="0" applyFont="1" applyBorder="1"/>
    <xf numFmtId="49" fontId="26" fillId="0" borderId="29" xfId="0" applyNumberFormat="1" applyFont="1" applyBorder="1" applyAlignment="1">
      <alignment horizontal="center" vertical="center" wrapText="1"/>
    </xf>
    <xf numFmtId="0" fontId="24" fillId="0" borderId="19" xfId="0" applyFont="1" applyBorder="1" applyAlignment="1">
      <alignment wrapText="1"/>
    </xf>
    <xf numFmtId="49" fontId="26" fillId="0" borderId="20" xfId="0" applyNumberFormat="1" applyFont="1" applyBorder="1" applyAlignment="1">
      <alignment horizontal="center" vertical="center" wrapText="1"/>
    </xf>
    <xf numFmtId="0" fontId="18" fillId="0" borderId="19" xfId="0" applyFont="1" applyBorder="1"/>
    <xf numFmtId="0" fontId="18" fillId="0" borderId="21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49" fontId="26" fillId="0" borderId="33" xfId="0" applyNumberFormat="1" applyFont="1" applyBorder="1" applyAlignment="1">
      <alignment horizontal="center" vertical="center" wrapText="1"/>
    </xf>
    <xf numFmtId="0" fontId="18" fillId="0" borderId="34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49" fontId="27" fillId="0" borderId="20" xfId="0" applyNumberFormat="1" applyFont="1" applyBorder="1" applyAlignment="1">
      <alignment horizontal="center" vertical="center" wrapText="1"/>
    </xf>
    <xf numFmtId="0" fontId="18" fillId="0" borderId="8" xfId="0" applyFont="1" applyBorder="1"/>
    <xf numFmtId="49" fontId="27" fillId="0" borderId="29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4" fillId="0" borderId="37" xfId="0" applyFont="1" applyBorder="1" applyAlignment="1">
      <alignment wrapText="1"/>
    </xf>
    <xf numFmtId="49" fontId="27" fillId="0" borderId="38" xfId="0" applyNumberFormat="1" applyFont="1" applyBorder="1" applyAlignment="1">
      <alignment horizontal="center" vertical="center" wrapText="1"/>
    </xf>
    <xf numFmtId="0" fontId="18" fillId="0" borderId="37" xfId="0" applyFont="1" applyBorder="1"/>
    <xf numFmtId="0" fontId="18" fillId="0" borderId="39" xfId="0" applyFont="1" applyBorder="1" applyAlignment="1">
      <alignment vertical="center" wrapText="1"/>
    </xf>
    <xf numFmtId="0" fontId="18" fillId="0" borderId="40" xfId="0" applyFont="1" applyBorder="1"/>
    <xf numFmtId="0" fontId="21" fillId="0" borderId="41" xfId="0" applyFont="1" applyBorder="1" applyAlignment="1">
      <alignment horizontal="center"/>
    </xf>
    <xf numFmtId="0" fontId="23" fillId="0" borderId="15" xfId="0" applyFont="1" applyBorder="1" applyAlignment="1">
      <alignment wrapText="1"/>
    </xf>
    <xf numFmtId="49" fontId="27" fillId="0" borderId="42" xfId="0" applyNumberFormat="1" applyFont="1" applyBorder="1" applyAlignment="1">
      <alignment horizontal="center" vertical="center" wrapText="1"/>
    </xf>
    <xf numFmtId="0" fontId="18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49" fontId="27" fillId="0" borderId="0" xfId="0" applyNumberFormat="1" applyFont="1" applyAlignment="1">
      <alignment horizontal="center" vertical="center" wrapText="1"/>
    </xf>
    <xf numFmtId="0" fontId="18" fillId="0" borderId="45" xfId="0" applyFont="1" applyBorder="1"/>
    <xf numFmtId="0" fontId="18" fillId="0" borderId="46" xfId="0" applyFont="1" applyBorder="1" applyAlignment="1">
      <alignment vertical="center" wrapText="1"/>
    </xf>
    <xf numFmtId="0" fontId="18" fillId="0" borderId="47" xfId="0" applyFont="1" applyBorder="1"/>
    <xf numFmtId="0" fontId="22" fillId="0" borderId="15" xfId="0" applyFont="1" applyBorder="1" applyAlignment="1">
      <alignment wrapText="1"/>
    </xf>
    <xf numFmtId="0" fontId="16" fillId="0" borderId="15" xfId="0" applyFont="1" applyBorder="1"/>
    <xf numFmtId="0" fontId="16" fillId="0" borderId="43" xfId="0" applyFont="1" applyBorder="1" applyAlignment="1">
      <alignment vertical="center" wrapText="1"/>
    </xf>
    <xf numFmtId="0" fontId="16" fillId="0" borderId="48" xfId="0" applyFont="1" applyBorder="1"/>
    <xf numFmtId="0" fontId="8" fillId="0" borderId="23" xfId="0" applyFont="1" applyBorder="1" applyAlignment="1">
      <alignment wrapText="1"/>
    </xf>
    <xf numFmtId="49" fontId="27" fillId="0" borderId="24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21" fillId="0" borderId="41" xfId="0" applyFont="1" applyBorder="1" applyAlignment="1">
      <alignment horizontal="center" vertical="center"/>
    </xf>
    <xf numFmtId="0" fontId="5" fillId="0" borderId="37" xfId="0" applyFont="1" applyBorder="1"/>
    <xf numFmtId="0" fontId="5" fillId="0" borderId="39" xfId="0" applyFont="1" applyBorder="1" applyAlignment="1">
      <alignment vertical="center" wrapText="1"/>
    </xf>
    <xf numFmtId="0" fontId="5" fillId="0" borderId="40" xfId="0" applyFont="1" applyBorder="1"/>
    <xf numFmtId="0" fontId="16" fillId="0" borderId="15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6" xfId="0" applyFont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4" fillId="0" borderId="42" xfId="0" applyFont="1" applyBorder="1"/>
    <xf numFmtId="0" fontId="16" fillId="0" borderId="43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7" xfId="0" applyFont="1" applyBorder="1"/>
    <xf numFmtId="0" fontId="21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0" borderId="29" xfId="0" applyFont="1" applyBorder="1"/>
    <xf numFmtId="0" fontId="5" fillId="0" borderId="5" xfId="0" applyFont="1" applyBorder="1" applyAlignment="1">
      <alignment horizontal="center" vertical="center" wrapText="1"/>
    </xf>
    <xf numFmtId="0" fontId="8" fillId="0" borderId="45" xfId="0" applyFont="1" applyBorder="1" applyAlignment="1">
      <alignment wrapText="1"/>
    </xf>
    <xf numFmtId="0" fontId="4" fillId="0" borderId="29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2" fillId="0" borderId="45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22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4" fillId="0" borderId="28" xfId="0" applyFont="1" applyBorder="1" applyAlignment="1">
      <alignment vertical="center" wrapText="1"/>
    </xf>
    <xf numFmtId="0" fontId="23" fillId="0" borderId="28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/>
    </xf>
    <xf numFmtId="49" fontId="27" fillId="0" borderId="33" xfId="0" applyNumberFormat="1" applyFont="1" applyBorder="1" applyAlignment="1">
      <alignment horizontal="center" vertical="center" wrapText="1"/>
    </xf>
    <xf numFmtId="0" fontId="8" fillId="0" borderId="0" xfId="0" applyFont="1"/>
    <xf numFmtId="0" fontId="16" fillId="3" borderId="15" xfId="0" applyFont="1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6" fillId="0" borderId="0" xfId="0" applyFont="1" applyAlignment="1">
      <alignment horizontal="center"/>
    </xf>
    <xf numFmtId="0" fontId="40" fillId="0" borderId="53" xfId="1" applyFont="1" applyFill="1"/>
    <xf numFmtId="0" fontId="40" fillId="0" borderId="64" xfId="1" applyFont="1" applyFill="1" applyBorder="1"/>
    <xf numFmtId="0" fontId="40" fillId="0" borderId="59" xfId="1" applyFont="1" applyFill="1" applyBorder="1"/>
    <xf numFmtId="4" fontId="5" fillId="7" borderId="54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60" xfId="5" applyFill="1" applyBorder="1" applyAlignment="1">
      <alignment horizontal="left" vertical="top" wrapText="1"/>
    </xf>
    <xf numFmtId="49" fontId="5" fillId="0" borderId="60" xfId="5" applyNumberFormat="1" applyFill="1" applyBorder="1" applyAlignment="1">
      <alignment horizontal="left" vertical="top" wrapText="1"/>
    </xf>
    <xf numFmtId="0" fontId="5" fillId="0" borderId="61" xfId="5" applyFill="1" applyBorder="1" applyAlignment="1">
      <alignment horizontal="left" vertical="top" wrapText="1"/>
    </xf>
    <xf numFmtId="0" fontId="5" fillId="0" borderId="62" xfId="5" applyFill="1" applyBorder="1" applyAlignment="1">
      <alignment horizontal="left" vertical="top" wrapText="1"/>
    </xf>
    <xf numFmtId="0" fontId="3" fillId="0" borderId="53" xfId="1" applyFont="1" applyFill="1" applyAlignment="1">
      <alignment horizontal="right"/>
    </xf>
    <xf numFmtId="0" fontId="3" fillId="0" borderId="56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58" xfId="8" applyFill="1" applyBorder="1">
      <alignment horizontal="right" vertical="center"/>
    </xf>
    <xf numFmtId="164" fontId="5" fillId="0" borderId="54" xfId="2" applyNumberFormat="1" applyFill="1" applyAlignment="1">
      <alignment horizontal="right" vertical="center"/>
    </xf>
    <xf numFmtId="164" fontId="5" fillId="0" borderId="54" xfId="9" applyNumberFormat="1" applyFill="1" applyAlignment="1">
      <alignment horizontal="right" vertical="top"/>
    </xf>
    <xf numFmtId="166" fontId="41" fillId="3" borderId="13" xfId="12" applyNumberFormat="1" applyFont="1" applyFill="1" applyBorder="1" applyAlignment="1">
      <alignment horizontal="right" vertical="center"/>
    </xf>
    <xf numFmtId="4" fontId="42" fillId="3" borderId="54" xfId="9" applyFont="1" applyFill="1">
      <alignment horizontal="right" vertical="center"/>
    </xf>
    <xf numFmtId="164" fontId="42" fillId="0" borderId="2" xfId="9" applyNumberFormat="1" applyFont="1" applyFill="1" applyBorder="1">
      <alignment horizontal="right" vertical="center"/>
    </xf>
    <xf numFmtId="0" fontId="43" fillId="0" borderId="54" xfId="5" applyFont="1" applyFill="1" applyAlignment="1">
      <alignment vertical="top" wrapText="1"/>
    </xf>
    <xf numFmtId="0" fontId="43" fillId="0" borderId="54" xfId="5" applyFont="1" applyFill="1" applyAlignment="1">
      <alignment horizontal="left" vertical="top" wrapText="1"/>
    </xf>
    <xf numFmtId="0" fontId="43" fillId="0" borderId="53" xfId="1" applyFont="1" applyFill="1" applyAlignment="1">
      <alignment vertical="top"/>
    </xf>
    <xf numFmtId="0" fontId="14" fillId="0" borderId="53" xfId="1" applyFont="1" applyFill="1" applyAlignment="1">
      <alignment vertical="top"/>
    </xf>
    <xf numFmtId="0" fontId="3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4" borderId="30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1" fillId="0" borderId="0" xfId="10" applyFont="1" applyFill="1" applyAlignment="1" applyProtection="1">
      <alignment horizontal="right" vertical="top" wrapText="1"/>
    </xf>
    <xf numFmtId="0" fontId="17" fillId="0" borderId="0" xfId="10" applyFont="1" applyFill="1" applyAlignment="1" applyProtection="1">
      <alignment horizontal="right" vertical="top" wrapText="1"/>
    </xf>
    <xf numFmtId="0" fontId="2" fillId="0" borderId="69" xfId="0" applyFont="1" applyBorder="1" applyAlignment="1">
      <alignment horizontal="center" vertical="center" wrapText="1"/>
    </xf>
    <xf numFmtId="4" fontId="4" fillId="0" borderId="70" xfId="3" applyFill="1" applyBorder="1" applyAlignment="1">
      <alignment horizontal="center" vertical="center" wrapText="1"/>
    </xf>
    <xf numFmtId="4" fontId="4" fillId="0" borderId="71" xfId="3" applyFill="1" applyBorder="1" applyAlignment="1">
      <alignment horizontal="center" vertical="center" wrapText="1"/>
    </xf>
    <xf numFmtId="4" fontId="4" fillId="0" borderId="70" xfId="3" applyFill="1" applyBorder="1">
      <alignment horizontal="center" vertical="center"/>
    </xf>
    <xf numFmtId="4" fontId="4" fillId="0" borderId="71" xfId="3" applyFill="1" applyBorder="1">
      <alignment horizontal="center" vertical="center"/>
    </xf>
    <xf numFmtId="4" fontId="4" fillId="0" borderId="72" xfId="3" applyFill="1" applyBorder="1" applyAlignment="1">
      <alignment horizontal="center" vertical="center" wrapText="1"/>
    </xf>
    <xf numFmtId="4" fontId="4" fillId="0" borderId="73" xfId="3" applyFill="1" applyBorder="1" applyAlignment="1">
      <alignment horizontal="center" vertical="center" wrapText="1"/>
    </xf>
    <xf numFmtId="4" fontId="4" fillId="0" borderId="74" xfId="3" applyFill="1" applyBorder="1" applyAlignment="1">
      <alignment horizontal="center" vertical="center" wrapText="1"/>
    </xf>
    <xf numFmtId="0" fontId="13" fillId="0" borderId="0" xfId="10" applyFont="1" applyFill="1" applyAlignment="1" applyProtection="1">
      <alignment horizontal="right" vertical="top" wrapText="1"/>
    </xf>
    <xf numFmtId="0" fontId="12" fillId="0" borderId="75" xfId="1" applyFont="1" applyFill="1" applyBorder="1" applyAlignment="1">
      <alignment horizontal="right"/>
    </xf>
    <xf numFmtId="0" fontId="12" fillId="0" borderId="76" xfId="1" applyFont="1" applyFill="1" applyBorder="1" applyAlignment="1">
      <alignment horizontal="right"/>
    </xf>
    <xf numFmtId="0" fontId="22" fillId="2" borderId="51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16" fillId="2" borderId="5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53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63" xfId="1" applyFont="1" applyFill="1" applyBorder="1" applyAlignment="1">
      <alignment horizontal="right"/>
    </xf>
    <xf numFmtId="0" fontId="12" fillId="0" borderId="77" xfId="1" applyFont="1" applyFill="1" applyBorder="1" applyAlignment="1">
      <alignment horizontal="right"/>
    </xf>
    <xf numFmtId="0" fontId="12" fillId="0" borderId="78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J47"/>
  <sheetViews>
    <sheetView zoomScaleSheetLayoutView="100" workbookViewId="0">
      <selection activeCell="A12" sqref="A12:H12"/>
    </sheetView>
  </sheetViews>
  <sheetFormatPr defaultRowHeight="15" customHeight="1"/>
  <cols>
    <col min="1" max="7" width="9.140625" style="214"/>
    <col min="8" max="8" width="16.42578125" style="214" customWidth="1"/>
    <col min="9" max="16384" width="9.140625" style="214"/>
  </cols>
  <sheetData>
    <row r="1" spans="1:10" ht="47.25" customHeight="1"/>
    <row r="2" spans="1:10" ht="20.25">
      <c r="A2" s="244" t="s">
        <v>811</v>
      </c>
      <c r="B2" s="244"/>
      <c r="C2" s="244"/>
      <c r="D2" s="244"/>
      <c r="E2" s="244"/>
      <c r="F2" s="244"/>
      <c r="G2" s="244"/>
      <c r="H2" s="244"/>
    </row>
    <row r="3" spans="1:10" ht="17.25" customHeight="1">
      <c r="A3" s="245" t="s">
        <v>812</v>
      </c>
      <c r="B3" s="245"/>
      <c r="C3" s="245"/>
      <c r="D3" s="245"/>
      <c r="E3" s="245"/>
      <c r="F3" s="245"/>
      <c r="G3" s="245"/>
      <c r="H3" s="245"/>
    </row>
    <row r="4" spans="1:10" ht="23.25" customHeight="1">
      <c r="A4" s="247" t="s">
        <v>818</v>
      </c>
      <c r="B4" s="247"/>
      <c r="C4" s="247"/>
      <c r="D4" s="247"/>
      <c r="E4" s="247"/>
      <c r="F4" s="247"/>
      <c r="G4" s="247"/>
      <c r="H4" s="247"/>
    </row>
    <row r="5" spans="1:10" ht="16.5">
      <c r="A5" s="246" t="s">
        <v>813</v>
      </c>
      <c r="B5" s="246"/>
      <c r="C5" s="246"/>
      <c r="D5" s="246"/>
      <c r="E5" s="246"/>
      <c r="F5" s="246"/>
      <c r="G5" s="246"/>
      <c r="H5" s="246"/>
    </row>
    <row r="6" spans="1:10" ht="16.5">
      <c r="A6" s="215"/>
    </row>
    <row r="7" spans="1:10" ht="49.5" customHeight="1">
      <c r="A7" s="248" t="s">
        <v>831</v>
      </c>
      <c r="B7" s="248"/>
      <c r="C7" s="248"/>
      <c r="D7" s="248"/>
      <c r="E7" s="248"/>
      <c r="F7" s="248"/>
      <c r="G7" s="248"/>
      <c r="H7" s="248"/>
    </row>
    <row r="8" spans="1:10" ht="33" customHeight="1">
      <c r="A8" s="216"/>
      <c r="B8" s="216"/>
      <c r="C8" s="216"/>
      <c r="D8" s="216"/>
      <c r="E8" s="216"/>
      <c r="F8" s="216"/>
      <c r="G8" s="216"/>
      <c r="H8" s="216"/>
    </row>
    <row r="9" spans="1:10" ht="20.25">
      <c r="A9" s="244" t="s">
        <v>817</v>
      </c>
      <c r="B9" s="244"/>
      <c r="C9" s="244"/>
      <c r="D9" s="244"/>
      <c r="E9" s="244"/>
      <c r="F9" s="244"/>
      <c r="G9" s="244"/>
      <c r="H9" s="244"/>
      <c r="I9" s="217"/>
    </row>
    <row r="10" spans="1:10" ht="16.5">
      <c r="A10" s="246" t="s">
        <v>814</v>
      </c>
      <c r="B10" s="246"/>
      <c r="C10" s="246"/>
      <c r="D10" s="246"/>
      <c r="E10" s="246"/>
      <c r="F10" s="246"/>
      <c r="G10" s="246"/>
      <c r="H10" s="246"/>
      <c r="I10" s="218"/>
    </row>
    <row r="11" spans="1:10" ht="11.25" customHeight="1"/>
    <row r="12" spans="1:10" ht="17.25">
      <c r="A12" s="249" t="s">
        <v>836</v>
      </c>
      <c r="B12" s="249"/>
      <c r="C12" s="249"/>
      <c r="D12" s="249"/>
      <c r="E12" s="249"/>
      <c r="F12" s="249"/>
      <c r="G12" s="249"/>
      <c r="H12" s="249"/>
      <c r="I12" s="219"/>
      <c r="J12" s="220"/>
    </row>
    <row r="13" spans="1:10" ht="11.25" customHeight="1">
      <c r="A13" s="246" t="s">
        <v>815</v>
      </c>
      <c r="B13" s="246"/>
      <c r="C13" s="246"/>
      <c r="D13" s="246"/>
      <c r="E13" s="246"/>
      <c r="F13" s="246"/>
      <c r="G13" s="246"/>
      <c r="H13" s="246"/>
    </row>
    <row r="14" spans="1:10" ht="57.75" customHeight="1">
      <c r="A14" s="221"/>
      <c r="B14" s="221"/>
      <c r="C14" s="221"/>
      <c r="D14" s="221"/>
      <c r="E14" s="221"/>
      <c r="F14" s="221"/>
      <c r="G14" s="221"/>
    </row>
    <row r="15" spans="1:10" ht="38.25" customHeight="1">
      <c r="A15" s="221"/>
      <c r="B15" s="221"/>
      <c r="C15" s="221"/>
      <c r="D15" s="221"/>
      <c r="E15" s="221"/>
      <c r="F15" s="221"/>
      <c r="G15" s="221"/>
    </row>
    <row r="17" spans="1:9" ht="33.75" customHeight="1">
      <c r="A17" s="244" t="s">
        <v>830</v>
      </c>
      <c r="B17" s="244"/>
      <c r="C17" s="244"/>
      <c r="D17" s="244"/>
      <c r="E17" s="244"/>
      <c r="F17" s="244"/>
      <c r="G17" s="244"/>
      <c r="H17" s="244"/>
      <c r="I17" s="244"/>
    </row>
    <row r="18" spans="1:9" ht="16.5">
      <c r="A18" s="246" t="s">
        <v>816</v>
      </c>
      <c r="B18" s="246"/>
      <c r="C18" s="246"/>
      <c r="D18" s="246"/>
      <c r="E18" s="246"/>
      <c r="F18" s="246"/>
      <c r="G18" s="246"/>
      <c r="H18" s="246"/>
      <c r="I18" s="246"/>
    </row>
    <row r="43" ht="12" customHeight="1"/>
    <row r="44" ht="16.5" hidden="1"/>
    <row r="45" ht="16.5" hidden="1"/>
    <row r="46" ht="16.5" hidden="1"/>
    <row r="47" ht="16.5" hidden="1"/>
  </sheetData>
  <mergeCells count="11">
    <mergeCell ref="A2:H2"/>
    <mergeCell ref="A3:H3"/>
    <mergeCell ref="A13:H13"/>
    <mergeCell ref="A17:I17"/>
    <mergeCell ref="A18:I18"/>
    <mergeCell ref="A4:H4"/>
    <mergeCell ref="A5:H5"/>
    <mergeCell ref="A7:H7"/>
    <mergeCell ref="A9:H9"/>
    <mergeCell ref="A10:H10"/>
    <mergeCell ref="A12:H12"/>
  </mergeCells>
  <pageMargins left="1.1811023622047245" right="0.98425196850393704" top="0.98425196850393704" bottom="0.78740157480314965" header="0.19685039370078741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250" t="s">
        <v>552</v>
      </c>
      <c r="B1" s="251"/>
      <c r="C1" s="251"/>
      <c r="D1" s="252"/>
      <c r="E1" s="40" t="s">
        <v>550</v>
      </c>
      <c r="F1" s="250" t="s">
        <v>553</v>
      </c>
      <c r="G1" s="251"/>
      <c r="H1" s="251"/>
      <c r="I1" s="253"/>
      <c r="J1" s="33"/>
    </row>
    <row r="2" spans="1:10" ht="18.75" customHeight="1">
      <c r="A2" s="36" t="s">
        <v>549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554</v>
      </c>
      <c r="H2" s="31">
        <v>5044</v>
      </c>
      <c r="I2" s="30" t="s">
        <v>555</v>
      </c>
      <c r="J2" s="35">
        <v>103410</v>
      </c>
    </row>
    <row r="3" spans="1:10" ht="18.75" customHeight="1">
      <c r="A3" s="36" t="s">
        <v>551</v>
      </c>
      <c r="B3" s="30"/>
      <c r="C3" s="30"/>
      <c r="D3" s="31">
        <v>151905.9</v>
      </c>
      <c r="E3" s="35">
        <v>135346</v>
      </c>
      <c r="F3" s="36"/>
      <c r="G3" s="30"/>
      <c r="H3" s="30"/>
      <c r="I3" s="30"/>
      <c r="J3" s="37"/>
    </row>
    <row r="4" spans="1:10" ht="18.75" customHeight="1">
      <c r="A4" s="36" t="s">
        <v>556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557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558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559</v>
      </c>
      <c r="B7" s="39"/>
      <c r="C7" s="39"/>
      <c r="D7" s="39">
        <v>232961.6</v>
      </c>
      <c r="E7" s="41">
        <v>149160</v>
      </c>
      <c r="F7" s="42">
        <v>13236</v>
      </c>
      <c r="G7" s="39" t="s">
        <v>560</v>
      </c>
      <c r="H7" s="39">
        <v>1500</v>
      </c>
      <c r="I7" s="39" t="s">
        <v>561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5459"/>
  <sheetViews>
    <sheetView tabSelected="1" zoomScaleNormal="100" workbookViewId="0">
      <selection activeCell="AS13" sqref="AS13"/>
    </sheetView>
  </sheetViews>
  <sheetFormatPr defaultRowHeight="15"/>
  <cols>
    <col min="1" max="1" width="5.7109375" style="3" customWidth="1"/>
    <col min="2" max="2" width="54.42578125" style="3" customWidth="1"/>
    <col min="3" max="3" width="7.855468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260" t="s">
        <v>569</v>
      </c>
      <c r="B1" s="260"/>
      <c r="C1" s="260"/>
      <c r="D1" s="260"/>
      <c r="E1" s="260"/>
      <c r="F1" s="260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1"/>
      <c r="AL1" s="1"/>
      <c r="AM1" s="1"/>
      <c r="AN1" s="1"/>
      <c r="AO1" s="1"/>
      <c r="AP1" s="1"/>
    </row>
    <row r="2" spans="1:43" s="2" customFormat="1" ht="18" customHeight="1">
      <c r="A2" s="261" t="s">
        <v>570</v>
      </c>
      <c r="B2" s="261"/>
      <c r="C2" s="261"/>
      <c r="D2" s="261"/>
      <c r="E2" s="261"/>
      <c r="F2" s="261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1"/>
      <c r="AL2" s="1"/>
      <c r="AM2" s="1"/>
      <c r="AN2" s="1"/>
      <c r="AO2" s="1"/>
      <c r="AP2" s="1"/>
    </row>
    <row r="3" spans="1:43" s="2" customFormat="1" ht="16.5" customHeight="1">
      <c r="A3" s="261" t="s">
        <v>0</v>
      </c>
      <c r="B3" s="261"/>
      <c r="C3" s="261"/>
      <c r="D3" s="261"/>
      <c r="E3" s="261"/>
      <c r="F3" s="261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1"/>
      <c r="AL3" s="1"/>
      <c r="AM3" s="1"/>
      <c r="AN3" s="1"/>
      <c r="AO3" s="1"/>
      <c r="AP3" s="1"/>
    </row>
    <row r="4" spans="1:43" s="2" customFormat="1" ht="15.75" customHeight="1">
      <c r="A4" s="262" t="s">
        <v>835</v>
      </c>
      <c r="B4" s="261"/>
      <c r="C4" s="261"/>
      <c r="D4" s="261"/>
      <c r="E4" s="261"/>
      <c r="F4" s="261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1"/>
      <c r="AL4" s="1"/>
      <c r="AM4" s="1"/>
      <c r="AN4" s="1"/>
      <c r="AO4" s="1"/>
      <c r="AP4" s="1"/>
    </row>
    <row r="5" spans="1:43" s="2" customFormat="1" ht="13.5" customHeight="1">
      <c r="A5" s="261" t="s">
        <v>844</v>
      </c>
      <c r="B5" s="261"/>
      <c r="C5" s="261"/>
      <c r="D5" s="261"/>
      <c r="E5" s="261"/>
      <c r="F5" s="261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1"/>
      <c r="AL5" s="1"/>
      <c r="AM5" s="1"/>
      <c r="AN5" s="1"/>
      <c r="AO5" s="1"/>
      <c r="AP5" s="1"/>
    </row>
    <row r="6" spans="1:43" s="2" customFormat="1" ht="1.5" hidden="1" customHeight="1">
      <c r="A6" s="1"/>
      <c r="B6" s="1"/>
      <c r="C6" s="1"/>
      <c r="D6" s="1"/>
      <c r="E6" s="1"/>
      <c r="F6" s="1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1"/>
      <c r="AL6" s="1"/>
      <c r="AM6" s="1"/>
      <c r="AN6" s="1"/>
      <c r="AO6" s="1"/>
      <c r="AP6" s="1"/>
    </row>
    <row r="7" spans="1:43" s="2" customFormat="1" ht="15" hidden="1" customHeight="1">
      <c r="A7" s="1"/>
      <c r="B7" s="1"/>
      <c r="C7" s="1"/>
      <c r="D7" s="1"/>
      <c r="E7" s="1"/>
      <c r="F7" s="1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1"/>
      <c r="AL7" s="1"/>
      <c r="AM7" s="1"/>
      <c r="AN7" s="1"/>
      <c r="AO7" s="1"/>
      <c r="AP7" s="1"/>
    </row>
    <row r="8" spans="1:43" s="11" customFormat="1" ht="14.25" customHeight="1">
      <c r="A8" s="259" t="s">
        <v>571</v>
      </c>
      <c r="B8" s="259"/>
      <c r="C8" s="259"/>
      <c r="D8" s="259"/>
      <c r="E8" s="259"/>
      <c r="F8" s="259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43"/>
      <c r="AL8" s="43"/>
      <c r="AM8" s="43"/>
      <c r="AN8" s="43"/>
      <c r="AO8" s="43"/>
      <c r="AP8" s="43"/>
    </row>
    <row r="9" spans="1:43" s="11" customFormat="1" ht="16.5" customHeight="1">
      <c r="A9" s="256" t="s">
        <v>846</v>
      </c>
      <c r="B9" s="256"/>
      <c r="C9" s="256"/>
      <c r="D9" s="256"/>
      <c r="E9" s="256"/>
      <c r="F9" s="256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43"/>
      <c r="AL9" s="43"/>
      <c r="AM9" s="43"/>
      <c r="AN9" s="43"/>
      <c r="AO9" s="43"/>
      <c r="AP9" s="43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257" t="s">
        <v>1</v>
      </c>
      <c r="F12" s="257"/>
      <c r="G12" s="258" t="s">
        <v>572</v>
      </c>
      <c r="H12" s="254"/>
      <c r="I12" s="254"/>
      <c r="J12" s="254" t="s">
        <v>573</v>
      </c>
      <c r="K12" s="254"/>
      <c r="L12" s="254"/>
      <c r="M12" s="254" t="s">
        <v>574</v>
      </c>
      <c r="N12" s="254"/>
      <c r="O12" s="254"/>
      <c r="P12" s="254" t="s">
        <v>575</v>
      </c>
      <c r="Q12" s="254"/>
      <c r="R12" s="254"/>
      <c r="S12" s="254" t="s">
        <v>576</v>
      </c>
      <c r="T12" s="254"/>
      <c r="U12" s="254"/>
      <c r="V12" s="254" t="s">
        <v>577</v>
      </c>
      <c r="W12" s="254"/>
      <c r="X12" s="254"/>
      <c r="Y12" s="254" t="s">
        <v>578</v>
      </c>
      <c r="Z12" s="254"/>
      <c r="AA12" s="254"/>
      <c r="AB12" s="254" t="s">
        <v>579</v>
      </c>
      <c r="AC12" s="254"/>
      <c r="AD12" s="254"/>
      <c r="AE12" s="254" t="s">
        <v>580</v>
      </c>
      <c r="AF12" s="254"/>
      <c r="AG12" s="254"/>
      <c r="AH12" s="254" t="s">
        <v>581</v>
      </c>
      <c r="AI12" s="254"/>
      <c r="AJ12" s="254"/>
      <c r="AK12" s="255" t="s">
        <v>582</v>
      </c>
      <c r="AL12" s="255"/>
      <c r="AM12" s="255"/>
      <c r="AN12" s="255" t="s">
        <v>583</v>
      </c>
      <c r="AO12" s="255"/>
      <c r="AP12" s="255"/>
    </row>
    <row r="13" spans="1:43" s="63" customFormat="1" ht="33.75" customHeight="1">
      <c r="A13" s="6" t="s">
        <v>584</v>
      </c>
      <c r="B13" s="6" t="s">
        <v>585</v>
      </c>
      <c r="C13" s="6" t="s">
        <v>586</v>
      </c>
      <c r="D13" s="57" t="s">
        <v>587</v>
      </c>
      <c r="E13" s="58" t="s">
        <v>588</v>
      </c>
      <c r="F13" s="59" t="s">
        <v>589</v>
      </c>
      <c r="G13" s="60" t="s">
        <v>590</v>
      </c>
      <c r="H13" s="61" t="s">
        <v>588</v>
      </c>
      <c r="I13" s="61" t="s">
        <v>589</v>
      </c>
      <c r="J13" s="61" t="s">
        <v>590</v>
      </c>
      <c r="K13" s="61" t="s">
        <v>588</v>
      </c>
      <c r="L13" s="61" t="s">
        <v>589</v>
      </c>
      <c r="M13" s="61" t="s">
        <v>590</v>
      </c>
      <c r="N13" s="61" t="s">
        <v>588</v>
      </c>
      <c r="O13" s="61" t="s">
        <v>589</v>
      </c>
      <c r="P13" s="61" t="s">
        <v>590</v>
      </c>
      <c r="Q13" s="61" t="s">
        <v>588</v>
      </c>
      <c r="R13" s="61" t="s">
        <v>589</v>
      </c>
      <c r="S13" s="61" t="s">
        <v>590</v>
      </c>
      <c r="T13" s="61" t="s">
        <v>588</v>
      </c>
      <c r="U13" s="61" t="s">
        <v>589</v>
      </c>
      <c r="V13" s="61" t="s">
        <v>590</v>
      </c>
      <c r="W13" s="61" t="s">
        <v>588</v>
      </c>
      <c r="X13" s="61" t="s">
        <v>589</v>
      </c>
      <c r="Y13" s="61" t="s">
        <v>590</v>
      </c>
      <c r="Z13" s="61" t="s">
        <v>588</v>
      </c>
      <c r="AA13" s="61" t="s">
        <v>589</v>
      </c>
      <c r="AB13" s="61" t="s">
        <v>590</v>
      </c>
      <c r="AC13" s="61" t="s">
        <v>588</v>
      </c>
      <c r="AD13" s="61" t="s">
        <v>589</v>
      </c>
      <c r="AE13" s="61" t="s">
        <v>590</v>
      </c>
      <c r="AF13" s="61" t="s">
        <v>588</v>
      </c>
      <c r="AG13" s="61" t="s">
        <v>589</v>
      </c>
      <c r="AH13" s="61" t="s">
        <v>590</v>
      </c>
      <c r="AI13" s="61" t="s">
        <v>588</v>
      </c>
      <c r="AJ13" s="61" t="s">
        <v>589</v>
      </c>
      <c r="AK13" s="62" t="s">
        <v>590</v>
      </c>
      <c r="AL13" s="62" t="s">
        <v>588</v>
      </c>
      <c r="AM13" s="62" t="s">
        <v>589</v>
      </c>
      <c r="AN13" s="62" t="s">
        <v>590</v>
      </c>
      <c r="AO13" s="62" t="s">
        <v>588</v>
      </c>
      <c r="AP13" s="62" t="s">
        <v>589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591</v>
      </c>
      <c r="C15" s="7"/>
      <c r="D15" s="67">
        <f>SUM(D16,D52,D71)</f>
        <v>3631327.4</v>
      </c>
      <c r="E15" s="67">
        <f>SUM(E16,E52,E71)</f>
        <v>3501327.4</v>
      </c>
      <c r="F15" s="67">
        <f>F52+F118</f>
        <v>530000</v>
      </c>
      <c r="G15" s="80">
        <f t="shared" ref="G15:AM15" si="0">SUM(G16,G52,G71)</f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1013522.1</v>
      </c>
      <c r="E16" s="9">
        <f>SUM(E17,E21,E23,E43,E46)</f>
        <v>1013522.1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1317445.1499999999</v>
      </c>
      <c r="AO16" s="80">
        <f>SUM(AO17,AO21,AO23,AO43,AO46)</f>
        <v>1317445.1499999999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362969.2</v>
      </c>
      <c r="E17" s="9">
        <f>SUM(E18,E19,E20)</f>
        <v>362969.2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505119.2</v>
      </c>
      <c r="AO17" s="80">
        <f>SUM(AO18,AO19,AO20)</f>
        <v>505119.2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596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597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1.75" customHeight="1">
      <c r="A20" s="7">
        <v>1113</v>
      </c>
      <c r="B20" s="44" t="s">
        <v>598</v>
      </c>
      <c r="C20" s="7"/>
      <c r="D20" s="69">
        <f>E20</f>
        <v>362969.2</v>
      </c>
      <c r="E20" s="69">
        <v>362969.2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505119.2</v>
      </c>
      <c r="AO20" s="70">
        <f>E20+AL20</f>
        <v>505119.2</v>
      </c>
      <c r="AP20" s="80"/>
      <c r="AQ20" s="67">
        <v>196628000</v>
      </c>
    </row>
    <row r="21" spans="1:43" ht="18" customHeight="1">
      <c r="A21" s="7">
        <v>1120</v>
      </c>
      <c r="B21" s="44" t="s">
        <v>599</v>
      </c>
      <c r="C21" s="7" t="s">
        <v>600</v>
      </c>
      <c r="D21" s="9">
        <f>SUM(D22)</f>
        <v>530922.19999999995</v>
      </c>
      <c r="E21" s="9">
        <f>SUM(E22)</f>
        <v>530922.19999999995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679372.2</v>
      </c>
      <c r="AO21" s="70">
        <f t="shared" si="3"/>
        <v>679372.2</v>
      </c>
      <c r="AP21" s="80">
        <f t="shared" si="3"/>
        <v>0</v>
      </c>
      <c r="AQ21" s="67">
        <v>422118000</v>
      </c>
    </row>
    <row r="22" spans="1:43" ht="19.5" customHeight="1">
      <c r="A22" s="7">
        <v>1121</v>
      </c>
      <c r="B22" s="44" t="s">
        <v>601</v>
      </c>
      <c r="C22" s="7"/>
      <c r="D22" s="69">
        <f>E22</f>
        <v>530922.19999999995</v>
      </c>
      <c r="E22" s="69">
        <v>530922.19999999995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679372.2</v>
      </c>
      <c r="AO22" s="80">
        <f>E22+AL22</f>
        <v>679372.2</v>
      </c>
      <c r="AP22" s="80"/>
      <c r="AQ22" s="67">
        <v>422118000</v>
      </c>
    </row>
    <row r="23" spans="1:43" ht="66" customHeight="1">
      <c r="A23" s="7">
        <v>1130</v>
      </c>
      <c r="B23" s="44" t="s">
        <v>602</v>
      </c>
      <c r="C23" s="7" t="s">
        <v>603</v>
      </c>
      <c r="D23" s="9">
        <f>SUM(D24:D42)</f>
        <v>85502.9</v>
      </c>
      <c r="E23" s="9">
        <f>SUM(E24:E42)</f>
        <v>85502.9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98825.950000000012</v>
      </c>
      <c r="AO23" s="80">
        <f>SUM(AO24:AO42)</f>
        <v>98825.950000000012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604</v>
      </c>
      <c r="C24" s="7"/>
      <c r="D24" s="69">
        <f>E24</f>
        <v>29400</v>
      </c>
      <c r="E24" s="69">
        <v>29400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31421.8</v>
      </c>
      <c r="AO24" s="70">
        <f t="shared" ref="AO24:AO45" si="10">E24+AL24</f>
        <v>31421.8</v>
      </c>
      <c r="AP24" s="80"/>
      <c r="AQ24" s="67">
        <v>4090000</v>
      </c>
    </row>
    <row r="25" spans="1:43" ht="51" customHeight="1">
      <c r="A25" s="7">
        <v>11302</v>
      </c>
      <c r="B25" s="44" t="s">
        <v>605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9" customHeight="1">
      <c r="A26" s="7">
        <v>11303</v>
      </c>
      <c r="B26" s="44" t="s">
        <v>606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67.5" customHeight="1">
      <c r="A27" s="7">
        <v>11304</v>
      </c>
      <c r="B27" s="44" t="s">
        <v>607</v>
      </c>
      <c r="C27" s="7"/>
      <c r="D27" s="69">
        <f>E27</f>
        <v>5550</v>
      </c>
      <c r="E27" s="69">
        <v>5550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7350</v>
      </c>
      <c r="AO27" s="73">
        <f t="shared" si="10"/>
        <v>7350</v>
      </c>
      <c r="AP27" s="80"/>
      <c r="AQ27" s="67">
        <v>6220000</v>
      </c>
    </row>
    <row r="28" spans="1:43" ht="78" customHeight="1">
      <c r="A28" s="7">
        <v>11305</v>
      </c>
      <c r="B28" s="44" t="s">
        <v>608</v>
      </c>
      <c r="C28" s="7"/>
      <c r="D28" s="69">
        <f>E28</f>
        <v>1290</v>
      </c>
      <c r="E28" s="69">
        <v>1290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1560</v>
      </c>
      <c r="AO28" s="73">
        <f t="shared" si="10"/>
        <v>1560</v>
      </c>
      <c r="AP28" s="80"/>
      <c r="AQ28" s="67">
        <v>900000</v>
      </c>
    </row>
    <row r="29" spans="1:43" ht="51">
      <c r="A29" s="7">
        <v>11306</v>
      </c>
      <c r="B29" s="44" t="s">
        <v>609</v>
      </c>
      <c r="C29" s="7"/>
      <c r="D29" s="69">
        <f t="shared" ref="D29:D35" si="19">E29</f>
        <v>1300</v>
      </c>
      <c r="E29" s="69">
        <v>1300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1300</v>
      </c>
      <c r="AO29" s="73">
        <f t="shared" si="10"/>
        <v>1300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610</v>
      </c>
      <c r="C30" s="7"/>
      <c r="D30" s="69">
        <f t="shared" si="19"/>
        <v>18890</v>
      </c>
      <c r="E30" s="69">
        <v>18890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25106</v>
      </c>
      <c r="AO30" s="73">
        <f t="shared" si="10"/>
        <v>25106</v>
      </c>
      <c r="AP30" s="80"/>
      <c r="AQ30" s="67">
        <v>20350000</v>
      </c>
    </row>
    <row r="31" spans="1:43" ht="63" customHeight="1">
      <c r="A31" s="7">
        <v>11308</v>
      </c>
      <c r="B31" s="44" t="s">
        <v>611</v>
      </c>
      <c r="C31" s="7"/>
      <c r="D31" s="69">
        <f t="shared" si="19"/>
        <v>4522</v>
      </c>
      <c r="E31" s="69">
        <v>4522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4522</v>
      </c>
      <c r="AO31" s="73">
        <f t="shared" si="10"/>
        <v>4522</v>
      </c>
      <c r="AP31" s="80"/>
      <c r="AQ31" s="67">
        <v>3200000</v>
      </c>
    </row>
    <row r="32" spans="1:43" ht="63.75">
      <c r="A32" s="7">
        <v>11309</v>
      </c>
      <c r="B32" s="44" t="s">
        <v>612</v>
      </c>
      <c r="C32" s="7"/>
      <c r="D32" s="69">
        <f t="shared" si="19"/>
        <v>1800</v>
      </c>
      <c r="E32" s="69">
        <v>1800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1800</v>
      </c>
      <c r="AO32" s="73">
        <f t="shared" si="10"/>
        <v>1800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613</v>
      </c>
      <c r="C33" s="7"/>
      <c r="D33" s="69">
        <f t="shared" si="19"/>
        <v>3809</v>
      </c>
      <c r="E33" s="69">
        <v>3809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4319</v>
      </c>
      <c r="AO33" s="73">
        <f t="shared" si="10"/>
        <v>4319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614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615</v>
      </c>
      <c r="C35" s="7"/>
      <c r="D35" s="69">
        <f t="shared" si="19"/>
        <v>16357.9</v>
      </c>
      <c r="E35" s="69">
        <v>16357.9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17857.900000000001</v>
      </c>
      <c r="AO35" s="73">
        <f t="shared" si="10"/>
        <v>17857.900000000001</v>
      </c>
      <c r="AP35" s="80"/>
      <c r="AQ35" s="67">
        <v>14976600</v>
      </c>
    </row>
    <row r="36" spans="1:43" ht="81.75" customHeight="1">
      <c r="A36" s="7">
        <v>11313</v>
      </c>
      <c r="B36" s="44" t="s">
        <v>616</v>
      </c>
      <c r="C36" s="7"/>
      <c r="D36" s="69">
        <f>E36</f>
        <v>750</v>
      </c>
      <c r="E36" s="69">
        <v>750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750</v>
      </c>
      <c r="AO36" s="73">
        <f t="shared" si="10"/>
        <v>750</v>
      </c>
      <c r="AP36" s="80"/>
      <c r="AQ36" s="67">
        <v>0</v>
      </c>
    </row>
    <row r="37" spans="1:43" ht="51">
      <c r="A37" s="7">
        <v>11314</v>
      </c>
      <c r="B37" s="44" t="s">
        <v>617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618</v>
      </c>
      <c r="C38" s="7"/>
      <c r="D38" s="69">
        <f>E38</f>
        <v>1000</v>
      </c>
      <c r="E38" s="69">
        <v>1000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1000</v>
      </c>
      <c r="AO38" s="73">
        <f t="shared" si="10"/>
        <v>1000</v>
      </c>
      <c r="AP38" s="80"/>
      <c r="AQ38" s="67">
        <v>1500000</v>
      </c>
    </row>
    <row r="39" spans="1:43" ht="39.950000000000003" customHeight="1">
      <c r="A39" s="7">
        <v>11316</v>
      </c>
      <c r="B39" s="44" t="s">
        <v>619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950000000000003" customHeight="1">
      <c r="A40" s="7">
        <v>11317</v>
      </c>
      <c r="B40" s="44" t="s">
        <v>620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1.5" customHeight="1">
      <c r="A41" s="7">
        <v>11318</v>
      </c>
      <c r="B41" s="44" t="s">
        <v>621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 ht="24.75" customHeight="1">
      <c r="A42" s="7">
        <v>11319</v>
      </c>
      <c r="B42" s="44" t="s">
        <v>622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623</v>
      </c>
      <c r="C43" s="7" t="s">
        <v>624</v>
      </c>
      <c r="D43" s="69">
        <f>E43</f>
        <v>34127.800000000003</v>
      </c>
      <c r="E43" s="69">
        <f>E44+E45</f>
        <v>34127.800000000003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34127.800000000003</v>
      </c>
      <c r="AO43" s="74">
        <f t="shared" si="10"/>
        <v>34127.800000000003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625</v>
      </c>
      <c r="C44" s="7"/>
      <c r="D44" s="69">
        <f>E44</f>
        <v>9000</v>
      </c>
      <c r="E44" s="69">
        <v>9000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9000</v>
      </c>
      <c r="AO44" s="74">
        <f t="shared" si="10"/>
        <v>9000</v>
      </c>
      <c r="AP44" s="80"/>
      <c r="AQ44" s="67">
        <v>11100000</v>
      </c>
    </row>
    <row r="45" spans="1:43" ht="73.5" customHeight="1">
      <c r="A45" s="7">
        <v>1142</v>
      </c>
      <c r="B45" s="44" t="s">
        <v>626</v>
      </c>
      <c r="C45" s="7"/>
      <c r="D45" s="69">
        <f>E45</f>
        <v>25127.8</v>
      </c>
      <c r="E45" s="69">
        <v>25127.8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25127.8</v>
      </c>
      <c r="AO45" s="74">
        <f t="shared" si="10"/>
        <v>25127.8</v>
      </c>
      <c r="AP45" s="80"/>
      <c r="AQ45" s="67">
        <v>33000000</v>
      </c>
    </row>
    <row r="46" spans="1:43" ht="25.5">
      <c r="A46" s="7">
        <v>1150</v>
      </c>
      <c r="B46" s="44" t="s">
        <v>627</v>
      </c>
      <c r="C46" s="7" t="s">
        <v>628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629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630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631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632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633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634</v>
      </c>
      <c r="C52" s="7" t="s">
        <v>635</v>
      </c>
      <c r="D52" s="9">
        <f>E52+F52</f>
        <v>2261510.4</v>
      </c>
      <c r="E52" s="9">
        <f t="shared" ref="E52:AM52" si="21">SUM(E53,E55,E57,E59,E61,E68)</f>
        <v>2131510.4</v>
      </c>
      <c r="F52" s="9">
        <f t="shared" si="21"/>
        <v>130000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636</v>
      </c>
      <c r="C53" s="7" t="s">
        <v>637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638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639</v>
      </c>
      <c r="C55" s="7" t="s">
        <v>640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641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642</v>
      </c>
      <c r="C57" s="7" t="s">
        <v>643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644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645</v>
      </c>
      <c r="C59" s="7" t="s">
        <v>646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647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648</v>
      </c>
      <c r="C61" s="7" t="s">
        <v>649</v>
      </c>
      <c r="D61" s="9">
        <f>SUM(D62,D63,D66,D67)</f>
        <v>2131510.4</v>
      </c>
      <c r="E61" s="9">
        <f>SUM(E62,E63,E66,E67)</f>
        <v>2131510.4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650</v>
      </c>
      <c r="C62" s="7"/>
      <c r="D62" s="69">
        <f>E62</f>
        <v>2128677.7999999998</v>
      </c>
      <c r="E62" s="69">
        <v>2128677.7999999998</v>
      </c>
      <c r="F62" s="9"/>
      <c r="G62" s="80">
        <f>H62</f>
        <v>29699.1</v>
      </c>
      <c r="H62" s="225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225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225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225">
        <v>24920.2</v>
      </c>
      <c r="AD62" s="80" t="s">
        <v>2</v>
      </c>
      <c r="AE62" s="80">
        <f>AF62</f>
        <v>112758</v>
      </c>
      <c r="AF62" s="225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2624457.2999999998</v>
      </c>
      <c r="AO62" s="80">
        <f>E62+AL62</f>
        <v>2624457.2999999998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651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652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653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654</v>
      </c>
      <c r="C66" s="7"/>
      <c r="D66" s="69">
        <f>E66</f>
        <v>2832.6</v>
      </c>
      <c r="E66" s="74">
        <v>2832.6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655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656</v>
      </c>
      <c r="C68" s="7" t="s">
        <v>657</v>
      </c>
      <c r="D68" s="69">
        <f>F68</f>
        <v>130000</v>
      </c>
      <c r="E68" s="69">
        <v>0</v>
      </c>
      <c r="F68" s="10">
        <f>F69</f>
        <v>130000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658</v>
      </c>
      <c r="C69" s="7"/>
      <c r="D69" s="69">
        <f>F69</f>
        <v>130000</v>
      </c>
      <c r="E69" s="69">
        <v>0</v>
      </c>
      <c r="F69" s="10">
        <v>130000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3.75" customHeight="1">
      <c r="A70" s="7">
        <v>1262</v>
      </c>
      <c r="B70" s="44" t="s">
        <v>659</v>
      </c>
      <c r="C70" s="7"/>
      <c r="D70" s="69">
        <v>0</v>
      </c>
      <c r="E70" s="69">
        <v>0</v>
      </c>
      <c r="F70" s="10"/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660</v>
      </c>
      <c r="C71" s="7" t="s">
        <v>661</v>
      </c>
      <c r="D71" s="69">
        <f>E71</f>
        <v>356294.9</v>
      </c>
      <c r="E71" s="69">
        <f>E72+E74+E76+E81+E85+E109+E118</f>
        <v>356294.9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378102</v>
      </c>
      <c r="AO71" s="80">
        <f>SUM(AO72,AO74,AO76,AO81,AO85,AO109,AO112,AO115,AO118)</f>
        <v>378102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662</v>
      </c>
      <c r="C72" s="7" t="s">
        <v>663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664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665</v>
      </c>
      <c r="C74" s="7" t="s">
        <v>666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667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668</v>
      </c>
      <c r="C76" s="7" t="s">
        <v>669</v>
      </c>
      <c r="D76" s="69">
        <f>E76</f>
        <v>54597</v>
      </c>
      <c r="E76" s="69">
        <f>E77+E80</f>
        <v>54597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64364.1</v>
      </c>
      <c r="AO76" s="73">
        <f>SUM(AO77:AO80)</f>
        <v>64364.1</v>
      </c>
      <c r="AP76" s="80"/>
      <c r="AQ76" s="67">
        <v>45036900</v>
      </c>
    </row>
    <row r="77" spans="1:43" ht="25.5">
      <c r="A77" s="7">
        <v>1331</v>
      </c>
      <c r="B77" s="44" t="s">
        <v>670</v>
      </c>
      <c r="C77" s="7"/>
      <c r="D77" s="69">
        <f>E77</f>
        <v>48790.1</v>
      </c>
      <c r="E77" s="69">
        <v>48790.1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58557.2</v>
      </c>
      <c r="AO77" s="80">
        <f>E77+AL77</f>
        <v>58557.2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671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672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21" customHeight="1">
      <c r="A80" s="7">
        <v>1334</v>
      </c>
      <c r="B80" s="44" t="s">
        <v>673</v>
      </c>
      <c r="C80" s="7"/>
      <c r="D80" s="69">
        <f>E80</f>
        <v>5806.9</v>
      </c>
      <c r="E80" s="69">
        <v>5806.9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5806.9</v>
      </c>
      <c r="AO80" s="80">
        <f>E80+AL80</f>
        <v>5806.9</v>
      </c>
      <c r="AP80" s="80"/>
      <c r="AQ80" s="67">
        <v>4423900</v>
      </c>
    </row>
    <row r="81" spans="1:43" ht="39.75" customHeight="1">
      <c r="A81" s="7">
        <v>1340</v>
      </c>
      <c r="B81" s="44" t="s">
        <v>674</v>
      </c>
      <c r="C81" s="7" t="s">
        <v>675</v>
      </c>
      <c r="D81" s="69">
        <f>D83+D84</f>
        <v>7518.5</v>
      </c>
      <c r="E81" s="69">
        <f>E83+E84</f>
        <v>7518.5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7518.5</v>
      </c>
      <c r="AO81" s="80">
        <f>SUM(AO82,AO83,AO84)</f>
        <v>7518.5</v>
      </c>
      <c r="AP81" s="80"/>
      <c r="AQ81" s="67">
        <v>13648500</v>
      </c>
    </row>
    <row r="82" spans="1:43" ht="0.75" customHeight="1">
      <c r="A82" s="7">
        <v>1341</v>
      </c>
      <c r="B82" s="44" t="s">
        <v>676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8.5" customHeight="1">
      <c r="A83" s="7">
        <v>1342</v>
      </c>
      <c r="B83" s="44" t="s">
        <v>677</v>
      </c>
      <c r="C83" s="7"/>
      <c r="D83" s="239">
        <f t="shared" si="28"/>
        <v>5997</v>
      </c>
      <c r="E83" s="238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678</v>
      </c>
      <c r="C84" s="7"/>
      <c r="D84" s="239">
        <f t="shared" si="28"/>
        <v>1521.5</v>
      </c>
      <c r="E84" s="238">
        <v>1521.5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1521.5</v>
      </c>
      <c r="AO84" s="80">
        <f>E84+AL84</f>
        <v>1521.5</v>
      </c>
      <c r="AP84" s="80"/>
      <c r="AQ84" s="67">
        <v>7168500</v>
      </c>
    </row>
    <row r="85" spans="1:43" ht="25.5">
      <c r="A85" s="7">
        <v>1350</v>
      </c>
      <c r="B85" s="44" t="s">
        <v>679</v>
      </c>
      <c r="C85" s="7" t="s">
        <v>680</v>
      </c>
      <c r="D85" s="69">
        <f>E85</f>
        <v>292679.40000000002</v>
      </c>
      <c r="E85" s="69">
        <f>E86+E107+E108</f>
        <v>292679.40000000002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304719.40000000002</v>
      </c>
      <c r="AO85" s="80">
        <f>SUM(AO86,AO107,AO108)</f>
        <v>304719.40000000002</v>
      </c>
      <c r="AP85" s="80"/>
      <c r="AQ85" s="67">
        <v>263135200</v>
      </c>
    </row>
    <row r="86" spans="1:43" ht="65.25" customHeight="1">
      <c r="A86" s="7">
        <v>1351</v>
      </c>
      <c r="B86" s="44" t="s">
        <v>681</v>
      </c>
      <c r="C86" s="7"/>
      <c r="D86" s="80">
        <f>SUM(D87:D106)</f>
        <v>282379.40000000002</v>
      </c>
      <c r="E86" s="80">
        <f t="shared" ref="E86:F86" si="30">SUM(E87:E106)</f>
        <v>282379.40000000002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285519.40000000002</v>
      </c>
      <c r="AO86" s="80">
        <f>SUM(AO87:AO106)</f>
        <v>285519.40000000002</v>
      </c>
      <c r="AP86" s="80"/>
      <c r="AQ86" s="67">
        <v>235135200</v>
      </c>
    </row>
    <row r="87" spans="1:43" ht="51.75" customHeight="1">
      <c r="A87" s="7">
        <v>13501</v>
      </c>
      <c r="B87" s="44" t="s">
        <v>682</v>
      </c>
      <c r="C87" s="7"/>
      <c r="D87" s="69">
        <f>E87</f>
        <v>1500</v>
      </c>
      <c r="E87" s="69">
        <v>1500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683</v>
      </c>
      <c r="C88" s="7"/>
      <c r="D88" s="69">
        <f t="shared" ref="D88:D92" si="31">E88</f>
        <v>0</v>
      </c>
      <c r="E88" s="69">
        <v>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0</v>
      </c>
      <c r="AO88" s="80">
        <f t="shared" ref="AO88:AO108" si="33">E88+AL88</f>
        <v>0</v>
      </c>
      <c r="AP88" s="80"/>
      <c r="AQ88" s="67">
        <v>0</v>
      </c>
    </row>
    <row r="89" spans="1:43" ht="51">
      <c r="A89" s="7">
        <v>13503</v>
      </c>
      <c r="B89" s="44" t="s">
        <v>684</v>
      </c>
      <c r="C89" s="7"/>
      <c r="D89" s="69">
        <f t="shared" si="31"/>
        <v>1200</v>
      </c>
      <c r="E89" s="69">
        <v>1200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2050</v>
      </c>
      <c r="AO89" s="70">
        <f>E89+AL89</f>
        <v>2050</v>
      </c>
      <c r="AP89" s="80"/>
      <c r="AQ89" s="67">
        <v>2100000</v>
      </c>
    </row>
    <row r="90" spans="1:43" ht="55.5" customHeight="1">
      <c r="A90" s="7">
        <v>13504</v>
      </c>
      <c r="B90" s="44" t="s">
        <v>685</v>
      </c>
      <c r="C90" s="7"/>
      <c r="D90" s="69">
        <f t="shared" si="31"/>
        <v>1000</v>
      </c>
      <c r="E90" s="69">
        <v>1000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2690</v>
      </c>
      <c r="AO90" s="70">
        <f t="shared" si="33"/>
        <v>2690</v>
      </c>
      <c r="AP90" s="80"/>
      <c r="AQ90" s="67">
        <v>2000000</v>
      </c>
    </row>
    <row r="91" spans="1:43" ht="28.5" customHeight="1">
      <c r="A91" s="7">
        <v>13505</v>
      </c>
      <c r="B91" s="44" t="s">
        <v>686</v>
      </c>
      <c r="C91" s="7"/>
      <c r="D91" s="69">
        <f t="shared" si="31"/>
        <v>0</v>
      </c>
      <c r="E91" s="69"/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0</v>
      </c>
      <c r="AO91" s="80">
        <f>E91+AL91</f>
        <v>0</v>
      </c>
      <c r="AP91" s="80"/>
      <c r="AQ91" s="67">
        <v>400000</v>
      </c>
    </row>
    <row r="92" spans="1:43" ht="31.5" customHeight="1">
      <c r="A92" s="7">
        <v>13506</v>
      </c>
      <c r="B92" s="44" t="s">
        <v>687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688</v>
      </c>
      <c r="C93" s="7"/>
      <c r="D93" s="69">
        <f>E93</f>
        <v>86975.6</v>
      </c>
      <c r="E93" s="69">
        <v>86975.6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86975.6</v>
      </c>
      <c r="AO93" s="80">
        <f t="shared" si="33"/>
        <v>86975.6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689</v>
      </c>
      <c r="C94" s="7"/>
      <c r="D94" s="69">
        <v>0</v>
      </c>
      <c r="E94" s="69"/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690</v>
      </c>
      <c r="C95" s="7"/>
      <c r="D95" s="69">
        <v>0</v>
      </c>
      <c r="E95" s="69"/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691</v>
      </c>
      <c r="C96" s="7"/>
      <c r="D96" s="69">
        <f>E96</f>
        <v>24068.6</v>
      </c>
      <c r="E96" s="69">
        <v>24068.6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24068.6</v>
      </c>
      <c r="AO96" s="80">
        <f t="shared" si="33"/>
        <v>24068.6</v>
      </c>
      <c r="AP96" s="80"/>
      <c r="AQ96" s="67">
        <v>18900000</v>
      </c>
    </row>
    <row r="97" spans="1:43" ht="75.75" customHeight="1">
      <c r="A97" s="7">
        <v>13511</v>
      </c>
      <c r="B97" s="44" t="s">
        <v>692</v>
      </c>
      <c r="C97" s="7"/>
      <c r="D97" s="69">
        <f>E97</f>
        <v>8411</v>
      </c>
      <c r="E97" s="69">
        <v>8411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8411</v>
      </c>
      <c r="AO97" s="80">
        <f t="shared" si="33"/>
        <v>8411</v>
      </c>
      <c r="AP97" s="80"/>
      <c r="AQ97" s="67">
        <v>8291700</v>
      </c>
    </row>
    <row r="98" spans="1:43" ht="39" customHeight="1">
      <c r="A98" s="7">
        <v>13512</v>
      </c>
      <c r="B98" s="44" t="s">
        <v>693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694</v>
      </c>
      <c r="C99" s="7"/>
      <c r="D99" s="69">
        <f>E99</f>
        <v>129648.4</v>
      </c>
      <c r="E99" s="80">
        <v>129648.4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129648.4</v>
      </c>
      <c r="AO99" s="80">
        <f t="shared" si="33"/>
        <v>129648.4</v>
      </c>
      <c r="AP99" s="80"/>
      <c r="AQ99" s="67">
        <v>90597500</v>
      </c>
    </row>
    <row r="100" spans="1:43" ht="55.5" customHeight="1">
      <c r="A100" s="7">
        <v>13514</v>
      </c>
      <c r="B100" s="44" t="s">
        <v>695</v>
      </c>
      <c r="C100" s="7"/>
      <c r="D100" s="69">
        <f>E100</f>
        <v>26675.8</v>
      </c>
      <c r="E100" s="80">
        <v>26675.8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26675.8</v>
      </c>
      <c r="AO100" s="80">
        <f t="shared" si="33"/>
        <v>26675.8</v>
      </c>
      <c r="AP100" s="80"/>
      <c r="AQ100" s="67">
        <v>25817000</v>
      </c>
    </row>
    <row r="101" spans="1:43" ht="76.5">
      <c r="A101" s="7">
        <v>13515</v>
      </c>
      <c r="B101" s="44" t="s">
        <v>696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42" customHeight="1">
      <c r="A102" s="7">
        <v>13516</v>
      </c>
      <c r="B102" s="44" t="s">
        <v>697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6.75" customHeight="1">
      <c r="A103" s="7">
        <v>13517</v>
      </c>
      <c r="B103" s="44" t="s">
        <v>698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>
      <c r="A104" s="7">
        <v>13518</v>
      </c>
      <c r="B104" s="44" t="s">
        <v>699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5.5">
      <c r="A105" s="7">
        <v>13519</v>
      </c>
      <c r="B105" s="44" t="s">
        <v>700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21" customHeight="1">
      <c r="A106" s="7">
        <v>13520</v>
      </c>
      <c r="B106" s="44" t="s">
        <v>701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9" customHeight="1">
      <c r="A107" s="7">
        <v>1352</v>
      </c>
      <c r="B107" s="44" t="s">
        <v>702</v>
      </c>
      <c r="C107" s="7"/>
      <c r="D107" s="69">
        <f>E107</f>
        <v>10300</v>
      </c>
      <c r="E107" s="69">
        <v>10300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19200</v>
      </c>
      <c r="AO107" s="70">
        <f t="shared" si="33"/>
        <v>19200</v>
      </c>
      <c r="AP107" s="80"/>
      <c r="AQ107" s="67">
        <v>28000000</v>
      </c>
    </row>
    <row r="108" spans="1:43">
      <c r="A108" s="7">
        <v>1353</v>
      </c>
      <c r="B108" s="44" t="s">
        <v>703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704</v>
      </c>
      <c r="C109" s="7" t="s">
        <v>705</v>
      </c>
      <c r="D109" s="79">
        <f>D110</f>
        <v>1000</v>
      </c>
      <c r="E109" s="79">
        <f>E110</f>
        <v>1000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1000</v>
      </c>
      <c r="AO109" s="71">
        <f t="shared" si="34"/>
        <v>1000</v>
      </c>
      <c r="AP109" s="71">
        <f t="shared" si="34"/>
        <v>0</v>
      </c>
      <c r="AQ109" s="67">
        <v>1500000</v>
      </c>
    </row>
    <row r="110" spans="1:43" ht="40.5" customHeight="1">
      <c r="A110" s="7">
        <v>1361</v>
      </c>
      <c r="B110" s="44" t="s">
        <v>706</v>
      </c>
      <c r="C110" s="7"/>
      <c r="D110" s="69">
        <f>E110</f>
        <v>1000</v>
      </c>
      <c r="E110" s="69">
        <v>1000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1000</v>
      </c>
      <c r="AO110" s="80">
        <f>E110+AL110</f>
        <v>1000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707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708</v>
      </c>
      <c r="C112" s="7" t="s">
        <v>709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710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711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712</v>
      </c>
      <c r="C115" s="7" t="s">
        <v>713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714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715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716</v>
      </c>
      <c r="C118" s="7" t="s">
        <v>717</v>
      </c>
      <c r="D118" s="69">
        <f>SUM(D119:D121)</f>
        <v>500</v>
      </c>
      <c r="E118" s="69">
        <f>SUM(E119:E121)</f>
        <v>500</v>
      </c>
      <c r="F118" s="69">
        <f>SUM(F119:F121)</f>
        <v>400000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500</v>
      </c>
      <c r="AO118" s="9">
        <f t="shared" si="36"/>
        <v>500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718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719</v>
      </c>
      <c r="C120" s="7"/>
      <c r="D120" s="10"/>
      <c r="E120" s="69">
        <v>0</v>
      </c>
      <c r="F120" s="10">
        <v>400000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720</v>
      </c>
      <c r="C121" s="7"/>
      <c r="D121" s="69">
        <f>E121</f>
        <v>500</v>
      </c>
      <c r="E121" s="69">
        <v>500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500</v>
      </c>
      <c r="AO121" s="80">
        <f>E121+AL121</f>
        <v>500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254"/>
      <c r="K65449" s="254"/>
      <c r="L65449" s="254"/>
      <c r="P65449" s="254"/>
      <c r="Q65449" s="254"/>
      <c r="R65449" s="254"/>
      <c r="S65449" s="254"/>
      <c r="T65449" s="254"/>
      <c r="U65449" s="254"/>
      <c r="AH65449" s="254"/>
      <c r="AI65449" s="254"/>
      <c r="AJ65449" s="254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402"/>
  <sheetViews>
    <sheetView topLeftCell="A5" workbookViewId="0">
      <selection activeCell="A17" sqref="A17:H17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260" t="s">
        <v>721</v>
      </c>
      <c r="B1" s="260"/>
      <c r="C1" s="260"/>
      <c r="D1" s="260"/>
      <c r="E1" s="260"/>
      <c r="F1" s="260"/>
      <c r="G1" s="260"/>
      <c r="H1" s="260"/>
    </row>
    <row r="2" spans="1:42" s="2" customFormat="1" ht="18.75" hidden="1" customHeight="1">
      <c r="A2" s="260" t="s">
        <v>0</v>
      </c>
      <c r="B2" s="260"/>
      <c r="C2" s="260"/>
      <c r="D2" s="260"/>
      <c r="E2" s="260"/>
      <c r="F2" s="260"/>
      <c r="G2" s="260"/>
      <c r="H2" s="260"/>
    </row>
    <row r="3" spans="1:42" s="2" customFormat="1" ht="18" hidden="1" customHeight="1">
      <c r="A3" s="260" t="s">
        <v>3</v>
      </c>
      <c r="B3" s="260"/>
      <c r="C3" s="260"/>
      <c r="D3" s="260"/>
      <c r="E3" s="260"/>
      <c r="F3" s="260"/>
      <c r="G3" s="260"/>
      <c r="H3" s="260"/>
    </row>
    <row r="4" spans="1:42" s="2" customFormat="1" ht="22.5" hidden="1" customHeight="1">
      <c r="A4" s="260" t="s">
        <v>4</v>
      </c>
      <c r="B4" s="260"/>
      <c r="C4" s="260"/>
      <c r="D4" s="260"/>
      <c r="E4" s="260"/>
      <c r="F4" s="260"/>
      <c r="G4" s="260"/>
      <c r="H4" s="260"/>
    </row>
    <row r="5" spans="1:42" s="2" customFormat="1" ht="15" customHeight="1">
      <c r="A5" s="260" t="s">
        <v>722</v>
      </c>
      <c r="B5" s="260"/>
      <c r="C5" s="260"/>
      <c r="D5" s="260"/>
      <c r="E5" s="260"/>
      <c r="F5" s="260"/>
      <c r="G5" s="260"/>
      <c r="H5" s="26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260" t="s">
        <v>723</v>
      </c>
      <c r="B6" s="260"/>
      <c r="C6" s="260"/>
      <c r="D6" s="260"/>
      <c r="E6" s="260"/>
      <c r="F6" s="260"/>
      <c r="G6" s="260"/>
      <c r="H6" s="26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260" t="s">
        <v>0</v>
      </c>
      <c r="B7" s="260"/>
      <c r="C7" s="260"/>
      <c r="D7" s="260"/>
      <c r="E7" s="260"/>
      <c r="F7" s="260"/>
      <c r="G7" s="260"/>
      <c r="H7" s="26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260" t="s">
        <v>837</v>
      </c>
      <c r="B8" s="260"/>
      <c r="C8" s="260"/>
      <c r="D8" s="260"/>
      <c r="E8" s="260"/>
      <c r="F8" s="260"/>
      <c r="G8" s="260"/>
      <c r="H8" s="26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260" t="s">
        <v>843</v>
      </c>
      <c r="B9" s="260"/>
      <c r="C9" s="260"/>
      <c r="D9" s="260"/>
      <c r="E9" s="260"/>
      <c r="F9" s="260"/>
      <c r="G9" s="260"/>
      <c r="H9" s="26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259" t="s">
        <v>724</v>
      </c>
      <c r="B15" s="259"/>
      <c r="C15" s="259"/>
      <c r="D15" s="259"/>
      <c r="E15" s="259"/>
      <c r="F15" s="259"/>
      <c r="G15" s="259"/>
      <c r="H15" s="259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263" t="s">
        <v>847</v>
      </c>
      <c r="B17" s="263"/>
      <c r="C17" s="263"/>
      <c r="D17" s="263"/>
      <c r="E17" s="263"/>
      <c r="F17" s="263"/>
      <c r="G17" s="263"/>
      <c r="H17" s="263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7" t="s">
        <v>726</v>
      </c>
      <c r="F21" s="77" t="s">
        <v>727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3631327.4000000004</v>
      </c>
      <c r="G23" s="9">
        <f>SUM(G24,G58,G75,G104,G157,G177,G197,G226,G256,G287,G319)</f>
        <v>3501327.4000000004</v>
      </c>
      <c r="H23" s="9">
        <f>SUM(H24,H58,H75,H104,H157,H177,H197,H226,H256,H287,H319)</f>
        <v>530000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722790</v>
      </c>
      <c r="G24" s="9">
        <f>SUM(G26,G31,G35,G40,G43,G46,G49,G52)</f>
        <v>676790</v>
      </c>
      <c r="H24" s="9">
        <f>SUM(H26,H31,H35,H40,H43,H46,H49,H52)</f>
        <v>46000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599630</v>
      </c>
      <c r="G26" s="9">
        <f>SUM(G28:G30)</f>
        <v>594630</v>
      </c>
      <c r="H26" s="9">
        <f>SUM(H28:H30)</f>
        <v>5000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599630</v>
      </c>
      <c r="G28" s="9">
        <v>594630</v>
      </c>
      <c r="H28" s="9">
        <v>5000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123160</v>
      </c>
      <c r="G46" s="9">
        <f>SUM(G48)</f>
        <v>82160</v>
      </c>
      <c r="H46" s="9">
        <f>SUM(H48)</f>
        <v>41000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123160</v>
      </c>
      <c r="G48" s="9">
        <v>82160</v>
      </c>
      <c r="H48" s="9">
        <v>41000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307592</v>
      </c>
      <c r="G104" s="9">
        <f>G110+G131</f>
        <v>143592</v>
      </c>
      <c r="H104" s="9">
        <f>H115+H131+H154</f>
        <v>164000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111592</v>
      </c>
      <c r="G110" s="9">
        <f>SUM(G112:G115)</f>
        <v>111592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111592</v>
      </c>
      <c r="G115" s="9">
        <v>111592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222000</v>
      </c>
      <c r="G131" s="9">
        <v>32000</v>
      </c>
      <c r="H131" s="20">
        <v>190000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-26000</v>
      </c>
      <c r="G154" s="9">
        <f>SUM(G156)</f>
        <v>0</v>
      </c>
      <c r="H154" s="9">
        <f>SUM(H156)</f>
        <v>-26000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-26000</v>
      </c>
      <c r="G156" s="9">
        <v>0</v>
      </c>
      <c r="H156" s="9">
        <v>-26000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514456</v>
      </c>
      <c r="G157" s="9">
        <f>SUM(G159,G162,G165,G168,G171,G174)</f>
        <v>514456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514456</v>
      </c>
      <c r="G159" s="9">
        <f>SUM(G161)</f>
        <v>514456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514456</v>
      </c>
      <c r="G161" s="9">
        <v>514456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356515.1</v>
      </c>
      <c r="G177" s="9">
        <f>SUM(G179,G182,G185,G188,G191,G194)</f>
        <v>176515.1</v>
      </c>
      <c r="H177" s="9">
        <f>SUM(H179,H182,H185,H188,H191,H194)</f>
        <v>180000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263000</v>
      </c>
      <c r="G185" s="9">
        <f>SUM(G187)</f>
        <v>83000</v>
      </c>
      <c r="H185" s="9">
        <f>SUM(H187)</f>
        <v>180000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263000</v>
      </c>
      <c r="G187" s="9">
        <v>83000</v>
      </c>
      <c r="H187" s="9">
        <v>180000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80046.600000000006</v>
      </c>
      <c r="G188" s="9">
        <f>SUM(G190)</f>
        <v>80046.600000000006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80046.600000000006</v>
      </c>
      <c r="G190" s="9">
        <v>80046.600000000006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13468.5</v>
      </c>
      <c r="G194" s="9">
        <f>SUM(G196)</f>
        <v>13468.5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13468.5</v>
      </c>
      <c r="G196" s="9">
        <v>13468.5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156043.79999999999</v>
      </c>
      <c r="G226" s="9">
        <f>G231</f>
        <v>156043.79999999999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156043.79999999999</v>
      </c>
      <c r="G231" s="9">
        <f>G233+G235+G236</f>
        <v>156043.79999999999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45337.4</v>
      </c>
      <c r="G233" s="9">
        <v>45337.4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50136.9</v>
      </c>
      <c r="G235" s="9">
        <v>50136.9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60569.5</v>
      </c>
      <c r="G236" s="9">
        <v>60569.5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1419292.2</v>
      </c>
      <c r="G256" s="9">
        <f>SUM(G258,G262,G266,G270,G274,G278,G281,G284)</f>
        <v>1279292.2</v>
      </c>
      <c r="H256" s="9">
        <f>SUM(H258,H262,H266,H270,H274,H278,H281,H284)</f>
        <v>140000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1167169.2</v>
      </c>
      <c r="G258" s="9">
        <f>G260</f>
        <v>1027169.2</v>
      </c>
      <c r="H258" s="9">
        <f>SUM(H260:H261)</f>
        <v>140000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1167169.2</v>
      </c>
      <c r="G260" s="9">
        <v>1027169.2</v>
      </c>
      <c r="H260" s="9">
        <v>140000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252123</v>
      </c>
      <c r="G274" s="9">
        <f>G276</f>
        <v>252123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252123</v>
      </c>
      <c r="G276" s="29">
        <v>252123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20000</v>
      </c>
      <c r="G287" s="9">
        <f>SUM(G289,G293,G296,G299,G302,G305,G308,G311,G315)</f>
        <v>20000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20000</v>
      </c>
      <c r="G308" s="9">
        <f>SUM(G310)</f>
        <v>20000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20000</v>
      </c>
      <c r="G310" s="9">
        <v>20000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134638.30000000005</v>
      </c>
      <c r="G319" s="9">
        <f>SUM(G321)</f>
        <v>534638.30000000005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134638.30000000005</v>
      </c>
      <c r="G321" s="9">
        <f>SUM(G323)</f>
        <v>534638.30000000005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f>G323-400000</f>
        <v>134638.30000000005</v>
      </c>
      <c r="G323" s="9">
        <v>534638.30000000005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237"/>
  <sheetViews>
    <sheetView topLeftCell="A5" workbookViewId="0">
      <selection activeCell="A13" sqref="A13:F13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260" t="s">
        <v>202</v>
      </c>
      <c r="B1" s="260"/>
      <c r="C1" s="260"/>
      <c r="D1" s="260"/>
      <c r="E1" s="260"/>
      <c r="F1" s="260"/>
    </row>
    <row r="2" spans="1:38" s="2" customFormat="1" ht="18.75" hidden="1" customHeight="1">
      <c r="A2" s="260" t="s">
        <v>0</v>
      </c>
      <c r="B2" s="260"/>
      <c r="C2" s="260"/>
      <c r="D2" s="260"/>
      <c r="E2" s="260"/>
      <c r="F2" s="260"/>
    </row>
    <row r="3" spans="1:38" s="2" customFormat="1" ht="18" hidden="1" customHeight="1">
      <c r="A3" s="260" t="s">
        <v>3</v>
      </c>
      <c r="B3" s="260"/>
      <c r="C3" s="260"/>
      <c r="D3" s="260"/>
      <c r="E3" s="260"/>
      <c r="F3" s="260"/>
    </row>
    <row r="4" spans="1:38" s="2" customFormat="1" ht="22.5" hidden="1" customHeight="1">
      <c r="A4" s="260" t="s">
        <v>4</v>
      </c>
      <c r="B4" s="260"/>
      <c r="C4" s="260"/>
      <c r="D4" s="260"/>
      <c r="E4" s="260"/>
      <c r="F4" s="260"/>
    </row>
    <row r="5" spans="1:38" s="2" customFormat="1" ht="12" customHeight="1">
      <c r="A5" s="260" t="s">
        <v>562</v>
      </c>
      <c r="B5" s="260"/>
      <c r="C5" s="260"/>
      <c r="D5" s="260"/>
      <c r="E5" s="260"/>
      <c r="F5" s="26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261" t="s">
        <v>546</v>
      </c>
      <c r="B6" s="261"/>
      <c r="C6" s="261"/>
      <c r="D6" s="261"/>
      <c r="E6" s="261"/>
      <c r="F6" s="26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261" t="s">
        <v>563</v>
      </c>
      <c r="B7" s="261"/>
      <c r="C7" s="261"/>
      <c r="D7" s="261"/>
      <c r="E7" s="261"/>
      <c r="F7" s="26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271" t="s">
        <v>838</v>
      </c>
      <c r="B8" s="271"/>
      <c r="C8" s="271"/>
      <c r="D8" s="271"/>
      <c r="E8" s="271"/>
      <c r="F8" s="27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9.75" customHeight="1">
      <c r="A9" s="261" t="s">
        <v>843</v>
      </c>
      <c r="B9" s="261"/>
      <c r="C9" s="261"/>
      <c r="D9" s="261"/>
      <c r="E9" s="261"/>
      <c r="F9" s="26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259" t="s">
        <v>203</v>
      </c>
      <c r="B11" s="259"/>
      <c r="C11" s="259"/>
      <c r="D11" s="259"/>
      <c r="E11" s="259"/>
      <c r="F11" s="259"/>
    </row>
    <row r="12" spans="1:38" s="11" customFormat="1" ht="13.5" hidden="1" customHeight="1" thickBot="1">
      <c r="A12" s="43"/>
      <c r="B12" s="43"/>
      <c r="C12" s="43"/>
      <c r="D12" s="43"/>
      <c r="E12" s="43"/>
      <c r="F12" s="43"/>
    </row>
    <row r="13" spans="1:38" s="11" customFormat="1" ht="27" customHeight="1">
      <c r="A13" s="256" t="s">
        <v>848</v>
      </c>
      <c r="B13" s="256"/>
      <c r="C13" s="256"/>
      <c r="D13" s="256"/>
      <c r="E13" s="256"/>
      <c r="F13" s="256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272" t="s">
        <v>1</v>
      </c>
      <c r="F17" s="273"/>
    </row>
    <row r="18" spans="1:6" ht="27" customHeight="1">
      <c r="A18" s="264" t="s">
        <v>204</v>
      </c>
      <c r="B18" s="6" t="s">
        <v>205</v>
      </c>
      <c r="C18" s="266" t="s">
        <v>206</v>
      </c>
      <c r="D18" s="268" t="s">
        <v>207</v>
      </c>
      <c r="E18" s="269"/>
      <c r="F18" s="270"/>
    </row>
    <row r="19" spans="1:6" ht="21" customHeight="1">
      <c r="A19" s="265"/>
      <c r="B19" s="14" t="s">
        <v>208</v>
      </c>
      <c r="C19" s="26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3631327.4000000004</v>
      </c>
      <c r="E21" s="9">
        <f>E23</f>
        <v>3501327.4000000004</v>
      </c>
      <c r="F21" s="9">
        <f>SUM(F23,F176,F214)</f>
        <v>530000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3101327.4000000004</v>
      </c>
      <c r="E23" s="9">
        <f>SUM(E25,E38,E81,E96,E106,E132,E147)</f>
        <v>3501327.4000000004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888436</v>
      </c>
      <c r="E25" s="9">
        <f>SUM(E27,E32,E35)</f>
        <v>888436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27.75" customHeight="1">
      <c r="A27" s="7">
        <v>4110</v>
      </c>
      <c r="B27" s="44" t="s">
        <v>215</v>
      </c>
      <c r="C27" s="7" t="s">
        <v>213</v>
      </c>
      <c r="D27" s="9">
        <f>SUM(D29:D31)</f>
        <v>888436</v>
      </c>
      <c r="E27" s="9">
        <f>SUM(E29:E31)</f>
        <v>888436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16.5" customHeight="1">
      <c r="A29" s="7">
        <v>4111</v>
      </c>
      <c r="B29" s="44" t="s">
        <v>216</v>
      </c>
      <c r="C29" s="7" t="s">
        <v>217</v>
      </c>
      <c r="D29" s="9">
        <f>E29</f>
        <v>677846</v>
      </c>
      <c r="E29" s="9">
        <v>677846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210590</v>
      </c>
      <c r="E30" s="9">
        <v>210590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4" t="s">
        <v>228</v>
      </c>
      <c r="C38" s="7" t="s">
        <v>213</v>
      </c>
      <c r="D38" s="9">
        <f>SUM(D40,D49,D54,D64,D67,D71)</f>
        <v>426108.5</v>
      </c>
      <c r="E38" s="9">
        <f>SUM(E40,E49,E54,E64,E67,E71)</f>
        <v>426108.5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140636.20000000001</v>
      </c>
      <c r="E40" s="9">
        <f>SUM(E42:E48)</f>
        <v>140636.20000000001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123450</v>
      </c>
      <c r="E43" s="9">
        <v>123450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9415</v>
      </c>
      <c r="E44" s="9">
        <v>9415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1600</v>
      </c>
      <c r="E46" s="9">
        <v>1600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132560</v>
      </c>
      <c r="E54" s="9">
        <f>SUM(E56:E63)</f>
        <v>132560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10660</v>
      </c>
      <c r="E57" s="9">
        <v>10660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1000</v>
      </c>
      <c r="E59" s="9">
        <v>1000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116900</v>
      </c>
      <c r="E63" s="9">
        <v>116900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13337.3</v>
      </c>
      <c r="E64" s="9">
        <f>E66</f>
        <v>13337.3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13337.3</v>
      </c>
      <c r="E66" s="9">
        <v>13337.3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49800</v>
      </c>
      <c r="E67" s="9">
        <f>SUM(E69:E70)</f>
        <v>49800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17800</v>
      </c>
      <c r="E70" s="9">
        <v>17800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83475</v>
      </c>
      <c r="E71" s="9">
        <f>SUM(E73:E80)</f>
        <v>83475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1200</v>
      </c>
      <c r="E74" s="9">
        <v>1200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43125</v>
      </c>
      <c r="E76" s="9">
        <v>43125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6500</v>
      </c>
      <c r="E79" s="9">
        <v>6500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28450</v>
      </c>
      <c r="E80" s="9">
        <v>28450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1601592</v>
      </c>
      <c r="E96" s="9">
        <f>SUM(E98,E102)</f>
        <v>1601592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1601592</v>
      </c>
      <c r="E98" s="9">
        <f>SUM(E100:E101)</f>
        <v>1601592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4" t="s">
        <v>313</v>
      </c>
      <c r="C100" s="7" t="s">
        <v>314</v>
      </c>
      <c r="D100" s="9">
        <f>SUM(E100,F100)</f>
        <v>1601592</v>
      </c>
      <c r="E100" s="20">
        <v>1601592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12992.6</v>
      </c>
      <c r="E106" s="9">
        <f>SUM(E108,E112,E116,E124)</f>
        <v>12992.6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4" t="s">
        <v>333</v>
      </c>
      <c r="C116" s="7" t="s">
        <v>213</v>
      </c>
      <c r="D116" s="9">
        <f>SUM(D118:D120)</f>
        <v>3992.6</v>
      </c>
      <c r="E116" s="9">
        <f>SUM(E118:E120)</f>
        <v>3992.6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3992.6</v>
      </c>
      <c r="E118" s="9">
        <v>3992.6</v>
      </c>
      <c r="F118" s="9" t="s">
        <v>2</v>
      </c>
    </row>
    <row r="119" spans="1:6" ht="31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9000</v>
      </c>
      <c r="E124" s="9">
        <f>SUM(E126:E128)</f>
        <v>9000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9000</v>
      </c>
      <c r="E128" s="9">
        <v>9000</v>
      </c>
      <c r="F128" s="9" t="s">
        <v>2</v>
      </c>
    </row>
    <row r="129" spans="1:6" ht="21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20360</v>
      </c>
      <c r="E132" s="9">
        <f>SUM(E134,E138,E144)</f>
        <v>20360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20360</v>
      </c>
      <c r="E138" s="9">
        <f>SUM(E140:E143)</f>
        <v>20360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20360</v>
      </c>
      <c r="E143" s="9">
        <v>20360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151838.30000000005</v>
      </c>
      <c r="E147" s="9">
        <f>SUM(E149,E153,E159,E162,E166,E169,E172)</f>
        <v>551838.30000000005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4000</v>
      </c>
      <c r="E149" s="9">
        <f>SUM(E151:E152)</f>
        <v>4000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4000</v>
      </c>
      <c r="E152" s="9">
        <v>4000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10200</v>
      </c>
      <c r="E153" s="9">
        <f>SUM(E155:E158)</f>
        <v>10200</v>
      </c>
      <c r="F153" s="9" t="s">
        <v>2</v>
      </c>
    </row>
    <row r="154" spans="1:6" ht="21" customHeight="1">
      <c r="A154" s="7"/>
      <c r="B154" s="44" t="s">
        <v>358</v>
      </c>
      <c r="C154" s="7"/>
      <c r="D154" s="17"/>
      <c r="E154" s="17"/>
      <c r="F154" s="17"/>
    </row>
    <row r="155" spans="1:6" ht="24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17.25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4" t="s">
        <v>381</v>
      </c>
      <c r="C157" s="7" t="s">
        <v>382</v>
      </c>
      <c r="D157" s="9">
        <f>SUM(E157,F157)</f>
        <v>10200</v>
      </c>
      <c r="E157" s="9">
        <v>10200</v>
      </c>
      <c r="F157" s="9" t="s">
        <v>2</v>
      </c>
    </row>
    <row r="158" spans="1:6" ht="33.75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.5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26.25" hidden="1" customHeight="1">
      <c r="A160" s="7"/>
      <c r="B160" s="44" t="s">
        <v>16</v>
      </c>
      <c r="C160" s="7"/>
      <c r="D160" s="17"/>
      <c r="E160" s="17"/>
      <c r="F160" s="17"/>
    </row>
    <row r="161" spans="1:6" ht="39.75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customHeight="1">
      <c r="A162" s="7">
        <v>4740</v>
      </c>
      <c r="B162" s="44" t="s">
        <v>388</v>
      </c>
      <c r="C162" s="7" t="s">
        <v>213</v>
      </c>
      <c r="D162" s="9">
        <f>SUM(D164:D165)</f>
        <v>3000</v>
      </c>
      <c r="E162" s="9">
        <f>SUM(E164:E165)</f>
        <v>3000</v>
      </c>
      <c r="F162" s="9" t="s">
        <v>2</v>
      </c>
    </row>
    <row r="163" spans="1:6" ht="20.25" customHeight="1">
      <c r="A163" s="7"/>
      <c r="B163" s="44" t="s">
        <v>16</v>
      </c>
      <c r="C163" s="7"/>
      <c r="D163" s="17"/>
      <c r="E163" s="17"/>
      <c r="F163" s="17"/>
    </row>
    <row r="164" spans="1:6" ht="32.25" customHeight="1">
      <c r="A164" s="7">
        <v>4741</v>
      </c>
      <c r="B164" s="44" t="s">
        <v>389</v>
      </c>
      <c r="C164" s="7" t="s">
        <v>390</v>
      </c>
      <c r="D164" s="9">
        <f>SUM(E164,F164)</f>
        <v>3000</v>
      </c>
      <c r="E164" s="9">
        <v>3000</v>
      </c>
      <c r="F164" s="9" t="s">
        <v>2</v>
      </c>
    </row>
    <row r="165" spans="1:6" ht="30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.5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75" hidden="1" customHeight="1">
      <c r="A167" s="7"/>
      <c r="B167" s="44" t="s">
        <v>16</v>
      </c>
      <c r="C167" s="7"/>
      <c r="D167" s="17"/>
      <c r="E167" s="17"/>
      <c r="F167" s="17"/>
    </row>
    <row r="168" spans="1:6" ht="39.75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75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75" hidden="1" customHeight="1">
      <c r="A170" s="7"/>
      <c r="B170" s="44" t="s">
        <v>16</v>
      </c>
      <c r="C170" s="7"/>
      <c r="D170" s="17"/>
      <c r="E170" s="17"/>
      <c r="F170" s="17"/>
    </row>
    <row r="171" spans="1:6" ht="39.75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134638.30000000005</v>
      </c>
      <c r="E172" s="9">
        <f>SUM(E174)</f>
        <v>534638.30000000005</v>
      </c>
      <c r="F172" s="9">
        <f>SUM(F174)</f>
        <v>0</v>
      </c>
    </row>
    <row r="173" spans="1:6" ht="18" customHeight="1">
      <c r="A173" s="7"/>
      <c r="B173" s="44" t="s">
        <v>16</v>
      </c>
      <c r="C173" s="7"/>
      <c r="D173" s="17"/>
      <c r="E173" s="17"/>
      <c r="F173" s="17"/>
    </row>
    <row r="174" spans="1:6" ht="18" customHeight="1">
      <c r="A174" s="7">
        <v>4771</v>
      </c>
      <c r="B174" s="44" t="s">
        <v>400</v>
      </c>
      <c r="C174" s="7" t="s">
        <v>401</v>
      </c>
      <c r="D174" s="9">
        <f>E174-400000</f>
        <v>134638.30000000005</v>
      </c>
      <c r="E174" s="9">
        <v>534638.30000000005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400000</v>
      </c>
      <c r="E175" s="10">
        <v>400000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556000</v>
      </c>
      <c r="E176" s="9" t="s">
        <v>2</v>
      </c>
      <c r="F176" s="9">
        <f>SUM(F178,F196,F202,F205,F211)</f>
        <v>556000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556000</v>
      </c>
      <c r="E178" s="9" t="s">
        <v>2</v>
      </c>
      <c r="F178" s="9">
        <f>SUM(F180,F185,F190)</f>
        <v>556000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27" customHeight="1">
      <c r="A180" s="7">
        <v>5110</v>
      </c>
      <c r="B180" s="44" t="s">
        <v>405</v>
      </c>
      <c r="C180" s="7" t="s">
        <v>213</v>
      </c>
      <c r="D180" s="9">
        <f>SUM(D182:D184)</f>
        <v>541000</v>
      </c>
      <c r="E180" s="9" t="s">
        <v>2</v>
      </c>
      <c r="F180" s="9">
        <f>SUM(F182:F184)</f>
        <v>541000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230000</v>
      </c>
      <c r="E183" s="9" t="s">
        <v>2</v>
      </c>
      <c r="F183" s="9">
        <v>230000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311000</v>
      </c>
      <c r="E184" s="9" t="s">
        <v>2</v>
      </c>
      <c r="F184" s="9">
        <v>311000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5000</v>
      </c>
      <c r="E185" s="9" t="s">
        <v>2</v>
      </c>
      <c r="F185" s="9">
        <f>SUM(F187:F189)</f>
        <v>5000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5000</v>
      </c>
      <c r="E188" s="9" t="s">
        <v>2</v>
      </c>
      <c r="F188" s="9">
        <v>5000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0</v>
      </c>
      <c r="E189" s="9" t="s">
        <v>2</v>
      </c>
      <c r="F189" s="9"/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10000</v>
      </c>
      <c r="E190" s="9" t="s">
        <v>2</v>
      </c>
      <c r="F190" s="9">
        <f>F195</f>
        <v>10000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15" customHeight="1">
      <c r="A195" s="7">
        <v>5134</v>
      </c>
      <c r="B195" s="44" t="s">
        <v>426</v>
      </c>
      <c r="C195" s="7" t="s">
        <v>427</v>
      </c>
      <c r="D195" s="9">
        <f>SUM(E195,F195)</f>
        <v>10000</v>
      </c>
      <c r="E195" s="9" t="s">
        <v>2</v>
      </c>
      <c r="F195" s="9">
        <v>10000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7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12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-26000</v>
      </c>
      <c r="E214" s="9" t="s">
        <v>2</v>
      </c>
      <c r="F214" s="21">
        <f>F216+F221+F229+F232</f>
        <v>-26000</v>
      </c>
    </row>
    <row r="215" spans="1:6" ht="14.2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4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14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0.75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730</v>
      </c>
      <c r="C232" s="7" t="s">
        <v>213</v>
      </c>
      <c r="D232" s="9">
        <f>SUM(D234:D237)</f>
        <v>-26000</v>
      </c>
      <c r="E232" s="9" t="s">
        <v>2</v>
      </c>
      <c r="F232" s="21">
        <f>SUM(F234:F237)</f>
        <v>-26000</v>
      </c>
    </row>
    <row r="233" spans="1:6" ht="22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-26000</v>
      </c>
      <c r="E234" s="9" t="s">
        <v>2</v>
      </c>
      <c r="F234" s="23">
        <v>-26000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24.75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10"/>
  <sheetViews>
    <sheetView topLeftCell="C1" workbookViewId="0">
      <selection activeCell="C21" sqref="C21:H21"/>
    </sheetView>
  </sheetViews>
  <sheetFormatPr defaultRowHeight="15"/>
  <cols>
    <col min="1" max="2" width="9.140625" hidden="1" customWidth="1"/>
    <col min="3" max="3" width="6.42578125" customWidth="1"/>
    <col min="4" max="4" width="39.5703125" customWidth="1"/>
    <col min="5" max="5" width="12.85546875" customWidth="1"/>
    <col min="6" max="6" width="15.42578125" customWidth="1"/>
    <col min="7" max="7" width="14" customWidth="1"/>
    <col min="8" max="8" width="9.42578125" customWidth="1"/>
    <col min="9" max="9" width="15.5703125" customWidth="1"/>
    <col min="11" max="11" width="32.85546875" customWidth="1"/>
  </cols>
  <sheetData>
    <row r="1" spans="3:10" ht="17.25" customHeight="1">
      <c r="C1" s="260" t="s">
        <v>824</v>
      </c>
      <c r="D1" s="260"/>
      <c r="E1" s="260"/>
      <c r="F1" s="260"/>
      <c r="G1" s="260"/>
      <c r="H1" s="260"/>
    </row>
    <row r="2" spans="3:10">
      <c r="C2" s="261" t="s">
        <v>546</v>
      </c>
      <c r="D2" s="261"/>
      <c r="E2" s="261"/>
      <c r="F2" s="261"/>
      <c r="G2" s="261"/>
      <c r="H2" s="261"/>
    </row>
    <row r="3" spans="3:10">
      <c r="C3" s="261" t="s">
        <v>563</v>
      </c>
      <c r="D3" s="261"/>
      <c r="E3" s="261"/>
      <c r="F3" s="261"/>
      <c r="G3" s="261"/>
      <c r="H3" s="261"/>
    </row>
    <row r="4" spans="3:10">
      <c r="C4" s="261" t="s">
        <v>839</v>
      </c>
      <c r="D4" s="261"/>
      <c r="E4" s="261"/>
      <c r="F4" s="261"/>
      <c r="G4" s="261"/>
      <c r="H4" s="261"/>
    </row>
    <row r="5" spans="3:10">
      <c r="C5" s="261" t="s">
        <v>842</v>
      </c>
      <c r="D5" s="261"/>
      <c r="E5" s="261"/>
      <c r="F5" s="261"/>
      <c r="G5" s="261"/>
      <c r="H5" s="261"/>
    </row>
    <row r="6" spans="3:10" ht="18">
      <c r="C6" s="282" t="s">
        <v>733</v>
      </c>
      <c r="D6" s="282"/>
      <c r="E6" s="282"/>
      <c r="F6" s="282"/>
      <c r="G6" s="282"/>
      <c r="H6" s="86"/>
      <c r="I6" s="86"/>
      <c r="J6" s="86"/>
    </row>
    <row r="7" spans="3:10" ht="11.25" customHeight="1">
      <c r="C7" s="86"/>
      <c r="D7" s="86"/>
      <c r="E7" s="86"/>
      <c r="F7" s="86"/>
      <c r="G7" s="86"/>
      <c r="H7" s="86"/>
      <c r="I7" s="86"/>
      <c r="J7" s="86"/>
    </row>
    <row r="8" spans="3:10" ht="44.25" customHeight="1">
      <c r="C8" s="283" t="s">
        <v>734</v>
      </c>
      <c r="D8" s="283"/>
      <c r="E8" s="283"/>
      <c r="F8" s="283"/>
      <c r="G8" s="283"/>
      <c r="H8" s="86"/>
      <c r="I8" s="86"/>
      <c r="J8" s="86"/>
    </row>
    <row r="9" spans="3:10" ht="20.25" customHeight="1">
      <c r="C9" s="87" t="s">
        <v>735</v>
      </c>
      <c r="D9" s="87"/>
      <c r="E9" s="87"/>
      <c r="F9" s="87"/>
      <c r="G9" s="86"/>
      <c r="H9" s="86"/>
      <c r="I9" s="86"/>
      <c r="J9" s="86"/>
    </row>
    <row r="10" spans="3:10" ht="16.5" customHeight="1" thickBot="1">
      <c r="C10" s="86"/>
      <c r="D10" s="86"/>
      <c r="E10" s="86"/>
      <c r="F10" s="86"/>
      <c r="G10" s="88" t="s">
        <v>736</v>
      </c>
      <c r="H10" s="86"/>
      <c r="I10" s="86"/>
      <c r="J10" s="86"/>
    </row>
    <row r="11" spans="3:10" ht="15.75" thickBot="1">
      <c r="C11" s="284" t="s">
        <v>737</v>
      </c>
      <c r="D11" s="284"/>
      <c r="E11" s="286" t="s">
        <v>738</v>
      </c>
      <c r="F11" s="288" t="s">
        <v>14</v>
      </c>
      <c r="G11" s="289"/>
      <c r="H11" s="86"/>
      <c r="I11" s="86"/>
      <c r="J11" s="86"/>
    </row>
    <row r="12" spans="3:10" ht="26.25" thickBot="1">
      <c r="C12" s="285"/>
      <c r="D12" s="285"/>
      <c r="E12" s="287"/>
      <c r="F12" s="212" t="s">
        <v>739</v>
      </c>
      <c r="G12" s="212" t="s">
        <v>740</v>
      </c>
      <c r="H12" s="86"/>
      <c r="I12" s="86"/>
      <c r="J12" s="86"/>
    </row>
    <row r="13" spans="3:10" ht="22.5" customHeight="1" thickBot="1"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6"/>
      <c r="I13" s="86"/>
      <c r="J13" s="86"/>
    </row>
    <row r="14" spans="3:10" ht="33.75" customHeight="1" thickBot="1">
      <c r="C14" s="90">
        <v>8000</v>
      </c>
      <c r="D14" s="91" t="s">
        <v>741</v>
      </c>
      <c r="E14" s="92" t="s">
        <v>12</v>
      </c>
      <c r="F14" s="93">
        <v>0</v>
      </c>
      <c r="G14" s="92" t="s">
        <v>12</v>
      </c>
      <c r="H14" s="86"/>
      <c r="I14" s="86"/>
      <c r="J14" s="86"/>
    </row>
    <row r="15" spans="3:10" ht="27" customHeight="1">
      <c r="C15" s="94"/>
      <c r="D15" s="95"/>
      <c r="E15" s="96"/>
      <c r="F15" s="86"/>
      <c r="G15" s="96"/>
      <c r="H15" s="86"/>
      <c r="I15" s="86"/>
      <c r="J15" s="86"/>
    </row>
    <row r="16" spans="3:10" ht="82.5" hidden="1" customHeight="1">
      <c r="C16" s="94"/>
      <c r="D16" s="95"/>
      <c r="E16" s="96"/>
      <c r="F16" s="86"/>
      <c r="G16" s="96"/>
      <c r="H16" s="86"/>
      <c r="I16" s="86"/>
      <c r="J16" s="86"/>
    </row>
    <row r="17" spans="3:10" ht="15.75" customHeight="1">
      <c r="C17" s="260" t="s">
        <v>823</v>
      </c>
      <c r="D17" s="260"/>
      <c r="E17" s="260"/>
      <c r="F17" s="260"/>
      <c r="G17" s="260"/>
      <c r="H17" s="260"/>
      <c r="I17" s="86"/>
      <c r="J17" s="86"/>
    </row>
    <row r="18" spans="3:10" ht="14.25" customHeight="1">
      <c r="C18" s="261" t="s">
        <v>546</v>
      </c>
      <c r="D18" s="261"/>
      <c r="E18" s="261"/>
      <c r="F18" s="261"/>
      <c r="G18" s="261"/>
      <c r="H18" s="261"/>
      <c r="I18" s="86"/>
      <c r="J18" s="86"/>
    </row>
    <row r="19" spans="3:10" ht="14.25" customHeight="1">
      <c r="C19" s="261" t="s">
        <v>563</v>
      </c>
      <c r="D19" s="261"/>
      <c r="E19" s="261"/>
      <c r="F19" s="261"/>
      <c r="G19" s="261"/>
      <c r="H19" s="261"/>
      <c r="I19" s="86"/>
      <c r="J19" s="86"/>
    </row>
    <row r="20" spans="3:10" ht="13.5" customHeight="1">
      <c r="C20" s="261" t="s">
        <v>839</v>
      </c>
      <c r="D20" s="261"/>
      <c r="E20" s="261"/>
      <c r="F20" s="261"/>
      <c r="G20" s="261"/>
      <c r="H20" s="261"/>
      <c r="I20" s="86"/>
      <c r="J20" s="86"/>
    </row>
    <row r="21" spans="3:10">
      <c r="C21" s="261" t="s">
        <v>845</v>
      </c>
      <c r="D21" s="261"/>
      <c r="E21" s="261"/>
      <c r="F21" s="261"/>
      <c r="G21" s="261"/>
      <c r="H21" s="261"/>
      <c r="I21" s="86"/>
      <c r="J21" s="86"/>
    </row>
    <row r="22" spans="3:10" ht="0.75" customHeight="1">
      <c r="C22" s="86"/>
      <c r="D22" s="86"/>
      <c r="E22" s="86"/>
      <c r="F22" s="86"/>
      <c r="G22" s="86"/>
      <c r="H22" s="86"/>
      <c r="I22" s="86"/>
      <c r="J22" s="86"/>
    </row>
    <row r="23" spans="3:10" hidden="1">
      <c r="C23" s="86"/>
      <c r="D23" s="86"/>
      <c r="E23" s="86"/>
      <c r="F23" s="86"/>
      <c r="G23" s="86"/>
      <c r="H23" s="86"/>
      <c r="I23" s="86"/>
      <c r="J23" s="86"/>
    </row>
    <row r="24" spans="3:10" hidden="1">
      <c r="C24" s="86"/>
      <c r="D24" s="86"/>
      <c r="E24" s="86"/>
      <c r="F24" s="86"/>
      <c r="G24" s="86"/>
      <c r="H24" s="86"/>
      <c r="I24" s="86"/>
      <c r="J24" s="86"/>
    </row>
    <row r="25" spans="3:10" ht="15" customHeight="1">
      <c r="C25" s="282" t="s">
        <v>742</v>
      </c>
      <c r="D25" s="282"/>
      <c r="E25" s="282"/>
      <c r="F25" s="282"/>
      <c r="G25" s="282"/>
      <c r="H25" s="282"/>
      <c r="I25" s="86"/>
      <c r="J25" s="86"/>
    </row>
    <row r="26" spans="3:10" ht="15.75">
      <c r="C26" s="86"/>
      <c r="D26" s="97"/>
      <c r="E26" s="86"/>
      <c r="F26" s="86"/>
      <c r="G26" s="86"/>
      <c r="H26" s="86"/>
      <c r="I26" s="86"/>
      <c r="J26" s="86"/>
    </row>
    <row r="27" spans="3:10" ht="42.75" customHeight="1">
      <c r="C27" s="283" t="s">
        <v>743</v>
      </c>
      <c r="D27" s="283"/>
      <c r="E27" s="283"/>
      <c r="F27" s="283"/>
      <c r="G27" s="283"/>
      <c r="H27" s="283"/>
      <c r="I27" s="86"/>
      <c r="J27" s="86"/>
    </row>
    <row r="28" spans="3:10" ht="6" customHeight="1">
      <c r="C28" s="87" t="s">
        <v>544</v>
      </c>
      <c r="D28" s="86"/>
      <c r="E28" s="86"/>
      <c r="F28" s="86"/>
      <c r="G28" s="86"/>
      <c r="H28" s="86"/>
      <c r="I28" s="86"/>
      <c r="J28" s="86"/>
    </row>
    <row r="29" spans="3:10" ht="15.75" thickBot="1">
      <c r="C29" s="86"/>
      <c r="D29" s="86"/>
      <c r="E29" s="86"/>
      <c r="F29" s="86"/>
      <c r="G29" s="88" t="s">
        <v>736</v>
      </c>
      <c r="H29" s="86"/>
      <c r="I29" s="86"/>
      <c r="J29" s="86"/>
    </row>
    <row r="30" spans="3:10" ht="20.25" customHeight="1" thickBot="1">
      <c r="C30" s="274" t="s">
        <v>737</v>
      </c>
      <c r="D30" s="276" t="s">
        <v>744</v>
      </c>
      <c r="E30" s="277"/>
      <c r="F30" s="278" t="s">
        <v>209</v>
      </c>
      <c r="G30" s="280" t="s">
        <v>14</v>
      </c>
      <c r="H30" s="281"/>
      <c r="I30" s="86"/>
      <c r="J30" s="86"/>
    </row>
    <row r="31" spans="3:10" ht="24.75" thickBot="1">
      <c r="C31" s="275"/>
      <c r="D31" s="98" t="s">
        <v>745</v>
      </c>
      <c r="E31" s="99" t="s">
        <v>746</v>
      </c>
      <c r="F31" s="279"/>
      <c r="G31" s="100" t="s">
        <v>747</v>
      </c>
      <c r="H31" s="100" t="s">
        <v>748</v>
      </c>
      <c r="I31" s="86"/>
      <c r="J31" s="86"/>
    </row>
    <row r="32" spans="3:10" ht="15.75" thickBot="1">
      <c r="C32" s="89">
        <v>1</v>
      </c>
      <c r="D32" s="89">
        <v>2</v>
      </c>
      <c r="E32" s="89">
        <v>3</v>
      </c>
      <c r="F32" s="89">
        <v>4</v>
      </c>
      <c r="G32" s="89">
        <v>5</v>
      </c>
      <c r="H32" s="89">
        <v>6</v>
      </c>
      <c r="I32" s="86"/>
      <c r="J32" s="86"/>
    </row>
    <row r="33" spans="3:10" ht="37.5" customHeight="1">
      <c r="C33" s="101">
        <v>8010</v>
      </c>
      <c r="D33" s="102" t="s">
        <v>749</v>
      </c>
      <c r="E33" s="103"/>
      <c r="F33" s="104">
        <v>0</v>
      </c>
      <c r="G33" s="105">
        <v>0</v>
      </c>
      <c r="H33" s="104">
        <v>0</v>
      </c>
      <c r="I33" s="87"/>
      <c r="J33" s="87"/>
    </row>
    <row r="34" spans="3:10" ht="15.75" thickBot="1">
      <c r="C34" s="106"/>
      <c r="D34" s="107" t="s">
        <v>14</v>
      </c>
      <c r="E34" s="108"/>
      <c r="F34" s="109"/>
      <c r="G34" s="110"/>
      <c r="H34" s="111"/>
      <c r="I34" s="87"/>
      <c r="J34" s="87"/>
    </row>
    <row r="35" spans="3:10" ht="39.75" customHeight="1">
      <c r="C35" s="112">
        <v>8100</v>
      </c>
      <c r="D35" s="113" t="s">
        <v>750</v>
      </c>
      <c r="E35" s="114"/>
      <c r="F35" s="104">
        <v>0</v>
      </c>
      <c r="G35" s="115"/>
      <c r="H35" s="104">
        <v>0</v>
      </c>
      <c r="I35" s="86"/>
      <c r="J35" s="86"/>
    </row>
    <row r="36" spans="3:10">
      <c r="C36" s="112"/>
      <c r="D36" s="116" t="s">
        <v>14</v>
      </c>
      <c r="E36" s="114"/>
      <c r="F36" s="117"/>
      <c r="G36" s="115"/>
      <c r="H36" s="118"/>
      <c r="I36" s="86"/>
      <c r="J36" s="86"/>
    </row>
    <row r="37" spans="3:10" ht="27" customHeight="1">
      <c r="C37" s="119">
        <v>8110</v>
      </c>
      <c r="D37" s="120" t="s">
        <v>751</v>
      </c>
      <c r="E37" s="114"/>
      <c r="F37" s="121"/>
      <c r="G37" s="115"/>
      <c r="H37" s="122"/>
      <c r="I37" s="86"/>
      <c r="J37" s="86"/>
    </row>
    <row r="38" spans="3:10" ht="9" customHeight="1">
      <c r="C38" s="119"/>
      <c r="D38" s="123" t="s">
        <v>14</v>
      </c>
      <c r="E38" s="114"/>
      <c r="F38" s="121"/>
      <c r="G38" s="115"/>
      <c r="H38" s="122"/>
      <c r="I38" s="86"/>
      <c r="J38" s="86"/>
    </row>
    <row r="39" spans="3:10" ht="42" customHeight="1">
      <c r="C39" s="119">
        <v>8111</v>
      </c>
      <c r="D39" s="124" t="s">
        <v>752</v>
      </c>
      <c r="E39" s="114"/>
      <c r="F39" s="117"/>
      <c r="G39" s="125" t="s">
        <v>753</v>
      </c>
      <c r="H39" s="118"/>
      <c r="I39" s="86"/>
      <c r="J39" s="86"/>
    </row>
    <row r="40" spans="3:10">
      <c r="C40" s="119"/>
      <c r="D40" s="126" t="s">
        <v>358</v>
      </c>
      <c r="E40" s="114"/>
      <c r="F40" s="117"/>
      <c r="G40" s="125"/>
      <c r="H40" s="118"/>
      <c r="I40" s="86"/>
      <c r="J40" s="86"/>
    </row>
    <row r="41" spans="3:10">
      <c r="C41" s="119">
        <v>8112</v>
      </c>
      <c r="D41" s="127" t="s">
        <v>754</v>
      </c>
      <c r="E41" s="128" t="s">
        <v>755</v>
      </c>
      <c r="F41" s="117"/>
      <c r="G41" s="125" t="s">
        <v>753</v>
      </c>
      <c r="H41" s="118"/>
      <c r="I41" s="86"/>
      <c r="J41" s="86"/>
    </row>
    <row r="42" spans="3:10">
      <c r="C42" s="119">
        <v>8113</v>
      </c>
      <c r="D42" s="127" t="s">
        <v>756</v>
      </c>
      <c r="E42" s="128" t="s">
        <v>757</v>
      </c>
      <c r="F42" s="117"/>
      <c r="G42" s="125" t="s">
        <v>753</v>
      </c>
      <c r="H42" s="118"/>
      <c r="I42" s="86"/>
      <c r="J42" s="86"/>
    </row>
    <row r="43" spans="3:10" ht="29.25" customHeight="1">
      <c r="C43" s="119">
        <v>8120</v>
      </c>
      <c r="D43" s="124" t="s">
        <v>758</v>
      </c>
      <c r="E43" s="128"/>
      <c r="F43" s="129"/>
      <c r="G43" s="130"/>
      <c r="H43" s="131"/>
      <c r="I43" s="132"/>
      <c r="J43" s="132"/>
    </row>
    <row r="44" spans="3:10">
      <c r="C44" s="119"/>
      <c r="D44" s="126" t="s">
        <v>14</v>
      </c>
      <c r="E44" s="128"/>
      <c r="F44" s="129"/>
      <c r="G44" s="130"/>
      <c r="H44" s="131"/>
      <c r="I44" s="132"/>
      <c r="J44" s="132"/>
    </row>
    <row r="45" spans="3:10" ht="17.25" customHeight="1">
      <c r="C45" s="119">
        <v>8121</v>
      </c>
      <c r="D45" s="124" t="s">
        <v>759</v>
      </c>
      <c r="E45" s="128"/>
      <c r="F45" s="129"/>
      <c r="G45" s="125" t="s">
        <v>753</v>
      </c>
      <c r="H45" s="131"/>
      <c r="I45" s="132"/>
      <c r="J45" s="132"/>
    </row>
    <row r="46" spans="3:10">
      <c r="C46" s="119"/>
      <c r="D46" s="126" t="s">
        <v>358</v>
      </c>
      <c r="E46" s="128"/>
      <c r="F46" s="129"/>
      <c r="G46" s="130"/>
      <c r="H46" s="131"/>
      <c r="I46" s="132"/>
      <c r="J46" s="132"/>
    </row>
    <row r="47" spans="3:10" ht="23.25" customHeight="1">
      <c r="C47" s="112">
        <v>8122</v>
      </c>
      <c r="D47" s="120" t="s">
        <v>760</v>
      </c>
      <c r="E47" s="128" t="s">
        <v>731</v>
      </c>
      <c r="F47" s="129"/>
      <c r="G47" s="125" t="s">
        <v>753</v>
      </c>
      <c r="H47" s="131"/>
      <c r="I47" s="132"/>
      <c r="J47" s="132"/>
    </row>
    <row r="48" spans="3:10" ht="15.75" customHeight="1">
      <c r="C48" s="112"/>
      <c r="D48" s="133" t="s">
        <v>358</v>
      </c>
      <c r="E48" s="128"/>
      <c r="F48" s="129"/>
      <c r="G48" s="130"/>
      <c r="H48" s="131"/>
      <c r="I48" s="132"/>
      <c r="J48" s="132"/>
    </row>
    <row r="49" spans="3:10">
      <c r="C49" s="112">
        <v>8123</v>
      </c>
      <c r="D49" s="133" t="s">
        <v>761</v>
      </c>
      <c r="E49" s="128"/>
      <c r="F49" s="129"/>
      <c r="G49" s="125" t="s">
        <v>753</v>
      </c>
      <c r="H49" s="131"/>
      <c r="I49" s="132"/>
      <c r="J49" s="132"/>
    </row>
    <row r="50" spans="3:10" ht="16.5" customHeight="1">
      <c r="C50" s="112">
        <v>8124</v>
      </c>
      <c r="D50" s="133" t="s">
        <v>762</v>
      </c>
      <c r="E50" s="128"/>
      <c r="F50" s="129"/>
      <c r="G50" s="125" t="s">
        <v>753</v>
      </c>
      <c r="H50" s="131"/>
      <c r="I50" s="132"/>
      <c r="J50" s="132"/>
    </row>
    <row r="51" spans="3:10" ht="23.25" customHeight="1">
      <c r="C51" s="112">
        <v>8130</v>
      </c>
      <c r="D51" s="120" t="s">
        <v>763</v>
      </c>
      <c r="E51" s="128" t="s">
        <v>764</v>
      </c>
      <c r="F51" s="129"/>
      <c r="G51" s="125" t="s">
        <v>753</v>
      </c>
      <c r="H51" s="131"/>
      <c r="I51" s="132"/>
      <c r="J51" s="132"/>
    </row>
    <row r="52" spans="3:10">
      <c r="C52" s="112"/>
      <c r="D52" s="133" t="s">
        <v>358</v>
      </c>
      <c r="E52" s="128"/>
      <c r="F52" s="129"/>
      <c r="G52" s="130"/>
      <c r="H52" s="131"/>
      <c r="I52" s="132"/>
      <c r="J52" s="132"/>
    </row>
    <row r="53" spans="3:10" ht="13.5" customHeight="1">
      <c r="C53" s="112">
        <v>8131</v>
      </c>
      <c r="D53" s="133" t="s">
        <v>765</v>
      </c>
      <c r="E53" s="128"/>
      <c r="F53" s="129"/>
      <c r="G53" s="125" t="s">
        <v>753</v>
      </c>
      <c r="H53" s="131"/>
      <c r="I53" s="132"/>
      <c r="J53" s="132"/>
    </row>
    <row r="54" spans="3:10" ht="18.75" customHeight="1" thickBot="1">
      <c r="C54" s="134">
        <v>8132</v>
      </c>
      <c r="D54" s="135" t="s">
        <v>766</v>
      </c>
      <c r="E54" s="136"/>
      <c r="F54" s="137"/>
      <c r="G54" s="138" t="s">
        <v>753</v>
      </c>
      <c r="H54" s="139"/>
      <c r="I54" s="132"/>
      <c r="J54" s="132"/>
    </row>
    <row r="55" spans="3:10" ht="29.25" customHeight="1">
      <c r="C55" s="112">
        <v>8140</v>
      </c>
      <c r="D55" s="120" t="s">
        <v>767</v>
      </c>
      <c r="E55" s="128"/>
      <c r="F55" s="129"/>
      <c r="G55" s="130"/>
      <c r="H55" s="131"/>
      <c r="I55" s="132"/>
      <c r="J55" s="132"/>
    </row>
    <row r="56" spans="3:10">
      <c r="C56" s="119"/>
      <c r="D56" s="126" t="s">
        <v>358</v>
      </c>
      <c r="E56" s="128"/>
      <c r="F56" s="129"/>
      <c r="G56" s="130"/>
      <c r="H56" s="131"/>
      <c r="I56" s="132"/>
      <c r="J56" s="132"/>
    </row>
    <row r="57" spans="3:10" ht="23.25" customHeight="1">
      <c r="C57" s="112">
        <v>8141</v>
      </c>
      <c r="D57" s="120" t="s">
        <v>768</v>
      </c>
      <c r="E57" s="128" t="s">
        <v>731</v>
      </c>
      <c r="F57" s="129"/>
      <c r="G57" s="130"/>
      <c r="H57" s="131"/>
      <c r="I57" s="132"/>
      <c r="J57" s="132"/>
    </row>
    <row r="58" spans="3:10" ht="15.75" thickBot="1">
      <c r="C58" s="112"/>
      <c r="D58" s="133" t="s">
        <v>358</v>
      </c>
      <c r="E58" s="140"/>
      <c r="F58" s="129"/>
      <c r="G58" s="130"/>
      <c r="H58" s="131"/>
      <c r="I58" s="132"/>
      <c r="J58" s="132"/>
    </row>
    <row r="59" spans="3:10" ht="22.5" customHeight="1">
      <c r="C59" s="101">
        <v>8142</v>
      </c>
      <c r="D59" s="141" t="s">
        <v>769</v>
      </c>
      <c r="E59" s="142"/>
      <c r="F59" s="143"/>
      <c r="G59" s="144"/>
      <c r="H59" s="145" t="s">
        <v>753</v>
      </c>
      <c r="I59" s="132"/>
      <c r="J59" s="132"/>
    </row>
    <row r="60" spans="3:10" ht="20.25" customHeight="1" thickBot="1">
      <c r="C60" s="134">
        <v>8143</v>
      </c>
      <c r="D60" s="135" t="s">
        <v>770</v>
      </c>
      <c r="E60" s="146"/>
      <c r="F60" s="137"/>
      <c r="G60" s="147"/>
      <c r="H60" s="139"/>
      <c r="I60" s="132"/>
      <c r="J60" s="132"/>
    </row>
    <row r="61" spans="3:10" ht="26.25" customHeight="1">
      <c r="C61" s="101">
        <v>8150</v>
      </c>
      <c r="D61" s="148" t="s">
        <v>771</v>
      </c>
      <c r="E61" s="149" t="s">
        <v>764</v>
      </c>
      <c r="F61" s="143"/>
      <c r="G61" s="144"/>
      <c r="H61" s="150"/>
      <c r="I61" s="132"/>
      <c r="J61" s="132"/>
    </row>
    <row r="62" spans="3:10">
      <c r="C62" s="112"/>
      <c r="D62" s="133" t="s">
        <v>358</v>
      </c>
      <c r="E62" s="151"/>
      <c r="F62" s="129"/>
      <c r="G62" s="130"/>
      <c r="H62" s="131"/>
      <c r="I62" s="132"/>
      <c r="J62" s="132"/>
    </row>
    <row r="63" spans="3:10" ht="12.75" customHeight="1">
      <c r="C63" s="112">
        <v>8151</v>
      </c>
      <c r="D63" s="133" t="s">
        <v>765</v>
      </c>
      <c r="E63" s="151"/>
      <c r="F63" s="129"/>
      <c r="G63" s="130"/>
      <c r="H63" s="152" t="s">
        <v>2</v>
      </c>
      <c r="I63" s="132"/>
      <c r="J63" s="132"/>
    </row>
    <row r="64" spans="3:10" ht="24" customHeight="1" thickBot="1">
      <c r="C64" s="153">
        <v>8152</v>
      </c>
      <c r="D64" s="154" t="s">
        <v>772</v>
      </c>
      <c r="E64" s="155"/>
      <c r="F64" s="156"/>
      <c r="G64" s="157"/>
      <c r="H64" s="158"/>
      <c r="I64" s="132"/>
      <c r="J64" s="132"/>
    </row>
    <row r="65" spans="3:10" ht="41.25" customHeight="1" thickBot="1">
      <c r="C65" s="159">
        <v>8160</v>
      </c>
      <c r="D65" s="160" t="s">
        <v>773</v>
      </c>
      <c r="E65" s="161"/>
      <c r="F65" s="104">
        <v>0</v>
      </c>
      <c r="G65" s="162"/>
      <c r="H65" s="104">
        <v>0</v>
      </c>
      <c r="I65" s="132"/>
      <c r="J65" s="132"/>
    </row>
    <row r="66" spans="3:10" ht="15.75" thickBot="1">
      <c r="C66" s="163"/>
      <c r="D66" s="164" t="s">
        <v>14</v>
      </c>
      <c r="E66" s="165"/>
      <c r="F66" s="166"/>
      <c r="G66" s="167"/>
      <c r="H66" s="168"/>
      <c r="I66" s="132"/>
      <c r="J66" s="132"/>
    </row>
    <row r="67" spans="3:10" ht="29.25" customHeight="1" thickBot="1">
      <c r="C67" s="159">
        <v>8161</v>
      </c>
      <c r="D67" s="169" t="s">
        <v>774</v>
      </c>
      <c r="E67" s="161"/>
      <c r="F67" s="170"/>
      <c r="G67" s="171" t="s">
        <v>753</v>
      </c>
      <c r="H67" s="172"/>
      <c r="I67" s="87"/>
      <c r="J67" s="87"/>
    </row>
    <row r="68" spans="3:10">
      <c r="C68" s="106"/>
      <c r="D68" s="173" t="s">
        <v>358</v>
      </c>
      <c r="E68" s="174"/>
      <c r="F68" s="109"/>
      <c r="G68" s="175"/>
      <c r="H68" s="111"/>
      <c r="I68" s="87"/>
      <c r="J68" s="87"/>
    </row>
    <row r="69" spans="3:10" ht="35.25" customHeight="1" thickBot="1">
      <c r="C69" s="112">
        <v>8162</v>
      </c>
      <c r="D69" s="133" t="s">
        <v>775</v>
      </c>
      <c r="E69" s="151" t="s">
        <v>776</v>
      </c>
      <c r="F69" s="117"/>
      <c r="G69" s="176" t="s">
        <v>753</v>
      </c>
      <c r="H69" s="118"/>
      <c r="I69" s="86"/>
      <c r="J69" s="86"/>
    </row>
    <row r="70" spans="3:10" ht="63" customHeight="1" thickBot="1">
      <c r="C70" s="177">
        <v>8163</v>
      </c>
      <c r="D70" s="133" t="s">
        <v>777</v>
      </c>
      <c r="E70" s="151" t="s">
        <v>776</v>
      </c>
      <c r="F70" s="170"/>
      <c r="G70" s="171" t="s">
        <v>753</v>
      </c>
      <c r="H70" s="172"/>
      <c r="I70" s="87"/>
      <c r="J70" s="87"/>
    </row>
    <row r="71" spans="3:10" ht="26.25" customHeight="1" thickBot="1">
      <c r="C71" s="153">
        <v>8164</v>
      </c>
      <c r="D71" s="154" t="s">
        <v>778</v>
      </c>
      <c r="E71" s="155" t="s">
        <v>732</v>
      </c>
      <c r="F71" s="178"/>
      <c r="G71" s="179" t="s">
        <v>753</v>
      </c>
      <c r="H71" s="180"/>
      <c r="I71" s="86"/>
      <c r="J71" s="86"/>
    </row>
    <row r="72" spans="3:10" ht="28.5" customHeight="1" thickBot="1">
      <c r="C72" s="159">
        <v>8170</v>
      </c>
      <c r="D72" s="169" t="s">
        <v>779</v>
      </c>
      <c r="E72" s="161"/>
      <c r="F72" s="181"/>
      <c r="G72" s="171"/>
      <c r="H72" s="182"/>
      <c r="I72" s="87"/>
      <c r="J72" s="87"/>
    </row>
    <row r="73" spans="3:10">
      <c r="C73" s="106"/>
      <c r="D73" s="173" t="s">
        <v>358</v>
      </c>
      <c r="E73" s="174"/>
      <c r="F73" s="183"/>
      <c r="G73" s="175"/>
      <c r="H73" s="184"/>
      <c r="I73" s="87"/>
      <c r="J73" s="87"/>
    </row>
    <row r="74" spans="3:10" ht="27.75" customHeight="1">
      <c r="C74" s="112">
        <v>8171</v>
      </c>
      <c r="D74" s="133" t="s">
        <v>780</v>
      </c>
      <c r="E74" s="151" t="s">
        <v>781</v>
      </c>
      <c r="F74" s="117"/>
      <c r="G74" s="176"/>
      <c r="H74" s="118"/>
      <c r="I74" s="86"/>
      <c r="J74" s="86"/>
    </row>
    <row r="75" spans="3:10" ht="15.75" thickBot="1">
      <c r="C75" s="112">
        <v>8172</v>
      </c>
      <c r="D75" s="127" t="s">
        <v>782</v>
      </c>
      <c r="E75" s="151" t="s">
        <v>783</v>
      </c>
      <c r="F75" s="117"/>
      <c r="G75" s="176"/>
      <c r="H75" s="118"/>
      <c r="I75" s="86"/>
      <c r="J75" s="86"/>
    </row>
    <row r="76" spans="3:10" ht="59.25" customHeight="1" thickBot="1">
      <c r="C76" s="159">
        <v>8190</v>
      </c>
      <c r="D76" s="185" t="s">
        <v>784</v>
      </c>
      <c r="E76" s="186"/>
      <c r="F76" s="104">
        <v>0</v>
      </c>
      <c r="G76" s="187">
        <v>0</v>
      </c>
      <c r="H76" s="104">
        <v>0</v>
      </c>
      <c r="I76" s="87"/>
      <c r="J76" s="87"/>
    </row>
    <row r="77" spans="3:10" ht="15.75" thickBot="1">
      <c r="C77" s="163"/>
      <c r="D77" s="126" t="s">
        <v>211</v>
      </c>
      <c r="E77" s="94"/>
      <c r="F77" s="188"/>
      <c r="G77" s="189"/>
      <c r="H77" s="190"/>
      <c r="I77" s="87"/>
      <c r="J77" s="87"/>
    </row>
    <row r="78" spans="3:10" ht="27.75" customHeight="1">
      <c r="C78" s="191">
        <v>8191</v>
      </c>
      <c r="D78" s="173" t="s">
        <v>785</v>
      </c>
      <c r="E78" s="192">
        <v>9320</v>
      </c>
      <c r="F78" s="104">
        <v>0</v>
      </c>
      <c r="G78" s="104">
        <v>0</v>
      </c>
      <c r="H78" s="193" t="s">
        <v>2</v>
      </c>
      <c r="I78" s="86"/>
      <c r="J78" s="86"/>
    </row>
    <row r="79" spans="3:10">
      <c r="C79" s="119"/>
      <c r="D79" s="126" t="s">
        <v>16</v>
      </c>
      <c r="E79" s="194"/>
      <c r="F79" s="117"/>
      <c r="G79" s="115"/>
      <c r="H79" s="118"/>
      <c r="I79" s="86"/>
      <c r="J79" s="86"/>
    </row>
    <row r="80" spans="3:10" ht="51.75" customHeight="1" thickBot="1">
      <c r="C80" s="119">
        <v>8192</v>
      </c>
      <c r="D80" s="133" t="s">
        <v>786</v>
      </c>
      <c r="E80" s="194"/>
      <c r="F80" s="117">
        <v>0</v>
      </c>
      <c r="G80" s="115"/>
      <c r="H80" s="195" t="s">
        <v>753</v>
      </c>
      <c r="I80" s="86"/>
      <c r="J80" s="86"/>
    </row>
    <row r="81" spans="3:10" ht="27.75" customHeight="1" thickBot="1">
      <c r="C81" s="119">
        <v>8193</v>
      </c>
      <c r="D81" s="133" t="s">
        <v>787</v>
      </c>
      <c r="E81" s="194"/>
      <c r="F81" s="104">
        <v>0</v>
      </c>
      <c r="G81" s="104">
        <v>0</v>
      </c>
      <c r="H81" s="195" t="s">
        <v>2</v>
      </c>
      <c r="I81" s="86"/>
      <c r="J81" s="86"/>
    </row>
    <row r="82" spans="3:10" ht="36.75" customHeight="1">
      <c r="C82" s="119">
        <v>8194</v>
      </c>
      <c r="D82" s="196" t="s">
        <v>788</v>
      </c>
      <c r="E82" s="197">
        <v>9330</v>
      </c>
      <c r="F82" s="104">
        <v>0</v>
      </c>
      <c r="G82" s="125" t="s">
        <v>753</v>
      </c>
      <c r="H82" s="104">
        <v>0</v>
      </c>
      <c r="I82" s="86"/>
      <c r="J82" s="86"/>
    </row>
    <row r="83" spans="3:10">
      <c r="C83" s="119"/>
      <c r="D83" s="126" t="s">
        <v>16</v>
      </c>
      <c r="E83" s="197"/>
      <c r="F83" s="121"/>
      <c r="G83" s="125"/>
      <c r="H83" s="118"/>
      <c r="I83" s="86"/>
      <c r="J83" s="86"/>
    </row>
    <row r="84" spans="3:10" ht="42.75" customHeight="1" thickBot="1">
      <c r="C84" s="119">
        <v>8195</v>
      </c>
      <c r="D84" s="133" t="s">
        <v>789</v>
      </c>
      <c r="E84" s="197"/>
      <c r="F84" s="121">
        <v>0</v>
      </c>
      <c r="G84" s="125" t="s">
        <v>753</v>
      </c>
      <c r="H84" s="118">
        <v>0</v>
      </c>
      <c r="I84" s="86"/>
      <c r="J84" s="86"/>
    </row>
    <row r="85" spans="3:10" ht="36" customHeight="1">
      <c r="C85" s="198">
        <v>8196</v>
      </c>
      <c r="D85" s="133" t="s">
        <v>790</v>
      </c>
      <c r="E85" s="197"/>
      <c r="F85" s="104">
        <v>0</v>
      </c>
      <c r="G85" s="125" t="s">
        <v>753</v>
      </c>
      <c r="H85" s="104">
        <v>0</v>
      </c>
      <c r="I85" s="86"/>
      <c r="J85" s="86"/>
    </row>
    <row r="86" spans="3:10" ht="48" customHeight="1">
      <c r="C86" s="119">
        <v>8197</v>
      </c>
      <c r="D86" s="199" t="s">
        <v>791</v>
      </c>
      <c r="E86" s="200"/>
      <c r="F86" s="201" t="s">
        <v>753</v>
      </c>
      <c r="G86" s="202" t="s">
        <v>753</v>
      </c>
      <c r="H86" s="203" t="s">
        <v>753</v>
      </c>
      <c r="I86" s="86"/>
      <c r="J86" s="86"/>
    </row>
    <row r="87" spans="3:10" ht="60.75" customHeight="1">
      <c r="C87" s="119">
        <v>8198</v>
      </c>
      <c r="D87" s="204" t="s">
        <v>792</v>
      </c>
      <c r="E87" s="205"/>
      <c r="F87" s="201" t="s">
        <v>753</v>
      </c>
      <c r="G87" s="176"/>
      <c r="H87" s="118"/>
      <c r="I87" s="86"/>
      <c r="J87" s="86"/>
    </row>
    <row r="88" spans="3:10" ht="58.5" customHeight="1">
      <c r="C88" s="119">
        <v>8199</v>
      </c>
      <c r="D88" s="206" t="s">
        <v>793</v>
      </c>
      <c r="E88" s="205"/>
      <c r="F88" s="121"/>
      <c r="G88" s="176"/>
      <c r="H88" s="118"/>
      <c r="I88" s="86"/>
      <c r="J88" s="86"/>
    </row>
    <row r="89" spans="3:10" ht="57.75" customHeight="1">
      <c r="C89" s="119" t="s">
        <v>794</v>
      </c>
      <c r="D89" s="207" t="s">
        <v>795</v>
      </c>
      <c r="E89" s="205"/>
      <c r="F89" s="121"/>
      <c r="G89" s="202" t="s">
        <v>753</v>
      </c>
      <c r="H89" s="118"/>
      <c r="I89" s="86"/>
      <c r="J89" s="86"/>
    </row>
    <row r="90" spans="3:10" ht="39.75" customHeight="1">
      <c r="C90" s="119">
        <v>8200</v>
      </c>
      <c r="D90" s="113" t="s">
        <v>796</v>
      </c>
      <c r="E90" s="194"/>
      <c r="F90" s="117"/>
      <c r="G90" s="115"/>
      <c r="H90" s="118"/>
      <c r="I90" s="86"/>
      <c r="J90" s="86"/>
    </row>
    <row r="91" spans="3:10">
      <c r="C91" s="119"/>
      <c r="D91" s="116" t="s">
        <v>14</v>
      </c>
      <c r="E91" s="194"/>
      <c r="F91" s="117"/>
      <c r="G91" s="115"/>
      <c r="H91" s="118"/>
      <c r="I91" s="86"/>
      <c r="J91" s="86"/>
    </row>
    <row r="92" spans="3:10" ht="24">
      <c r="C92" s="119">
        <v>8210</v>
      </c>
      <c r="D92" s="208" t="s">
        <v>797</v>
      </c>
      <c r="E92" s="194"/>
      <c r="F92" s="117"/>
      <c r="G92" s="176"/>
      <c r="H92" s="118"/>
      <c r="I92" s="86"/>
      <c r="J92" s="86"/>
    </row>
    <row r="93" spans="3:10">
      <c r="C93" s="112"/>
      <c r="D93" s="133" t="s">
        <v>14</v>
      </c>
      <c r="E93" s="194"/>
      <c r="F93" s="117"/>
      <c r="G93" s="176"/>
      <c r="H93" s="118"/>
      <c r="I93" s="86"/>
      <c r="J93" s="86"/>
    </row>
    <row r="94" spans="3:10" ht="36.75">
      <c r="C94" s="119">
        <v>8211</v>
      </c>
      <c r="D94" s="124" t="s">
        <v>798</v>
      </c>
      <c r="E94" s="194"/>
      <c r="F94" s="117"/>
      <c r="G94" s="125" t="s">
        <v>753</v>
      </c>
      <c r="H94" s="118"/>
      <c r="I94" s="86"/>
      <c r="J94" s="86"/>
    </row>
    <row r="95" spans="3:10">
      <c r="C95" s="119"/>
      <c r="D95" s="126" t="s">
        <v>16</v>
      </c>
      <c r="E95" s="194"/>
      <c r="F95" s="117"/>
      <c r="G95" s="125"/>
      <c r="H95" s="118"/>
      <c r="I95" s="86"/>
      <c r="J95" s="86"/>
    </row>
    <row r="96" spans="3:10">
      <c r="C96" s="119">
        <v>8212</v>
      </c>
      <c r="D96" s="127" t="s">
        <v>754</v>
      </c>
      <c r="E96" s="151" t="s">
        <v>799</v>
      </c>
      <c r="F96" s="117"/>
      <c r="G96" s="125" t="s">
        <v>753</v>
      </c>
      <c r="H96" s="118"/>
      <c r="I96" s="86"/>
      <c r="J96" s="86"/>
    </row>
    <row r="97" spans="3:10">
      <c r="C97" s="119">
        <v>8213</v>
      </c>
      <c r="D97" s="127" t="s">
        <v>756</v>
      </c>
      <c r="E97" s="151" t="s">
        <v>800</v>
      </c>
      <c r="F97" s="117"/>
      <c r="G97" s="125" t="s">
        <v>753</v>
      </c>
      <c r="H97" s="118"/>
      <c r="I97" s="86"/>
      <c r="J97" s="86"/>
    </row>
    <row r="98" spans="3:10" ht="36.75">
      <c r="C98" s="119">
        <v>8220</v>
      </c>
      <c r="D98" s="124" t="s">
        <v>801</v>
      </c>
      <c r="E98" s="194"/>
      <c r="F98" s="117"/>
      <c r="G98" s="209"/>
      <c r="H98" s="118"/>
      <c r="I98" s="86"/>
      <c r="J98" s="86"/>
    </row>
    <row r="99" spans="3:10">
      <c r="C99" s="119"/>
      <c r="D99" s="126" t="s">
        <v>14</v>
      </c>
      <c r="E99" s="194"/>
      <c r="F99" s="117"/>
      <c r="G99" s="209"/>
      <c r="H99" s="118"/>
      <c r="I99" s="86"/>
      <c r="J99" s="86"/>
    </row>
    <row r="100" spans="3:10">
      <c r="C100" s="119">
        <v>8221</v>
      </c>
      <c r="D100" s="124" t="s">
        <v>802</v>
      </c>
      <c r="E100" s="194"/>
      <c r="F100" s="117"/>
      <c r="G100" s="125" t="s">
        <v>753</v>
      </c>
      <c r="H100" s="118"/>
      <c r="I100" s="86"/>
      <c r="J100" s="86"/>
    </row>
    <row r="101" spans="3:10">
      <c r="C101" s="119"/>
      <c r="D101" s="126" t="s">
        <v>358</v>
      </c>
      <c r="E101" s="194"/>
      <c r="F101" s="117"/>
      <c r="G101" s="125"/>
      <c r="H101" s="118"/>
      <c r="I101" s="86"/>
      <c r="J101" s="86"/>
    </row>
    <row r="102" spans="3:10">
      <c r="C102" s="112">
        <v>8222</v>
      </c>
      <c r="D102" s="133" t="s">
        <v>803</v>
      </c>
      <c r="E102" s="151" t="s">
        <v>804</v>
      </c>
      <c r="F102" s="117"/>
      <c r="G102" s="125" t="s">
        <v>753</v>
      </c>
      <c r="H102" s="118"/>
      <c r="I102" s="86"/>
      <c r="J102" s="86"/>
    </row>
    <row r="103" spans="3:10" ht="24.75">
      <c r="C103" s="112">
        <v>8230</v>
      </c>
      <c r="D103" s="133" t="s">
        <v>805</v>
      </c>
      <c r="E103" s="151" t="s">
        <v>806</v>
      </c>
      <c r="F103" s="117"/>
      <c r="G103" s="125" t="s">
        <v>753</v>
      </c>
      <c r="H103" s="118"/>
      <c r="I103" s="86"/>
      <c r="J103" s="86"/>
    </row>
    <row r="104" spans="3:10" ht="24.75">
      <c r="C104" s="112">
        <v>8240</v>
      </c>
      <c r="D104" s="124" t="s">
        <v>807</v>
      </c>
      <c r="E104" s="194"/>
      <c r="F104" s="117"/>
      <c r="G104" s="209"/>
      <c r="H104" s="118"/>
      <c r="I104" s="86"/>
      <c r="J104" s="86"/>
    </row>
    <row r="105" spans="3:10">
      <c r="C105" s="119"/>
      <c r="D105" s="126" t="s">
        <v>358</v>
      </c>
      <c r="E105" s="194"/>
      <c r="F105" s="117"/>
      <c r="G105" s="209"/>
      <c r="H105" s="118"/>
      <c r="I105" s="86"/>
      <c r="J105" s="86"/>
    </row>
    <row r="106" spans="3:10">
      <c r="C106" s="112">
        <v>8241</v>
      </c>
      <c r="D106" s="133" t="s">
        <v>808</v>
      </c>
      <c r="E106" s="151" t="s">
        <v>804</v>
      </c>
      <c r="F106" s="117"/>
      <c r="G106" s="115"/>
      <c r="H106" s="118"/>
      <c r="I106" s="86"/>
      <c r="J106" s="86"/>
    </row>
    <row r="107" spans="3:10" ht="25.5" thickBot="1">
      <c r="C107" s="134">
        <v>8250</v>
      </c>
      <c r="D107" s="135" t="s">
        <v>809</v>
      </c>
      <c r="E107" s="210" t="s">
        <v>806</v>
      </c>
      <c r="F107" s="137"/>
      <c r="G107" s="147"/>
      <c r="H107" s="139"/>
      <c r="I107" s="86"/>
      <c r="J107" s="86"/>
    </row>
    <row r="108" spans="3:10">
      <c r="C108" s="86"/>
      <c r="D108" s="211"/>
      <c r="E108" s="86"/>
      <c r="F108" s="86"/>
      <c r="G108" s="86"/>
      <c r="H108" s="86"/>
      <c r="I108" s="86"/>
      <c r="J108" s="86"/>
    </row>
    <row r="109" spans="3:10">
      <c r="C109" s="86"/>
      <c r="D109" s="211"/>
      <c r="E109" s="86"/>
      <c r="F109" s="86"/>
      <c r="G109" s="86"/>
      <c r="H109" s="86"/>
      <c r="I109" s="86"/>
      <c r="J109" s="86"/>
    </row>
    <row r="110" spans="3:10">
      <c r="C110" s="86"/>
      <c r="D110" s="211"/>
      <c r="E110" s="86"/>
      <c r="F110" s="86"/>
      <c r="G110" s="86"/>
      <c r="H110" s="86"/>
      <c r="I110" s="86"/>
      <c r="J110" s="86"/>
    </row>
  </sheetData>
  <mergeCells count="22">
    <mergeCell ref="C17:H17"/>
    <mergeCell ref="C1:H1"/>
    <mergeCell ref="C2:H2"/>
    <mergeCell ref="C3:H3"/>
    <mergeCell ref="C4:H4"/>
    <mergeCell ref="C5:H5"/>
    <mergeCell ref="C6:G6"/>
    <mergeCell ref="C8:G8"/>
    <mergeCell ref="C11:C12"/>
    <mergeCell ref="D11:D12"/>
    <mergeCell ref="E11:E12"/>
    <mergeCell ref="F11:G11"/>
    <mergeCell ref="C30:C31"/>
    <mergeCell ref="D30:E30"/>
    <mergeCell ref="F30:F31"/>
    <mergeCell ref="G30:H30"/>
    <mergeCell ref="C18:H18"/>
    <mergeCell ref="C19:H19"/>
    <mergeCell ref="C20:H20"/>
    <mergeCell ref="C21:H21"/>
    <mergeCell ref="C25:H25"/>
    <mergeCell ref="C27:H27"/>
  </mergeCells>
  <pageMargins left="0.11811023622047245" right="0" top="0.35433070866141736" bottom="0.15748031496062992" header="0" footer="0.1181102362204724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404"/>
  <sheetViews>
    <sheetView workbookViewId="0">
      <selection activeCell="S13" sqref="S13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1.5703125" style="3" customWidth="1"/>
    <col min="6" max="6" width="11.85546875" style="231" customWidth="1"/>
    <col min="7" max="8" width="11.42578125" style="231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291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260" t="s">
        <v>810</v>
      </c>
      <c r="B1" s="260"/>
      <c r="C1" s="260"/>
      <c r="D1" s="260"/>
      <c r="E1" s="260"/>
      <c r="F1" s="260"/>
      <c r="G1" s="260"/>
      <c r="H1" s="260"/>
      <c r="O1" s="290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292" t="s">
        <v>729</v>
      </c>
      <c r="H2" s="292"/>
      <c r="O2" s="290"/>
    </row>
    <row r="3" spans="1:42" s="2" customFormat="1" ht="17.25" customHeight="1">
      <c r="A3" s="260" t="s">
        <v>546</v>
      </c>
      <c r="B3" s="260"/>
      <c r="C3" s="260"/>
      <c r="D3" s="260"/>
      <c r="E3" s="260"/>
      <c r="F3" s="260"/>
      <c r="G3" s="260"/>
      <c r="H3" s="260"/>
      <c r="I3" s="1"/>
      <c r="J3" s="1"/>
      <c r="K3" s="1"/>
      <c r="L3" s="1"/>
      <c r="M3" s="1"/>
      <c r="N3" s="1"/>
      <c r="O3" s="29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260" t="s">
        <v>563</v>
      </c>
      <c r="B4" s="260"/>
      <c r="C4" s="260"/>
      <c r="D4" s="260"/>
      <c r="E4" s="260"/>
      <c r="F4" s="260"/>
      <c r="G4" s="260"/>
      <c r="H4" s="260"/>
      <c r="I4" s="1"/>
      <c r="J4" s="1"/>
      <c r="K4" s="1"/>
      <c r="L4" s="1"/>
      <c r="M4" s="1"/>
      <c r="N4" s="1"/>
      <c r="O4" s="290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260" t="s">
        <v>840</v>
      </c>
      <c r="B5" s="260"/>
      <c r="C5" s="260"/>
      <c r="D5" s="260"/>
      <c r="E5" s="260"/>
      <c r="F5" s="260"/>
      <c r="G5" s="260"/>
      <c r="H5" s="260"/>
      <c r="I5" s="1"/>
      <c r="J5" s="1"/>
      <c r="K5" s="1"/>
      <c r="L5" s="1"/>
      <c r="M5" s="1"/>
      <c r="N5" s="1"/>
      <c r="O5" s="290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3.5" customHeight="1">
      <c r="A6" s="260" t="s">
        <v>841</v>
      </c>
      <c r="B6" s="260"/>
      <c r="C6" s="260"/>
      <c r="D6" s="260"/>
      <c r="E6" s="260"/>
      <c r="F6" s="260"/>
      <c r="G6" s="260"/>
      <c r="H6" s="260"/>
      <c r="I6" s="1"/>
      <c r="J6" s="1"/>
      <c r="K6" s="1"/>
      <c r="L6" s="1"/>
      <c r="M6" s="1"/>
      <c r="N6" s="1"/>
      <c r="O6" s="290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290"/>
    </row>
    <row r="8" spans="1:42" s="11" customFormat="1" ht="14.25" customHeight="1">
      <c r="A8" s="293" t="s">
        <v>480</v>
      </c>
      <c r="B8" s="293"/>
      <c r="C8" s="293"/>
      <c r="D8" s="293"/>
      <c r="E8" s="293"/>
      <c r="F8" s="293"/>
      <c r="G8" s="293"/>
      <c r="H8" s="293"/>
      <c r="O8" s="290"/>
    </row>
    <row r="9" spans="1:42" s="11" customFormat="1" ht="27.75" customHeight="1">
      <c r="A9" s="263" t="s">
        <v>849</v>
      </c>
      <c r="B9" s="263"/>
      <c r="C9" s="263"/>
      <c r="D9" s="263"/>
      <c r="E9" s="263"/>
      <c r="F9" s="263"/>
      <c r="G9" s="263"/>
      <c r="H9" s="263"/>
      <c r="O9" s="290"/>
    </row>
    <row r="10" spans="1:42" ht="15" hidden="1" customHeight="1">
      <c r="O10" s="290"/>
    </row>
    <row r="11" spans="1:42" ht="15" hidden="1" customHeight="1">
      <c r="O11" s="290"/>
    </row>
    <row r="12" spans="1:42" ht="13.5" customHeight="1">
      <c r="A12" s="5"/>
      <c r="B12" s="5"/>
      <c r="C12" s="5"/>
      <c r="D12" s="5"/>
      <c r="E12" s="5"/>
      <c r="F12" s="232"/>
      <c r="G12" s="294" t="s">
        <v>1</v>
      </c>
      <c r="H12" s="295"/>
      <c r="I12" s="296"/>
      <c r="O12" s="290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33" t="s">
        <v>483</v>
      </c>
      <c r="G13" s="233" t="s">
        <v>8</v>
      </c>
      <c r="H13" s="233" t="s">
        <v>9</v>
      </c>
      <c r="I13" s="28"/>
      <c r="O13" s="290"/>
    </row>
    <row r="14" spans="1:42" s="213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234">
        <v>7</v>
      </c>
      <c r="G14" s="234">
        <v>8</v>
      </c>
      <c r="H14" s="234">
        <v>8</v>
      </c>
      <c r="O14" s="290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SUM(F16,F102,F119,F148,F211,F251,F281,F310,F344,F375,F400)</f>
        <v>3631327.4000000004</v>
      </c>
      <c r="G15" s="9">
        <f>SUM(G16,G102,G119,G148,G211,G251,G281,G310,G344,G375,G400)</f>
        <v>3501327.4000000004</v>
      </c>
      <c r="H15" s="9">
        <f>SUM(H16,H102,H119,H148,H211,H251,H281,H310,H344,H375,H399)</f>
        <v>530000</v>
      </c>
      <c r="K15" s="4"/>
      <c r="M15" s="4"/>
      <c r="O15" s="290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722790</v>
      </c>
      <c r="G16" s="9">
        <f>SUM(G18,G46,G50,G67,G70,G73,G93,G96)</f>
        <v>676790</v>
      </c>
      <c r="H16" s="9">
        <f>SUM(H18,H46,H50,H67,H70,H73,H93,H96)</f>
        <v>46000</v>
      </c>
      <c r="O16" s="290"/>
    </row>
    <row r="17" spans="1:15">
      <c r="A17" s="7"/>
      <c r="B17" s="7"/>
      <c r="C17" s="7"/>
      <c r="D17" s="7"/>
      <c r="E17" s="44" t="s">
        <v>14</v>
      </c>
      <c r="F17" s="235"/>
      <c r="G17" s="235"/>
      <c r="H17" s="235"/>
      <c r="O17" s="290"/>
    </row>
    <row r="18" spans="1:15" s="222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599630</v>
      </c>
      <c r="G18" s="9">
        <f>SUM(G19)</f>
        <v>594630</v>
      </c>
      <c r="H18" s="9">
        <f>SUM(H19)</f>
        <v>5000</v>
      </c>
      <c r="O18" s="290"/>
    </row>
    <row r="19" spans="1:15" s="222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599630</v>
      </c>
      <c r="G19" s="9">
        <f>SUM(G21:G43)</f>
        <v>594630</v>
      </c>
      <c r="H19" s="9">
        <f>SUM(H21:H43)</f>
        <v>5000</v>
      </c>
      <c r="O19" s="290"/>
    </row>
    <row r="20" spans="1:15" s="222" customFormat="1" ht="24">
      <c r="A20" s="7"/>
      <c r="B20" s="7"/>
      <c r="C20" s="7"/>
      <c r="D20" s="7"/>
      <c r="E20" s="45" t="s">
        <v>484</v>
      </c>
      <c r="F20" s="235"/>
      <c r="G20" s="235"/>
      <c r="H20" s="235"/>
      <c r="O20" s="290"/>
    </row>
    <row r="21" spans="1:15" s="222" customFormat="1" ht="24" customHeight="1">
      <c r="A21" s="7"/>
      <c r="B21" s="7"/>
      <c r="C21" s="7"/>
      <c r="D21" s="7"/>
      <c r="E21" s="44" t="s">
        <v>485</v>
      </c>
      <c r="F21" s="9">
        <f>SUM(G21:H21)</f>
        <v>390000</v>
      </c>
      <c r="G21" s="9">
        <v>390000</v>
      </c>
      <c r="H21" s="235">
        <v>0</v>
      </c>
      <c r="O21" s="290"/>
    </row>
    <row r="22" spans="1:15" s="222" customFormat="1" ht="27" customHeight="1">
      <c r="A22" s="7"/>
      <c r="B22" s="7"/>
      <c r="C22" s="7"/>
      <c r="D22" s="7"/>
      <c r="E22" s="44" t="s">
        <v>486</v>
      </c>
      <c r="F22" s="9">
        <f t="shared" ref="F22:F43" si="0">SUM(G22:H22)</f>
        <v>130000</v>
      </c>
      <c r="G22" s="9">
        <v>130000</v>
      </c>
      <c r="H22" s="235">
        <v>0</v>
      </c>
      <c r="O22" s="290"/>
    </row>
    <row r="23" spans="1:15" s="222" customFormat="1" ht="15" customHeigh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235">
        <v>0</v>
      </c>
      <c r="O23" s="290"/>
    </row>
    <row r="24" spans="1:15" s="222" customFormat="1" ht="15" customHeigh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235">
        <v>0</v>
      </c>
      <c r="O24" s="290"/>
    </row>
    <row r="25" spans="1:15" s="222" customFormat="1" ht="15" customHeight="1">
      <c r="A25" s="7"/>
      <c r="B25" s="7"/>
      <c r="C25" s="7"/>
      <c r="D25" s="7"/>
      <c r="E25" s="44" t="s">
        <v>489</v>
      </c>
      <c r="F25" s="9">
        <f t="shared" si="0"/>
        <v>4720</v>
      </c>
      <c r="G25" s="9">
        <v>4720</v>
      </c>
      <c r="H25" s="235">
        <v>0</v>
      </c>
      <c r="O25" s="290"/>
    </row>
    <row r="26" spans="1:15" s="222" customFormat="1" ht="15" customHeigh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235">
        <v>0</v>
      </c>
      <c r="O26" s="290"/>
    </row>
    <row r="27" spans="1:15" s="222" customFormat="1" ht="15" customHeigh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235">
        <v>0</v>
      </c>
      <c r="O27" s="290"/>
    </row>
    <row r="28" spans="1:15" s="222" customFormat="1" ht="15" customHeight="1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235">
        <v>0</v>
      </c>
      <c r="O28" s="290"/>
    </row>
    <row r="29" spans="1:15" s="222" customFormat="1" ht="15" customHeight="1">
      <c r="A29" s="7"/>
      <c r="B29" s="7"/>
      <c r="C29" s="7"/>
      <c r="D29" s="7"/>
      <c r="E29" s="44" t="s">
        <v>493</v>
      </c>
      <c r="F29" s="9">
        <f>G29</f>
        <v>9700</v>
      </c>
      <c r="G29" s="9">
        <v>9700</v>
      </c>
      <c r="H29" s="235">
        <v>0</v>
      </c>
      <c r="O29" s="290"/>
    </row>
    <row r="30" spans="1:15" s="222" customFormat="1" ht="15" customHeigh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235">
        <v>0</v>
      </c>
      <c r="O30" s="290"/>
    </row>
    <row r="31" spans="1:15" s="222" customFormat="1" ht="15" customHeigh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235">
        <v>0</v>
      </c>
      <c r="O31" s="290"/>
    </row>
    <row r="32" spans="1:15" s="222" customFormat="1" ht="15" customHeigh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235">
        <v>0</v>
      </c>
      <c r="O32" s="290"/>
    </row>
    <row r="33" spans="1:16" s="222" customFormat="1" ht="15" customHeigh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235">
        <v>0</v>
      </c>
      <c r="O33" s="290"/>
    </row>
    <row r="34" spans="1:16" s="222" customFormat="1" ht="27.75" customHeight="1">
      <c r="A34" s="7"/>
      <c r="B34" s="7"/>
      <c r="C34" s="7"/>
      <c r="D34" s="7"/>
      <c r="E34" s="46" t="s">
        <v>498</v>
      </c>
      <c r="F34" s="9">
        <f>SUM(G34:H34)</f>
        <v>6800</v>
      </c>
      <c r="G34" s="9">
        <v>6800</v>
      </c>
      <c r="H34" s="235">
        <v>0</v>
      </c>
      <c r="O34" s="290"/>
    </row>
    <row r="35" spans="1:16" s="222" customFormat="1" ht="15" customHeigh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235">
        <v>0</v>
      </c>
      <c r="O35" s="290"/>
    </row>
    <row r="36" spans="1:16" s="222" customFormat="1" ht="15" customHeight="1">
      <c r="A36" s="7"/>
      <c r="B36" s="7"/>
      <c r="C36" s="7"/>
      <c r="D36" s="7"/>
      <c r="E36" s="227" t="s">
        <v>500</v>
      </c>
      <c r="F36" s="9">
        <f>SUM(G36:H36)</f>
        <v>18000</v>
      </c>
      <c r="G36" s="9">
        <v>18000</v>
      </c>
      <c r="H36" s="235">
        <v>0</v>
      </c>
      <c r="N36" s="223"/>
      <c r="O36" s="290"/>
      <c r="P36" s="224"/>
    </row>
    <row r="37" spans="1:16" s="222" customFormat="1" ht="15" customHeight="1">
      <c r="A37" s="7"/>
      <c r="B37" s="7"/>
      <c r="C37" s="7"/>
      <c r="D37" s="7"/>
      <c r="E37" s="227" t="s">
        <v>501</v>
      </c>
      <c r="F37" s="9">
        <f t="shared" si="0"/>
        <v>0</v>
      </c>
      <c r="G37" s="9">
        <v>0</v>
      </c>
      <c r="H37" s="235">
        <v>0</v>
      </c>
      <c r="O37" s="290"/>
    </row>
    <row r="38" spans="1:16" s="222" customFormat="1" ht="15" customHeight="1">
      <c r="A38" s="7"/>
      <c r="B38" s="7"/>
      <c r="C38" s="7"/>
      <c r="D38" s="7"/>
      <c r="E38" s="227" t="s">
        <v>502</v>
      </c>
      <c r="F38" s="9">
        <f t="shared" si="0"/>
        <v>2500</v>
      </c>
      <c r="G38" s="9">
        <v>2500</v>
      </c>
      <c r="H38" s="235">
        <v>0</v>
      </c>
      <c r="O38" s="290"/>
    </row>
    <row r="39" spans="1:16" s="222" customFormat="1" ht="15" customHeight="1">
      <c r="A39" s="7"/>
      <c r="B39" s="7"/>
      <c r="C39" s="7"/>
      <c r="D39" s="7"/>
      <c r="E39" s="227" t="s">
        <v>515</v>
      </c>
      <c r="F39" s="9">
        <f>G39</f>
        <v>3500</v>
      </c>
      <c r="G39" s="9">
        <v>3500</v>
      </c>
      <c r="H39" s="235">
        <v>0</v>
      </c>
      <c r="O39" s="290"/>
    </row>
    <row r="40" spans="1:16" s="222" customFormat="1" ht="15" customHeight="1">
      <c r="A40" s="7"/>
      <c r="B40" s="7"/>
      <c r="C40" s="7"/>
      <c r="D40" s="7"/>
      <c r="E40" s="227" t="s">
        <v>503</v>
      </c>
      <c r="F40" s="9">
        <f t="shared" si="0"/>
        <v>200</v>
      </c>
      <c r="G40" s="9">
        <v>200</v>
      </c>
      <c r="H40" s="235">
        <v>0</v>
      </c>
      <c r="O40" s="290"/>
    </row>
    <row r="41" spans="1:16" s="222" customFormat="1" ht="25.5" hidden="1" customHeight="1">
      <c r="A41" s="7"/>
      <c r="B41" s="7"/>
      <c r="C41" s="7"/>
      <c r="D41" s="7"/>
      <c r="E41" s="227" t="s">
        <v>520</v>
      </c>
      <c r="F41" s="9">
        <f>H41</f>
        <v>0</v>
      </c>
      <c r="G41" s="9">
        <v>0</v>
      </c>
      <c r="H41" s="235">
        <v>0</v>
      </c>
      <c r="O41" s="290"/>
    </row>
    <row r="42" spans="1:16" s="222" customFormat="1" ht="15" hidden="1" customHeight="1">
      <c r="A42" s="7"/>
      <c r="B42" s="7"/>
      <c r="C42" s="7"/>
      <c r="D42" s="7"/>
      <c r="E42" s="228" t="s">
        <v>504</v>
      </c>
      <c r="F42" s="9">
        <f t="shared" si="0"/>
        <v>0</v>
      </c>
      <c r="G42" s="9">
        <v>0</v>
      </c>
      <c r="H42" s="235">
        <v>0</v>
      </c>
      <c r="O42" s="290"/>
    </row>
    <row r="43" spans="1:16" s="222" customFormat="1" ht="15" customHeight="1">
      <c r="A43" s="7"/>
      <c r="B43" s="7"/>
      <c r="C43" s="7"/>
      <c r="D43" s="7"/>
      <c r="E43" s="227" t="s">
        <v>505</v>
      </c>
      <c r="F43" s="9">
        <f t="shared" si="0"/>
        <v>5000</v>
      </c>
      <c r="G43" s="9">
        <v>0</v>
      </c>
      <c r="H43" s="9">
        <v>5000</v>
      </c>
      <c r="O43" s="290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290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290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290"/>
    </row>
    <row r="47" spans="1:16" ht="15.75" customHeight="1">
      <c r="A47" s="7"/>
      <c r="B47" s="7"/>
      <c r="C47" s="7"/>
      <c r="D47" s="7"/>
      <c r="E47" s="44" t="s">
        <v>16</v>
      </c>
      <c r="F47" s="235"/>
      <c r="G47" s="235"/>
      <c r="H47" s="235"/>
      <c r="O47" s="290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290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290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290"/>
    </row>
    <row r="51" spans="1:15" ht="20.25" customHeight="1">
      <c r="A51" s="7"/>
      <c r="B51" s="7"/>
      <c r="C51" s="7"/>
      <c r="D51" s="7"/>
      <c r="E51" s="44" t="s">
        <v>16</v>
      </c>
      <c r="F51" s="9">
        <f>SUM(F53,F64)</f>
        <v>0</v>
      </c>
      <c r="G51" s="235"/>
      <c r="H51" s="235"/>
      <c r="O51" s="290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290"/>
    </row>
    <row r="53" spans="1:15" ht="27" customHeight="1">
      <c r="A53" s="7"/>
      <c r="B53" s="7"/>
      <c r="C53" s="7"/>
      <c r="D53" s="7"/>
      <c r="E53" s="45" t="s">
        <v>484</v>
      </c>
      <c r="F53" s="235"/>
      <c r="G53" s="235"/>
      <c r="H53" s="235"/>
      <c r="O53" s="290"/>
    </row>
    <row r="54" spans="1:15" ht="2.25" hidden="1" customHeight="1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235">
        <v>0</v>
      </c>
      <c r="H54" s="235"/>
      <c r="O54" s="290"/>
    </row>
    <row r="55" spans="1:15" ht="12" hidden="1" customHeight="1">
      <c r="A55" s="7"/>
      <c r="B55" s="7"/>
      <c r="C55" s="7"/>
      <c r="D55" s="7"/>
      <c r="E55" s="47" t="s">
        <v>507</v>
      </c>
      <c r="F55" s="9">
        <f t="shared" si="1"/>
        <v>0</v>
      </c>
      <c r="G55" s="235"/>
      <c r="H55" s="235"/>
      <c r="O55" s="290"/>
    </row>
    <row r="56" spans="1:15" ht="18.75" hidden="1" customHeight="1">
      <c r="A56" s="7"/>
      <c r="B56" s="7"/>
      <c r="C56" s="7"/>
      <c r="D56" s="7"/>
      <c r="E56" s="47" t="s">
        <v>508</v>
      </c>
      <c r="F56" s="9">
        <f t="shared" si="1"/>
        <v>0</v>
      </c>
      <c r="G56" s="235"/>
      <c r="H56" s="235"/>
      <c r="O56" s="290"/>
    </row>
    <row r="57" spans="1:15" ht="16.5" hidden="1" customHeight="1">
      <c r="A57" s="7"/>
      <c r="B57" s="7"/>
      <c r="C57" s="7"/>
      <c r="D57" s="7"/>
      <c r="E57" s="47" t="s">
        <v>489</v>
      </c>
      <c r="F57" s="9">
        <f t="shared" si="1"/>
        <v>0</v>
      </c>
      <c r="G57" s="235"/>
      <c r="H57" s="235"/>
      <c r="O57" s="290"/>
    </row>
    <row r="58" spans="1:15" ht="13.5" hidden="1" customHeight="1">
      <c r="A58" s="7"/>
      <c r="B58" s="7"/>
      <c r="C58" s="7"/>
      <c r="D58" s="7"/>
      <c r="E58" s="46" t="s">
        <v>509</v>
      </c>
      <c r="F58" s="9">
        <f t="shared" si="1"/>
        <v>0</v>
      </c>
      <c r="G58" s="235"/>
      <c r="H58" s="235"/>
      <c r="O58" s="290"/>
    </row>
    <row r="59" spans="1:15" ht="12" hidden="1" customHeight="1">
      <c r="A59" s="7"/>
      <c r="B59" s="7"/>
      <c r="C59" s="7"/>
      <c r="D59" s="7"/>
      <c r="E59" s="46" t="s">
        <v>510</v>
      </c>
      <c r="F59" s="9">
        <f t="shared" si="1"/>
        <v>0</v>
      </c>
      <c r="G59" s="235"/>
      <c r="H59" s="235"/>
      <c r="O59" s="290"/>
    </row>
    <row r="60" spans="1:15" ht="20.25" hidden="1" customHeight="1">
      <c r="A60" s="7"/>
      <c r="B60" s="7"/>
      <c r="C60" s="7"/>
      <c r="D60" s="7"/>
      <c r="E60" s="46" t="s">
        <v>511</v>
      </c>
      <c r="F60" s="9">
        <f t="shared" si="1"/>
        <v>0</v>
      </c>
      <c r="G60" s="235"/>
      <c r="H60" s="235"/>
      <c r="O60" s="290"/>
    </row>
    <row r="61" spans="1:15" ht="15.75" customHeight="1">
      <c r="A61" s="7"/>
      <c r="B61" s="7"/>
      <c r="C61" s="7"/>
      <c r="D61" s="7"/>
      <c r="E61" s="46" t="s">
        <v>564</v>
      </c>
      <c r="F61" s="9">
        <v>0</v>
      </c>
      <c r="G61" s="235">
        <v>0</v>
      </c>
      <c r="H61" s="235"/>
      <c r="O61" s="290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290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290"/>
    </row>
    <row r="64" spans="1:15" ht="24">
      <c r="A64" s="7"/>
      <c r="B64" s="7"/>
      <c r="C64" s="7"/>
      <c r="D64" s="7"/>
      <c r="E64" s="45" t="s">
        <v>484</v>
      </c>
      <c r="F64" s="235"/>
      <c r="G64" s="235"/>
      <c r="H64" s="235"/>
      <c r="O64" s="290"/>
    </row>
    <row r="65" spans="1:15" ht="27.75" customHeight="1">
      <c r="A65" s="7"/>
      <c r="B65" s="7"/>
      <c r="C65" s="7"/>
      <c r="D65" s="7"/>
      <c r="E65" s="47" t="s">
        <v>506</v>
      </c>
      <c r="F65" s="9">
        <f>SUM(G65:H65)</f>
        <v>0</v>
      </c>
      <c r="G65" s="235">
        <v>0</v>
      </c>
      <c r="H65" s="235">
        <v>0</v>
      </c>
      <c r="O65" s="290"/>
    </row>
    <row r="66" spans="1:15" ht="15" customHeight="1">
      <c r="A66" s="7"/>
      <c r="B66" s="7"/>
      <c r="C66" s="7"/>
      <c r="D66" s="7"/>
      <c r="E66" s="47" t="s">
        <v>512</v>
      </c>
      <c r="F66" s="9">
        <f>SUM(G66:H66)</f>
        <v>0</v>
      </c>
      <c r="G66" s="235">
        <v>0</v>
      </c>
      <c r="H66" s="235">
        <v>0</v>
      </c>
      <c r="O66" s="290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290"/>
    </row>
    <row r="68" spans="1:15" ht="39.950000000000003" hidden="1" customHeight="1">
      <c r="A68" s="7"/>
      <c r="B68" s="7"/>
      <c r="C68" s="7"/>
      <c r="D68" s="7"/>
      <c r="E68" s="44" t="s">
        <v>16</v>
      </c>
      <c r="F68" s="235"/>
      <c r="G68" s="235"/>
      <c r="H68" s="235"/>
      <c r="O68" s="290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290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290"/>
    </row>
    <row r="71" spans="1:15" ht="39.950000000000003" hidden="1" customHeight="1">
      <c r="A71" s="7"/>
      <c r="B71" s="7"/>
      <c r="C71" s="7"/>
      <c r="D71" s="7"/>
      <c r="E71" s="44" t="s">
        <v>16</v>
      </c>
      <c r="F71" s="235"/>
      <c r="G71" s="235"/>
      <c r="H71" s="235"/>
      <c r="O71" s="290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290"/>
    </row>
    <row r="73" spans="1:15" s="222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123160</v>
      </c>
      <c r="G73" s="9">
        <f>SUM(G75)</f>
        <v>82160</v>
      </c>
      <c r="H73" s="9">
        <f>SUM(H75)</f>
        <v>41000</v>
      </c>
      <c r="O73" s="290"/>
    </row>
    <row r="74" spans="1:15" s="222" customFormat="1" ht="39.950000000000003" hidden="1" customHeight="1">
      <c r="A74" s="7"/>
      <c r="B74" s="7"/>
      <c r="C74" s="7"/>
      <c r="D74" s="7"/>
      <c r="E74" s="44" t="s">
        <v>16</v>
      </c>
      <c r="F74" s="235"/>
      <c r="G74" s="235"/>
      <c r="H74" s="235"/>
      <c r="O74" s="290"/>
    </row>
    <row r="75" spans="1:15" s="222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123160</v>
      </c>
      <c r="G75" s="9">
        <f>SUM(G77:G92)</f>
        <v>82160</v>
      </c>
      <c r="H75" s="9">
        <f>SUM(H77:H92)</f>
        <v>41000</v>
      </c>
      <c r="O75" s="290"/>
    </row>
    <row r="76" spans="1:15" s="222" customFormat="1" ht="24">
      <c r="A76" s="7"/>
      <c r="B76" s="7"/>
      <c r="C76" s="7"/>
      <c r="D76" s="7"/>
      <c r="E76" s="45" t="s">
        <v>484</v>
      </c>
      <c r="F76" s="235"/>
      <c r="G76" s="235"/>
      <c r="H76" s="235"/>
      <c r="O76" s="290"/>
    </row>
    <row r="77" spans="1:15" s="222" customFormat="1">
      <c r="A77" s="7"/>
      <c r="B77" s="7"/>
      <c r="C77" s="7"/>
      <c r="D77" s="7"/>
      <c r="E77" s="47" t="s">
        <v>513</v>
      </c>
      <c r="F77" s="9">
        <f>SUM(G77:H77)</f>
        <v>26000</v>
      </c>
      <c r="G77" s="9">
        <v>26000</v>
      </c>
      <c r="H77" s="9">
        <v>0</v>
      </c>
      <c r="O77" s="290"/>
    </row>
    <row r="78" spans="1:15" s="222" customFormat="1" ht="15" customHeight="1">
      <c r="A78" s="7"/>
      <c r="B78" s="7"/>
      <c r="C78" s="7"/>
      <c r="D78" s="7"/>
      <c r="E78" s="47" t="s">
        <v>488</v>
      </c>
      <c r="F78" s="9">
        <f t="shared" ref="F78:F92" si="2">SUM(G78:H78)</f>
        <v>5500</v>
      </c>
      <c r="G78" s="9">
        <v>5500</v>
      </c>
      <c r="H78" s="9">
        <v>0</v>
      </c>
      <c r="O78" s="290"/>
    </row>
    <row r="79" spans="1:15" s="222" customFormat="1" ht="15" customHeigh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290"/>
    </row>
    <row r="80" spans="1:15" s="222" customFormat="1" ht="15" customHeigh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290"/>
    </row>
    <row r="81" spans="1:15" s="222" customFormat="1" ht="15" customHeigh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290"/>
    </row>
    <row r="82" spans="1:15" s="222" customFormat="1" ht="15" customHeight="1">
      <c r="A82" s="7"/>
      <c r="B82" s="7"/>
      <c r="C82" s="7"/>
      <c r="D82" s="7"/>
      <c r="E82" s="46" t="s">
        <v>541</v>
      </c>
      <c r="F82" s="9">
        <f>G82</f>
        <v>9000</v>
      </c>
      <c r="G82" s="9">
        <v>9000</v>
      </c>
      <c r="H82" s="9">
        <v>0</v>
      </c>
      <c r="O82" s="290"/>
    </row>
    <row r="83" spans="1:15" s="222" customFormat="1" ht="14.25" customHeigh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290"/>
    </row>
    <row r="84" spans="1:15" s="222" customFormat="1" ht="18" customHeight="1">
      <c r="A84" s="7"/>
      <c r="B84" s="7"/>
      <c r="C84" s="7"/>
      <c r="D84" s="7"/>
      <c r="E84" s="46" t="s">
        <v>515</v>
      </c>
      <c r="F84" s="9">
        <f t="shared" si="2"/>
        <v>10400</v>
      </c>
      <c r="G84" s="9">
        <v>10400</v>
      </c>
      <c r="H84" s="9">
        <v>0</v>
      </c>
      <c r="O84" s="290"/>
    </row>
    <row r="85" spans="1:15" s="222" customFormat="1" ht="31.5" customHeight="1">
      <c r="A85" s="7"/>
      <c r="B85" s="7"/>
      <c r="C85" s="7"/>
      <c r="D85" s="7"/>
      <c r="E85" s="46" t="s">
        <v>565</v>
      </c>
      <c r="F85" s="9">
        <f t="shared" si="2"/>
        <v>1160</v>
      </c>
      <c r="G85" s="9">
        <v>1160</v>
      </c>
      <c r="H85" s="9">
        <v>0</v>
      </c>
      <c r="O85" s="290"/>
    </row>
    <row r="86" spans="1:15" s="222" customFormat="1" ht="18" customHeight="1">
      <c r="A86" s="7"/>
      <c r="B86" s="7"/>
      <c r="C86" s="7"/>
      <c r="D86" s="7"/>
      <c r="E86" s="46" t="s">
        <v>568</v>
      </c>
      <c r="F86" s="236">
        <f>G86</f>
        <v>9000</v>
      </c>
      <c r="G86" s="236">
        <v>9000</v>
      </c>
      <c r="H86" s="9">
        <v>0</v>
      </c>
      <c r="O86" s="290"/>
    </row>
    <row r="87" spans="1:15" s="222" customFormat="1" ht="27" customHeight="1">
      <c r="A87" s="7"/>
      <c r="B87" s="7"/>
      <c r="C87" s="7"/>
      <c r="D87" s="7"/>
      <c r="E87" s="46" t="s">
        <v>516</v>
      </c>
      <c r="F87" s="9">
        <f t="shared" si="2"/>
        <v>4000</v>
      </c>
      <c r="G87" s="9">
        <v>4000</v>
      </c>
      <c r="H87" s="9">
        <v>0</v>
      </c>
      <c r="O87" s="290"/>
    </row>
    <row r="88" spans="1:15" s="222" customFormat="1" ht="15" customHeight="1">
      <c r="A88" s="7"/>
      <c r="B88" s="7"/>
      <c r="C88" s="7"/>
      <c r="D88" s="7"/>
      <c r="E88" s="46" t="s">
        <v>503</v>
      </c>
      <c r="F88" s="9">
        <f t="shared" si="2"/>
        <v>4000</v>
      </c>
      <c r="G88" s="9">
        <v>4000</v>
      </c>
      <c r="H88" s="9">
        <v>0</v>
      </c>
      <c r="O88" s="290"/>
    </row>
    <row r="89" spans="1:15" s="222" customFormat="1" ht="26.25" customHeight="1">
      <c r="A89" s="7"/>
      <c r="B89" s="7"/>
      <c r="C89" s="7"/>
      <c r="D89" s="7"/>
      <c r="E89" s="47" t="s">
        <v>834</v>
      </c>
      <c r="F89" s="9">
        <f>SUM(G89:H89)</f>
        <v>3000</v>
      </c>
      <c r="G89" s="9">
        <v>3000</v>
      </c>
      <c r="H89" s="9">
        <v>0</v>
      </c>
      <c r="I89" s="222" t="s">
        <v>518</v>
      </c>
      <c r="J89" s="222" t="s">
        <v>519</v>
      </c>
      <c r="O89" s="290"/>
    </row>
    <row r="90" spans="1:15" s="222" customFormat="1" ht="21.75" customHeight="1">
      <c r="A90" s="7"/>
      <c r="B90" s="7"/>
      <c r="C90" s="7"/>
      <c r="D90" s="7"/>
      <c r="E90" s="47" t="s">
        <v>520</v>
      </c>
      <c r="F90" s="9">
        <f>SUM(G90:H90)</f>
        <v>31000</v>
      </c>
      <c r="G90" s="9">
        <v>0</v>
      </c>
      <c r="H90" s="9">
        <v>31000</v>
      </c>
      <c r="I90" s="222" t="s">
        <v>521</v>
      </c>
      <c r="O90" s="290"/>
    </row>
    <row r="91" spans="1:15" s="222" customFormat="1" ht="15" customHeight="1">
      <c r="A91" s="7"/>
      <c r="B91" s="7"/>
      <c r="C91" s="7"/>
      <c r="D91" s="7"/>
      <c r="E91" s="46" t="s">
        <v>566</v>
      </c>
      <c r="F91" s="9">
        <f>H91</f>
        <v>0</v>
      </c>
      <c r="G91" s="9">
        <v>0</v>
      </c>
      <c r="H91" s="9">
        <v>0</v>
      </c>
      <c r="O91" s="290"/>
    </row>
    <row r="92" spans="1:15" s="222" customFormat="1" ht="15" customHeight="1">
      <c r="A92" s="7"/>
      <c r="B92" s="7"/>
      <c r="C92" s="7"/>
      <c r="D92" s="7"/>
      <c r="E92" s="46" t="s">
        <v>522</v>
      </c>
      <c r="F92" s="9">
        <f t="shared" si="2"/>
        <v>10000</v>
      </c>
      <c r="G92" s="9">
        <v>0</v>
      </c>
      <c r="H92" s="9">
        <v>10000</v>
      </c>
      <c r="O92" s="290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4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290"/>
    </row>
    <row r="94" spans="1:15" ht="39.950000000000003" hidden="1" customHeight="1">
      <c r="A94" s="7"/>
      <c r="B94" s="7"/>
      <c r="C94" s="7"/>
      <c r="D94" s="7"/>
      <c r="E94" s="44" t="s">
        <v>16</v>
      </c>
      <c r="F94" s="235"/>
      <c r="G94" s="235"/>
      <c r="H94" s="235"/>
      <c r="O94" s="290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290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290"/>
    </row>
    <row r="97" spans="1:15" ht="39.950000000000003" hidden="1" customHeight="1">
      <c r="A97" s="7"/>
      <c r="B97" s="7"/>
      <c r="C97" s="7"/>
      <c r="D97" s="7"/>
      <c r="E97" s="44" t="s">
        <v>16</v>
      </c>
      <c r="F97" s="235"/>
      <c r="G97" s="235"/>
      <c r="H97" s="235"/>
      <c r="O97" s="290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290"/>
    </row>
    <row r="99" spans="1:15" ht="15" hidden="1" customHeight="1">
      <c r="A99" s="7"/>
      <c r="B99" s="7"/>
      <c r="C99" s="7"/>
      <c r="D99" s="7"/>
      <c r="E99" s="44" t="s">
        <v>16</v>
      </c>
      <c r="F99" s="235"/>
      <c r="G99" s="235"/>
      <c r="H99" s="235"/>
      <c r="O99" s="290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290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290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290"/>
    </row>
    <row r="103" spans="1:15" ht="39.950000000000003" hidden="1" customHeight="1">
      <c r="A103" s="7"/>
      <c r="B103" s="7"/>
      <c r="C103" s="7"/>
      <c r="D103" s="7"/>
      <c r="E103" s="44" t="s">
        <v>14</v>
      </c>
      <c r="F103" s="235"/>
      <c r="G103" s="235"/>
      <c r="H103" s="235"/>
      <c r="O103" s="290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290"/>
    </row>
    <row r="105" spans="1:15" ht="39.950000000000003" hidden="1" customHeight="1">
      <c r="A105" s="7"/>
      <c r="B105" s="7"/>
      <c r="C105" s="7"/>
      <c r="D105" s="7"/>
      <c r="E105" s="44" t="s">
        <v>16</v>
      </c>
      <c r="F105" s="235"/>
      <c r="G105" s="235"/>
      <c r="H105" s="235"/>
      <c r="O105" s="290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290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290"/>
    </row>
    <row r="108" spans="1:15" ht="39.950000000000003" hidden="1" customHeight="1">
      <c r="A108" s="7"/>
      <c r="B108" s="7"/>
      <c r="C108" s="7"/>
      <c r="D108" s="7"/>
      <c r="E108" s="44" t="s">
        <v>16</v>
      </c>
      <c r="F108" s="235"/>
      <c r="G108" s="235"/>
      <c r="H108" s="235"/>
      <c r="O108" s="290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290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290"/>
    </row>
    <row r="111" spans="1:15" ht="39.950000000000003" hidden="1" customHeight="1">
      <c r="A111" s="7"/>
      <c r="B111" s="7"/>
      <c r="C111" s="7"/>
      <c r="D111" s="7"/>
      <c r="E111" s="44" t="s">
        <v>16</v>
      </c>
      <c r="F111" s="235"/>
      <c r="G111" s="235"/>
      <c r="H111" s="235"/>
      <c r="O111" s="290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290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290"/>
    </row>
    <row r="114" spans="1:15" ht="39.950000000000003" hidden="1" customHeight="1">
      <c r="A114" s="7"/>
      <c r="B114" s="7"/>
      <c r="C114" s="7"/>
      <c r="D114" s="7"/>
      <c r="E114" s="44" t="s">
        <v>16</v>
      </c>
      <c r="F114" s="235"/>
      <c r="G114" s="235"/>
      <c r="H114" s="235"/>
      <c r="O114" s="290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290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290"/>
    </row>
    <row r="117" spans="1:15" ht="39.950000000000003" hidden="1" customHeight="1">
      <c r="A117" s="7"/>
      <c r="B117" s="7"/>
      <c r="C117" s="7"/>
      <c r="D117" s="7"/>
      <c r="E117" s="44" t="s">
        <v>16</v>
      </c>
      <c r="F117" s="235"/>
      <c r="G117" s="235"/>
      <c r="H117" s="235"/>
      <c r="O117" s="290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290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290"/>
    </row>
    <row r="120" spans="1:15" ht="15" hidden="1" customHeight="1">
      <c r="A120" s="7"/>
      <c r="B120" s="7"/>
      <c r="C120" s="7"/>
      <c r="D120" s="7"/>
      <c r="E120" s="44" t="s">
        <v>14</v>
      </c>
      <c r="F120" s="235"/>
      <c r="G120" s="235"/>
      <c r="H120" s="235"/>
      <c r="O120" s="290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290"/>
    </row>
    <row r="122" spans="1:15" ht="39.950000000000003" hidden="1" customHeight="1">
      <c r="A122" s="7"/>
      <c r="B122" s="7"/>
      <c r="C122" s="7"/>
      <c r="D122" s="7"/>
      <c r="E122" s="44" t="s">
        <v>16</v>
      </c>
      <c r="F122" s="235"/>
      <c r="G122" s="235"/>
      <c r="H122" s="235"/>
      <c r="O122" s="290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290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290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290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290"/>
    </row>
    <row r="127" spans="1:15" ht="39.950000000000003" hidden="1" customHeight="1">
      <c r="A127" s="7"/>
      <c r="B127" s="7"/>
      <c r="C127" s="7"/>
      <c r="D127" s="7"/>
      <c r="E127" s="44" t="s">
        <v>16</v>
      </c>
      <c r="F127" s="235"/>
      <c r="G127" s="235"/>
      <c r="H127" s="235"/>
      <c r="O127" s="290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290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290"/>
    </row>
    <row r="130" spans="1:15" ht="39.950000000000003" hidden="1" customHeight="1">
      <c r="A130" s="7"/>
      <c r="B130" s="7"/>
      <c r="C130" s="7"/>
      <c r="D130" s="7"/>
      <c r="E130" s="44" t="s">
        <v>16</v>
      </c>
      <c r="F130" s="235"/>
      <c r="G130" s="235"/>
      <c r="H130" s="235"/>
      <c r="O130" s="290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290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290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290"/>
    </row>
    <row r="134" spans="1:15" ht="39.950000000000003" hidden="1" customHeight="1">
      <c r="A134" s="7"/>
      <c r="B134" s="7"/>
      <c r="C134" s="7"/>
      <c r="D134" s="7"/>
      <c r="E134" s="44" t="s">
        <v>16</v>
      </c>
      <c r="F134" s="235"/>
      <c r="G134" s="235"/>
      <c r="H134" s="235"/>
      <c r="O134" s="290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290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290"/>
    </row>
    <row r="137" spans="1:15" ht="39.950000000000003" hidden="1" customHeight="1">
      <c r="A137" s="7"/>
      <c r="B137" s="7"/>
      <c r="C137" s="7"/>
      <c r="D137" s="7"/>
      <c r="E137" s="44" t="s">
        <v>16</v>
      </c>
      <c r="F137" s="235"/>
      <c r="G137" s="235"/>
      <c r="H137" s="235"/>
      <c r="O137" s="290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290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290"/>
    </row>
    <row r="140" spans="1:15" ht="39.950000000000003" hidden="1" customHeight="1">
      <c r="A140" s="7"/>
      <c r="B140" s="7"/>
      <c r="C140" s="7"/>
      <c r="D140" s="7"/>
      <c r="E140" s="44" t="s">
        <v>16</v>
      </c>
      <c r="F140" s="235"/>
      <c r="G140" s="235"/>
      <c r="H140" s="235"/>
      <c r="O140" s="290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290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290"/>
    </row>
    <row r="143" spans="1:15" ht="39.950000000000003" hidden="1" customHeight="1">
      <c r="A143" s="7"/>
      <c r="B143" s="7"/>
      <c r="C143" s="7"/>
      <c r="D143" s="7"/>
      <c r="E143" s="44" t="s">
        <v>16</v>
      </c>
      <c r="F143" s="235"/>
      <c r="G143" s="235"/>
      <c r="H143" s="235"/>
      <c r="O143" s="290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290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290"/>
    </row>
    <row r="146" spans="1:15" ht="39.950000000000003" hidden="1" customHeight="1">
      <c r="A146" s="7"/>
      <c r="B146" s="7"/>
      <c r="C146" s="7"/>
      <c r="D146" s="7"/>
      <c r="E146" s="44" t="s">
        <v>16</v>
      </c>
      <c r="F146" s="235"/>
      <c r="G146" s="235"/>
      <c r="H146" s="235"/>
      <c r="O146" s="290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290"/>
    </row>
    <row r="148" spans="1:15" ht="44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SUM(F150,F154,F163,F171,F176,F187,F190,F196,F205)</f>
        <v>307592</v>
      </c>
      <c r="G148" s="9">
        <f>SUM(G150,G154,G163,G171,G176,G187,G190,G196,G205)</f>
        <v>143592</v>
      </c>
      <c r="H148" s="9">
        <f>SUM(H150,H154,H163,H171,H176,H187,H190,H196,H205)</f>
        <v>164000</v>
      </c>
      <c r="O148" s="290"/>
    </row>
    <row r="149" spans="1:15" ht="39.950000000000003" hidden="1" customHeight="1">
      <c r="A149" s="7"/>
      <c r="B149" s="7"/>
      <c r="C149" s="7"/>
      <c r="D149" s="7"/>
      <c r="E149" s="44" t="s">
        <v>16</v>
      </c>
      <c r="F149" s="235"/>
      <c r="G149" s="235"/>
      <c r="H149" s="235"/>
      <c r="O149" s="290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290"/>
    </row>
    <row r="151" spans="1:15" ht="39.950000000000003" hidden="1" customHeight="1">
      <c r="A151" s="7"/>
      <c r="B151" s="7"/>
      <c r="C151" s="7"/>
      <c r="D151" s="7"/>
      <c r="E151" s="44" t="s">
        <v>16</v>
      </c>
      <c r="F151" s="235"/>
      <c r="G151" s="235"/>
      <c r="H151" s="235"/>
      <c r="O151" s="290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290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290"/>
    </row>
    <row r="154" spans="1:15" ht="24.75" customHeight="1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F156+F160</f>
        <v>111592</v>
      </c>
      <c r="G154" s="9">
        <f>G156+G160</f>
        <v>111592</v>
      </c>
      <c r="H154" s="9">
        <f>SUM(H157:H160)</f>
        <v>0</v>
      </c>
      <c r="O154" s="290"/>
    </row>
    <row r="155" spans="1:15" ht="39.950000000000003" hidden="1" customHeight="1">
      <c r="A155" s="7"/>
      <c r="B155" s="7"/>
      <c r="C155" s="7"/>
      <c r="D155" s="7"/>
      <c r="E155" s="44" t="s">
        <v>16</v>
      </c>
      <c r="F155" s="235"/>
      <c r="G155" s="235"/>
      <c r="H155" s="235"/>
      <c r="O155" s="290"/>
    </row>
    <row r="156" spans="1:15" ht="3.75" hidden="1" customHeight="1">
      <c r="A156" s="7"/>
      <c r="B156" s="7"/>
      <c r="C156" s="7"/>
      <c r="D156" s="7"/>
      <c r="E156" s="44" t="s">
        <v>485</v>
      </c>
      <c r="F156" s="235">
        <v>0</v>
      </c>
      <c r="G156" s="235">
        <v>0</v>
      </c>
      <c r="H156" s="235">
        <v>0</v>
      </c>
      <c r="O156" s="290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0</v>
      </c>
      <c r="G157" s="9">
        <v>0</v>
      </c>
      <c r="H157" s="9">
        <v>0</v>
      </c>
      <c r="O157" s="290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4" t="s">
        <v>76</v>
      </c>
      <c r="F158" s="9">
        <f>SUM(G158,H158)</f>
        <v>0</v>
      </c>
      <c r="G158" s="9">
        <v>0</v>
      </c>
      <c r="H158" s="9">
        <v>0</v>
      </c>
      <c r="O158" s="290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4" t="s">
        <v>77</v>
      </c>
      <c r="F159" s="9">
        <f>SUM(G159,H159)</f>
        <v>0</v>
      </c>
      <c r="G159" s="9">
        <v>0</v>
      </c>
      <c r="H159" s="9">
        <v>0</v>
      </c>
      <c r="O159" s="290"/>
    </row>
    <row r="160" spans="1:15" s="222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4" t="s">
        <v>78</v>
      </c>
      <c r="F160" s="9">
        <f>G160</f>
        <v>111592</v>
      </c>
      <c r="G160" s="9">
        <f>G162</f>
        <v>111592</v>
      </c>
      <c r="H160" s="9">
        <f>SUM(H162)</f>
        <v>0</v>
      </c>
      <c r="O160" s="290"/>
    </row>
    <row r="161" spans="1:15" s="222" customFormat="1" ht="24" customHeight="1">
      <c r="A161" s="7"/>
      <c r="B161" s="7"/>
      <c r="C161" s="7"/>
      <c r="D161" s="7"/>
      <c r="E161" s="45" t="s">
        <v>484</v>
      </c>
      <c r="F161" s="9"/>
      <c r="G161" s="9"/>
      <c r="H161" s="9"/>
      <c r="O161" s="290"/>
    </row>
    <row r="162" spans="1:15" s="222" customFormat="1" ht="15.75" customHeight="1">
      <c r="A162" s="7"/>
      <c r="B162" s="7"/>
      <c r="C162" s="7"/>
      <c r="D162" s="7"/>
      <c r="E162" s="44" t="s">
        <v>523</v>
      </c>
      <c r="F162" s="9">
        <f>SUM(G162:H162)</f>
        <v>111592</v>
      </c>
      <c r="G162" s="9">
        <v>111592</v>
      </c>
      <c r="H162" s="9">
        <v>0</v>
      </c>
      <c r="O162" s="290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4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290"/>
    </row>
    <row r="164" spans="1:15" ht="15" hidden="1" customHeight="1">
      <c r="A164" s="7"/>
      <c r="B164" s="7"/>
      <c r="C164" s="7"/>
      <c r="D164" s="7"/>
      <c r="E164" s="44" t="s">
        <v>16</v>
      </c>
      <c r="F164" s="235"/>
      <c r="G164" s="235"/>
      <c r="H164" s="235"/>
      <c r="O164" s="290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4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290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4" t="s">
        <v>81</v>
      </c>
      <c r="F166" s="9">
        <f t="shared" si="3"/>
        <v>0</v>
      </c>
      <c r="G166" s="9">
        <v>0</v>
      </c>
      <c r="H166" s="9">
        <v>0</v>
      </c>
      <c r="O166" s="290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4" t="s">
        <v>82</v>
      </c>
      <c r="F167" s="9">
        <f t="shared" si="3"/>
        <v>0</v>
      </c>
      <c r="G167" s="9">
        <v>0</v>
      </c>
      <c r="H167" s="9">
        <v>0</v>
      </c>
      <c r="O167" s="290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4" t="s">
        <v>83</v>
      </c>
      <c r="F168" s="9">
        <f t="shared" si="3"/>
        <v>0</v>
      </c>
      <c r="G168" s="9">
        <v>0</v>
      </c>
      <c r="H168" s="9">
        <v>0</v>
      </c>
      <c r="O168" s="290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4" t="s">
        <v>84</v>
      </c>
      <c r="F169" s="9">
        <f t="shared" si="3"/>
        <v>0</v>
      </c>
      <c r="G169" s="9">
        <v>0</v>
      </c>
      <c r="H169" s="9">
        <v>0</v>
      </c>
      <c r="O169" s="290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4" t="s">
        <v>85</v>
      </c>
      <c r="F170" s="9">
        <f t="shared" si="3"/>
        <v>0</v>
      </c>
      <c r="G170" s="9">
        <v>0</v>
      </c>
      <c r="H170" s="9">
        <v>0</v>
      </c>
      <c r="O170" s="290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4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290"/>
    </row>
    <row r="172" spans="1:15" ht="15" hidden="1" customHeight="1">
      <c r="A172" s="7"/>
      <c r="B172" s="7"/>
      <c r="C172" s="7"/>
      <c r="D172" s="7"/>
      <c r="E172" s="44" t="s">
        <v>16</v>
      </c>
      <c r="F172" s="235"/>
      <c r="G172" s="235"/>
      <c r="H172" s="235"/>
      <c r="O172" s="290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4" t="s">
        <v>87</v>
      </c>
      <c r="F173" s="9">
        <f>SUM(G173,H173)</f>
        <v>0</v>
      </c>
      <c r="G173" s="9">
        <v>0</v>
      </c>
      <c r="H173" s="9">
        <v>0</v>
      </c>
      <c r="O173" s="290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4" t="s">
        <v>88</v>
      </c>
      <c r="F174" s="9">
        <f>SUM(G174,H174)</f>
        <v>0</v>
      </c>
      <c r="G174" s="9">
        <v>0</v>
      </c>
      <c r="H174" s="9">
        <v>0</v>
      </c>
      <c r="O174" s="290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4" t="s">
        <v>89</v>
      </c>
      <c r="F175" s="9">
        <f>SUM(G175,H175)</f>
        <v>0</v>
      </c>
      <c r="G175" s="9">
        <v>0</v>
      </c>
      <c r="H175" s="9">
        <v>0</v>
      </c>
      <c r="O175" s="290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4" t="s">
        <v>90</v>
      </c>
      <c r="F176" s="9">
        <f>F178</f>
        <v>222000</v>
      </c>
      <c r="G176" s="9">
        <f>G178</f>
        <v>32000</v>
      </c>
      <c r="H176" s="9">
        <f>H178</f>
        <v>190000</v>
      </c>
      <c r="O176" s="290"/>
    </row>
    <row r="177" spans="1:15" ht="39.950000000000003" hidden="1" customHeight="1">
      <c r="A177" s="7"/>
      <c r="B177" s="7"/>
      <c r="C177" s="7"/>
      <c r="D177" s="7"/>
      <c r="E177" s="44" t="s">
        <v>16</v>
      </c>
      <c r="F177" s="235"/>
      <c r="G177" s="235"/>
      <c r="H177" s="235"/>
      <c r="O177" s="290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4" t="s">
        <v>91</v>
      </c>
      <c r="F178" s="9">
        <f>SUM(F180:F182)</f>
        <v>222000</v>
      </c>
      <c r="G178" s="9">
        <f>SUM(G180:G182)</f>
        <v>32000</v>
      </c>
      <c r="H178" s="9">
        <f>H182</f>
        <v>190000</v>
      </c>
      <c r="O178" s="290"/>
    </row>
    <row r="179" spans="1:15" ht="24" customHeight="1">
      <c r="A179" s="7"/>
      <c r="B179" s="7"/>
      <c r="C179" s="7"/>
      <c r="D179" s="7"/>
      <c r="E179" s="45" t="s">
        <v>484</v>
      </c>
      <c r="F179" s="9"/>
      <c r="G179" s="9"/>
      <c r="H179" s="9"/>
      <c r="O179" s="290"/>
    </row>
    <row r="180" spans="1:15" ht="24.75" customHeight="1">
      <c r="A180" s="7"/>
      <c r="B180" s="7"/>
      <c r="C180" s="7"/>
      <c r="D180" s="7"/>
      <c r="E180" s="47" t="s">
        <v>524</v>
      </c>
      <c r="F180" s="9">
        <f>SUM(G180:H180)</f>
        <v>32000</v>
      </c>
      <c r="G180" s="9">
        <v>32000</v>
      </c>
      <c r="H180" s="9">
        <v>0</v>
      </c>
      <c r="O180" s="290"/>
    </row>
    <row r="181" spans="1:15" ht="15" hidden="1" customHeight="1">
      <c r="A181" s="7"/>
      <c r="B181" s="7"/>
      <c r="C181" s="7"/>
      <c r="D181" s="7"/>
      <c r="E181" s="47" t="s">
        <v>517</v>
      </c>
      <c r="F181" s="9">
        <f>SUM(G181:H181)</f>
        <v>0</v>
      </c>
      <c r="G181" s="9"/>
      <c r="H181" s="9"/>
      <c r="O181" s="290"/>
    </row>
    <row r="182" spans="1:15" ht="23.25" customHeight="1">
      <c r="A182" s="7"/>
      <c r="B182" s="7"/>
      <c r="C182" s="7"/>
      <c r="D182" s="7"/>
      <c r="E182" s="47" t="s">
        <v>520</v>
      </c>
      <c r="F182" s="9">
        <f>SUM(G182:H182)</f>
        <v>190000</v>
      </c>
      <c r="G182" s="9">
        <v>0</v>
      </c>
      <c r="H182" s="20">
        <v>190000</v>
      </c>
      <c r="O182" s="290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4" t="s">
        <v>92</v>
      </c>
      <c r="F183" s="9">
        <f>SUM(G183,H183)</f>
        <v>0</v>
      </c>
      <c r="G183" s="9">
        <v>0</v>
      </c>
      <c r="H183" s="9">
        <v>0</v>
      </c>
      <c r="O183" s="290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4" t="s">
        <v>93</v>
      </c>
      <c r="F184" s="9">
        <f>SUM(G184,H184)</f>
        <v>0</v>
      </c>
      <c r="G184" s="9">
        <v>0</v>
      </c>
      <c r="H184" s="9">
        <v>0</v>
      </c>
      <c r="O184" s="290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4" t="s">
        <v>94</v>
      </c>
      <c r="F185" s="9">
        <f>SUM(G185,H185)</f>
        <v>0</v>
      </c>
      <c r="G185" s="9">
        <v>0</v>
      </c>
      <c r="H185" s="9">
        <v>0</v>
      </c>
      <c r="O185" s="290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4" t="s">
        <v>95</v>
      </c>
      <c r="F186" s="9">
        <f>SUM(G186,H186)</f>
        <v>0</v>
      </c>
      <c r="G186" s="9">
        <v>0</v>
      </c>
      <c r="H186" s="9">
        <v>0</v>
      </c>
      <c r="O186" s="290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4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290"/>
    </row>
    <row r="188" spans="1:15" ht="15" hidden="1" customHeight="1">
      <c r="A188" s="7"/>
      <c r="B188" s="7"/>
      <c r="C188" s="7"/>
      <c r="D188" s="7"/>
      <c r="E188" s="44" t="s">
        <v>16</v>
      </c>
      <c r="F188" s="235"/>
      <c r="G188" s="235"/>
      <c r="H188" s="235"/>
      <c r="O188" s="290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4" t="s">
        <v>96</v>
      </c>
      <c r="F189" s="9">
        <f>SUM(G189,H189)</f>
        <v>0</v>
      </c>
      <c r="G189" s="9">
        <v>0</v>
      </c>
      <c r="H189" s="9">
        <v>0</v>
      </c>
      <c r="O189" s="290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4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290"/>
    </row>
    <row r="191" spans="1:15" ht="15" hidden="1" customHeight="1">
      <c r="A191" s="7"/>
      <c r="B191" s="7"/>
      <c r="C191" s="7"/>
      <c r="D191" s="7"/>
      <c r="E191" s="44" t="s">
        <v>16</v>
      </c>
      <c r="F191" s="235"/>
      <c r="G191" s="235"/>
      <c r="H191" s="235"/>
      <c r="O191" s="290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4" t="s">
        <v>98</v>
      </c>
      <c r="F192" s="9">
        <f>SUM(G192,H192)</f>
        <v>0</v>
      </c>
      <c r="G192" s="9">
        <v>0</v>
      </c>
      <c r="H192" s="9">
        <v>0</v>
      </c>
      <c r="O192" s="290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4" t="s">
        <v>99</v>
      </c>
      <c r="F193" s="9">
        <f>SUM(G193,H193)</f>
        <v>0</v>
      </c>
      <c r="G193" s="9">
        <v>0</v>
      </c>
      <c r="H193" s="9">
        <v>0</v>
      </c>
      <c r="O193" s="290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4" t="s">
        <v>100</v>
      </c>
      <c r="F194" s="9">
        <f>SUM(G194,H194)</f>
        <v>0</v>
      </c>
      <c r="G194" s="9">
        <v>0</v>
      </c>
      <c r="H194" s="9">
        <v>0</v>
      </c>
      <c r="O194" s="290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4" t="s">
        <v>101</v>
      </c>
      <c r="F195" s="9">
        <f>SUM(G195,H195)</f>
        <v>0</v>
      </c>
      <c r="G195" s="9">
        <v>0</v>
      </c>
      <c r="H195" s="9">
        <v>0</v>
      </c>
      <c r="O195" s="290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4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290"/>
    </row>
    <row r="197" spans="1:15" ht="15" hidden="1" customHeight="1">
      <c r="A197" s="7"/>
      <c r="B197" s="7"/>
      <c r="C197" s="7"/>
      <c r="D197" s="7"/>
      <c r="E197" s="44" t="s">
        <v>16</v>
      </c>
      <c r="F197" s="235"/>
      <c r="G197" s="235"/>
      <c r="H197" s="235"/>
      <c r="O197" s="290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4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290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4" t="s">
        <v>104</v>
      </c>
      <c r="F199" s="9">
        <f t="shared" si="4"/>
        <v>0</v>
      </c>
      <c r="G199" s="9">
        <v>0</v>
      </c>
      <c r="H199" s="9">
        <v>0</v>
      </c>
      <c r="O199" s="290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4" t="s">
        <v>105</v>
      </c>
      <c r="F200" s="9">
        <f t="shared" si="4"/>
        <v>0</v>
      </c>
      <c r="G200" s="9">
        <v>0</v>
      </c>
      <c r="H200" s="9">
        <v>0</v>
      </c>
      <c r="O200" s="290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4" t="s">
        <v>106</v>
      </c>
      <c r="F201" s="9">
        <f t="shared" si="4"/>
        <v>0</v>
      </c>
      <c r="G201" s="9">
        <v>0</v>
      </c>
      <c r="H201" s="9">
        <v>0</v>
      </c>
      <c r="O201" s="290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4" t="s">
        <v>107</v>
      </c>
      <c r="F202" s="9">
        <f t="shared" si="4"/>
        <v>0</v>
      </c>
      <c r="G202" s="9">
        <v>0</v>
      </c>
      <c r="H202" s="9">
        <v>0</v>
      </c>
      <c r="O202" s="290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4" t="s">
        <v>108</v>
      </c>
      <c r="F203" s="9">
        <f t="shared" si="4"/>
        <v>0</v>
      </c>
      <c r="G203" s="9">
        <v>0</v>
      </c>
      <c r="H203" s="9">
        <v>0</v>
      </c>
      <c r="O203" s="290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4" t="s">
        <v>109</v>
      </c>
      <c r="F204" s="9">
        <f t="shared" si="4"/>
        <v>0</v>
      </c>
      <c r="G204" s="9">
        <v>0</v>
      </c>
      <c r="H204" s="9">
        <v>0</v>
      </c>
      <c r="O204" s="290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4" t="s">
        <v>111</v>
      </c>
      <c r="F205" s="9">
        <f>SUM(F207)</f>
        <v>-26000</v>
      </c>
      <c r="G205" s="9">
        <f>SUM(G207)</f>
        <v>0</v>
      </c>
      <c r="H205" s="9">
        <f>SUM(H207)</f>
        <v>-26000</v>
      </c>
      <c r="O205" s="290"/>
    </row>
    <row r="206" spans="1:15" ht="15" customHeight="1">
      <c r="A206" s="7"/>
      <c r="B206" s="7"/>
      <c r="C206" s="7"/>
      <c r="D206" s="7"/>
      <c r="E206" s="44" t="s">
        <v>16</v>
      </c>
      <c r="F206" s="235"/>
      <c r="G206" s="235"/>
      <c r="H206" s="235"/>
      <c r="O206" s="290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4" t="s">
        <v>111</v>
      </c>
      <c r="F207" s="9">
        <f>SUM(F209:F210)</f>
        <v>-26000</v>
      </c>
      <c r="G207" s="9">
        <f>SUM(G209:G210)</f>
        <v>0</v>
      </c>
      <c r="H207" s="9">
        <f>SUM(H209:H210)</f>
        <v>-26000</v>
      </c>
      <c r="O207" s="290"/>
    </row>
    <row r="208" spans="1:15" ht="24" customHeight="1">
      <c r="A208" s="7"/>
      <c r="B208" s="7"/>
      <c r="C208" s="7"/>
      <c r="D208" s="7"/>
      <c r="E208" s="45" t="s">
        <v>484</v>
      </c>
      <c r="F208" s="9"/>
      <c r="G208" s="9"/>
      <c r="H208" s="9"/>
      <c r="O208" s="290"/>
    </row>
    <row r="209" spans="1:15" ht="15" customHeight="1">
      <c r="A209" s="7"/>
      <c r="B209" s="7"/>
      <c r="C209" s="7"/>
      <c r="D209" s="7"/>
      <c r="E209" s="48" t="s">
        <v>525</v>
      </c>
      <c r="F209" s="9">
        <f>SUM(G209:H209)</f>
        <v>0</v>
      </c>
      <c r="G209" s="9">
        <v>0</v>
      </c>
      <c r="H209" s="20">
        <v>0</v>
      </c>
      <c r="O209" s="290"/>
    </row>
    <row r="210" spans="1:15" ht="15" customHeight="1">
      <c r="A210" s="7"/>
      <c r="B210" s="7"/>
      <c r="C210" s="7"/>
      <c r="D210" s="7"/>
      <c r="E210" s="48" t="s">
        <v>526</v>
      </c>
      <c r="F210" s="9">
        <f>SUM(G210:H210)</f>
        <v>-26000</v>
      </c>
      <c r="G210" s="9">
        <v>0</v>
      </c>
      <c r="H210" s="20">
        <v>-26000</v>
      </c>
      <c r="O210" s="290"/>
    </row>
    <row r="211" spans="1:15" s="222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4" t="s">
        <v>112</v>
      </c>
      <c r="F211" s="9">
        <f>SUM(F213,F236,F239,F242,F245,F248)</f>
        <v>514456</v>
      </c>
      <c r="G211" s="9">
        <f>SUM(G213,G236,G239,G242,G245,G248)</f>
        <v>514456</v>
      </c>
      <c r="H211" s="9">
        <f>SUM(H213,H236,H239,H242,H245,H248)</f>
        <v>0</v>
      </c>
      <c r="O211" s="290"/>
    </row>
    <row r="212" spans="1:15" s="222" customFormat="1" ht="39.950000000000003" hidden="1" customHeight="1">
      <c r="A212" s="7"/>
      <c r="B212" s="7"/>
      <c r="C212" s="7"/>
      <c r="D212" s="7"/>
      <c r="E212" s="44" t="s">
        <v>14</v>
      </c>
      <c r="F212" s="235"/>
      <c r="G212" s="235"/>
      <c r="H212" s="235"/>
      <c r="O212" s="290"/>
    </row>
    <row r="213" spans="1:15" s="222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4" t="s">
        <v>113</v>
      </c>
      <c r="F213" s="9">
        <f>SUM(F215)</f>
        <v>514456</v>
      </c>
      <c r="G213" s="9">
        <f>SUM(G215)</f>
        <v>514456</v>
      </c>
      <c r="H213" s="9">
        <f>SUM(H215)</f>
        <v>0</v>
      </c>
      <c r="O213" s="290"/>
    </row>
    <row r="214" spans="1:15" s="222" customFormat="1" ht="15" customHeight="1">
      <c r="A214" s="7"/>
      <c r="B214" s="7"/>
      <c r="C214" s="7"/>
      <c r="D214" s="7"/>
      <c r="E214" s="44" t="s">
        <v>16</v>
      </c>
      <c r="F214" s="235"/>
      <c r="G214" s="235"/>
      <c r="H214" s="235"/>
      <c r="O214" s="290"/>
    </row>
    <row r="215" spans="1:15" s="222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4" t="s">
        <v>113</v>
      </c>
      <c r="F215" s="9">
        <f>SUM(G215,H215)</f>
        <v>514456</v>
      </c>
      <c r="G215" s="9">
        <f>SUM(G217:G235)</f>
        <v>514456</v>
      </c>
      <c r="H215" s="9">
        <f>SUM(H217:H235)</f>
        <v>0</v>
      </c>
      <c r="O215" s="290"/>
    </row>
    <row r="216" spans="1:15" s="222" customFormat="1" ht="24" customHeight="1">
      <c r="A216" s="7"/>
      <c r="B216" s="7"/>
      <c r="C216" s="7"/>
      <c r="D216" s="7"/>
      <c r="E216" s="45" t="s">
        <v>484</v>
      </c>
      <c r="F216" s="9"/>
      <c r="G216" s="9"/>
      <c r="H216" s="9"/>
      <c r="O216" s="290"/>
    </row>
    <row r="217" spans="1:15" s="222" customFormat="1" ht="29.25" customHeight="1">
      <c r="A217" s="7"/>
      <c r="B217" s="7"/>
      <c r="C217" s="7"/>
      <c r="D217" s="7"/>
      <c r="E217" s="44" t="s">
        <v>527</v>
      </c>
      <c r="F217" s="9">
        <f>SUM(G217:H217)</f>
        <v>274917.5</v>
      </c>
      <c r="G217" s="237">
        <v>274917.5</v>
      </c>
      <c r="H217" s="9">
        <v>0</v>
      </c>
      <c r="O217" s="290"/>
    </row>
    <row r="218" spans="1:15" s="222" customFormat="1" ht="25.5">
      <c r="A218" s="7"/>
      <c r="B218" s="7"/>
      <c r="C218" s="7"/>
      <c r="D218" s="7"/>
      <c r="E218" s="44" t="s">
        <v>507</v>
      </c>
      <c r="F218" s="9">
        <f t="shared" ref="F218:F223" si="5">SUM(G218:H218)</f>
        <v>80590</v>
      </c>
      <c r="G218" s="9">
        <v>80590</v>
      </c>
      <c r="H218" s="9">
        <v>0</v>
      </c>
      <c r="O218" s="290"/>
    </row>
    <row r="219" spans="1:15" s="222" customFormat="1" ht="15" customHeight="1">
      <c r="A219" s="7"/>
      <c r="B219" s="7"/>
      <c r="C219" s="7"/>
      <c r="D219" s="7"/>
      <c r="E219" s="44" t="s">
        <v>513</v>
      </c>
      <c r="F219" s="9">
        <f t="shared" si="5"/>
        <v>3740</v>
      </c>
      <c r="G219" s="9">
        <v>3740</v>
      </c>
      <c r="H219" s="9">
        <v>0</v>
      </c>
      <c r="O219" s="290"/>
    </row>
    <row r="220" spans="1:15" s="222" customFormat="1" ht="15" customHeight="1">
      <c r="A220" s="7"/>
      <c r="B220" s="7"/>
      <c r="C220" s="7"/>
      <c r="D220" s="7"/>
      <c r="E220" s="44" t="s">
        <v>528</v>
      </c>
      <c r="F220" s="9">
        <f t="shared" si="5"/>
        <v>2575</v>
      </c>
      <c r="G220" s="9">
        <v>2575</v>
      </c>
      <c r="H220" s="9">
        <v>0</v>
      </c>
      <c r="O220" s="290"/>
    </row>
    <row r="221" spans="1:15" s="222" customFormat="1" ht="15" customHeight="1">
      <c r="A221" s="7"/>
      <c r="B221" s="7"/>
      <c r="C221" s="7"/>
      <c r="D221" s="7"/>
      <c r="E221" s="44" t="s">
        <v>529</v>
      </c>
      <c r="F221" s="9">
        <f t="shared" si="5"/>
        <v>1051.2</v>
      </c>
      <c r="G221" s="9">
        <v>1051.2</v>
      </c>
      <c r="H221" s="9">
        <v>0</v>
      </c>
      <c r="O221" s="290"/>
    </row>
    <row r="222" spans="1:15" s="222" customFormat="1" ht="15" customHeight="1">
      <c r="A222" s="7"/>
      <c r="B222" s="7"/>
      <c r="C222" s="7"/>
      <c r="D222" s="7"/>
      <c r="E222" s="44" t="s">
        <v>530</v>
      </c>
      <c r="F222" s="9">
        <f t="shared" si="5"/>
        <v>1000</v>
      </c>
      <c r="G222" s="9">
        <v>1000</v>
      </c>
      <c r="H222" s="9">
        <v>0</v>
      </c>
      <c r="O222" s="290"/>
    </row>
    <row r="223" spans="1:15" s="222" customFormat="1" ht="15" customHeight="1">
      <c r="A223" s="7"/>
      <c r="B223" s="7"/>
      <c r="C223" s="7"/>
      <c r="D223" s="7"/>
      <c r="E223" s="44" t="s">
        <v>825</v>
      </c>
      <c r="F223" s="9">
        <f t="shared" si="5"/>
        <v>960</v>
      </c>
      <c r="G223" s="9">
        <v>960</v>
      </c>
      <c r="H223" s="9">
        <v>0</v>
      </c>
      <c r="O223" s="290"/>
    </row>
    <row r="224" spans="1:15" s="222" customFormat="1" ht="15" customHeight="1">
      <c r="A224" s="7"/>
      <c r="B224" s="7"/>
      <c r="C224" s="7"/>
      <c r="D224" s="7"/>
      <c r="E224" s="227" t="s">
        <v>541</v>
      </c>
      <c r="F224" s="9">
        <f>G224</f>
        <v>98400</v>
      </c>
      <c r="G224" s="9">
        <v>98400</v>
      </c>
      <c r="H224" s="9">
        <v>0</v>
      </c>
      <c r="O224" s="290"/>
    </row>
    <row r="225" spans="1:15" s="222" customFormat="1" ht="15" customHeight="1">
      <c r="A225" s="7"/>
      <c r="B225" s="7"/>
      <c r="C225" s="7"/>
      <c r="D225" s="7"/>
      <c r="E225" s="227" t="s">
        <v>531</v>
      </c>
      <c r="F225" s="9">
        <f t="shared" ref="F225:F230" si="6">SUM(G225:H225)</f>
        <v>3037.3</v>
      </c>
      <c r="G225" s="9">
        <v>3037.3</v>
      </c>
      <c r="H225" s="9">
        <v>0</v>
      </c>
      <c r="O225" s="290"/>
    </row>
    <row r="226" spans="1:15" s="222" customFormat="1" ht="25.5">
      <c r="A226" s="7"/>
      <c r="B226" s="7"/>
      <c r="C226" s="7"/>
      <c r="D226" s="7"/>
      <c r="E226" s="226" t="s">
        <v>532</v>
      </c>
      <c r="F226" s="9">
        <f t="shared" si="6"/>
        <v>11000</v>
      </c>
      <c r="G226" s="9">
        <v>11000</v>
      </c>
      <c r="H226" s="9">
        <v>0</v>
      </c>
      <c r="O226" s="290"/>
    </row>
    <row r="227" spans="1:15" s="222" customFormat="1" ht="15" customHeight="1">
      <c r="A227" s="7"/>
      <c r="B227" s="7"/>
      <c r="C227" s="7"/>
      <c r="D227" s="7"/>
      <c r="E227" s="227" t="s">
        <v>533</v>
      </c>
      <c r="F227" s="9">
        <f t="shared" si="6"/>
        <v>500</v>
      </c>
      <c r="G227" s="9">
        <v>500</v>
      </c>
      <c r="H227" s="9">
        <v>0</v>
      </c>
      <c r="O227" s="290"/>
    </row>
    <row r="228" spans="1:15" s="222" customFormat="1" ht="15" customHeight="1">
      <c r="A228" s="7"/>
      <c r="B228" s="7"/>
      <c r="C228" s="7"/>
      <c r="D228" s="7"/>
      <c r="E228" s="229" t="s">
        <v>534</v>
      </c>
      <c r="F228" s="9">
        <f t="shared" si="6"/>
        <v>1200</v>
      </c>
      <c r="G228" s="9">
        <v>1200</v>
      </c>
      <c r="H228" s="9">
        <v>0</v>
      </c>
      <c r="O228" s="290"/>
    </row>
    <row r="229" spans="1:15" s="222" customFormat="1" ht="15" customHeight="1">
      <c r="A229" s="7"/>
      <c r="B229" s="7"/>
      <c r="C229" s="7"/>
      <c r="D229" s="7"/>
      <c r="E229" s="230" t="s">
        <v>535</v>
      </c>
      <c r="F229" s="9">
        <f t="shared" si="6"/>
        <v>25125</v>
      </c>
      <c r="G229" s="9">
        <v>25125</v>
      </c>
      <c r="H229" s="9">
        <v>0</v>
      </c>
      <c r="O229" s="290"/>
    </row>
    <row r="230" spans="1:15" s="222" customFormat="1" ht="15" customHeight="1">
      <c r="A230" s="7"/>
      <c r="B230" s="7"/>
      <c r="C230" s="7"/>
      <c r="D230" s="7"/>
      <c r="E230" s="227" t="s">
        <v>511</v>
      </c>
      <c r="F230" s="9">
        <f t="shared" si="6"/>
        <v>4000</v>
      </c>
      <c r="G230" s="9">
        <v>4000</v>
      </c>
      <c r="H230" s="9">
        <v>0</v>
      </c>
      <c r="O230" s="290"/>
    </row>
    <row r="231" spans="1:15" s="222" customFormat="1" ht="15" customHeight="1">
      <c r="A231" s="7"/>
      <c r="B231" s="7"/>
      <c r="C231" s="7"/>
      <c r="D231" s="7"/>
      <c r="E231" s="227" t="s">
        <v>728</v>
      </c>
      <c r="F231" s="9">
        <f>G231</f>
        <v>0</v>
      </c>
      <c r="G231" s="9">
        <v>0</v>
      </c>
      <c r="H231" s="9">
        <v>0</v>
      </c>
      <c r="O231" s="290"/>
    </row>
    <row r="232" spans="1:15" s="222" customFormat="1" ht="15" customHeight="1">
      <c r="A232" s="7"/>
      <c r="B232" s="7"/>
      <c r="C232" s="7"/>
      <c r="D232" s="7"/>
      <c r="E232" s="227" t="s">
        <v>536</v>
      </c>
      <c r="F232" s="9">
        <f>SUM(G232:H232)</f>
        <v>360</v>
      </c>
      <c r="G232" s="9">
        <v>360</v>
      </c>
      <c r="H232" s="9">
        <v>0</v>
      </c>
      <c r="O232" s="290"/>
    </row>
    <row r="233" spans="1:15" s="222" customFormat="1" ht="15" customHeight="1">
      <c r="A233" s="7"/>
      <c r="B233" s="7"/>
      <c r="C233" s="7"/>
      <c r="D233" s="7"/>
      <c r="E233" s="227" t="s">
        <v>537</v>
      </c>
      <c r="F233" s="9">
        <f>SUM(G233:H233)</f>
        <v>6000</v>
      </c>
      <c r="G233" s="9">
        <v>6000</v>
      </c>
      <c r="H233" s="9">
        <v>0</v>
      </c>
      <c r="O233" s="290"/>
    </row>
    <row r="234" spans="1:15" s="222" customFormat="1" ht="15" customHeight="1">
      <c r="A234" s="7"/>
      <c r="B234" s="7"/>
      <c r="C234" s="7"/>
      <c r="D234" s="7"/>
      <c r="E234" s="227" t="s">
        <v>538</v>
      </c>
      <c r="F234" s="9">
        <f>SUM(G234:H234)</f>
        <v>0</v>
      </c>
      <c r="G234" s="9">
        <v>0</v>
      </c>
      <c r="H234" s="9">
        <v>0</v>
      </c>
      <c r="O234" s="290"/>
    </row>
    <row r="235" spans="1:15" s="222" customFormat="1" ht="15" customHeight="1">
      <c r="A235" s="7"/>
      <c r="B235" s="7"/>
      <c r="C235" s="7"/>
      <c r="D235" s="7"/>
      <c r="E235" s="227" t="s">
        <v>539</v>
      </c>
      <c r="F235" s="9">
        <f>SUM(G235:H235)</f>
        <v>0</v>
      </c>
      <c r="G235" s="9"/>
      <c r="H235" s="9">
        <v>0</v>
      </c>
      <c r="O235" s="290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4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290"/>
    </row>
    <row r="237" spans="1:15" ht="39.950000000000003" hidden="1" customHeight="1">
      <c r="A237" s="7"/>
      <c r="B237" s="7"/>
      <c r="C237" s="7"/>
      <c r="D237" s="7"/>
      <c r="E237" s="44" t="s">
        <v>16</v>
      </c>
      <c r="F237" s="235"/>
      <c r="G237" s="235"/>
      <c r="H237" s="235"/>
      <c r="O237" s="290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4" t="s">
        <v>115</v>
      </c>
      <c r="F238" s="9">
        <f>SUM(G238,H238)</f>
        <v>0</v>
      </c>
      <c r="G238" s="9">
        <v>0</v>
      </c>
      <c r="H238" s="9">
        <v>0</v>
      </c>
      <c r="O238" s="290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4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290"/>
    </row>
    <row r="240" spans="1:15" ht="15" hidden="1" customHeight="1">
      <c r="A240" s="7"/>
      <c r="B240" s="7"/>
      <c r="C240" s="7"/>
      <c r="D240" s="7"/>
      <c r="E240" s="44" t="s">
        <v>16</v>
      </c>
      <c r="F240" s="235"/>
      <c r="G240" s="235"/>
      <c r="H240" s="235"/>
      <c r="O240" s="290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4" t="s">
        <v>116</v>
      </c>
      <c r="F241" s="9">
        <f>SUM(G241,H241)</f>
        <v>0</v>
      </c>
      <c r="G241" s="9">
        <v>0</v>
      </c>
      <c r="H241" s="9">
        <v>0</v>
      </c>
      <c r="O241" s="290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4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290"/>
    </row>
    <row r="243" spans="1:15" ht="15" hidden="1" customHeight="1">
      <c r="A243" s="7"/>
      <c r="B243" s="7"/>
      <c r="C243" s="7"/>
      <c r="D243" s="7"/>
      <c r="E243" s="44" t="s">
        <v>16</v>
      </c>
      <c r="F243" s="235"/>
      <c r="G243" s="235"/>
      <c r="H243" s="235"/>
      <c r="O243" s="290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4" t="s">
        <v>117</v>
      </c>
      <c r="F244" s="9">
        <f>SUM(G244,H244)</f>
        <v>0</v>
      </c>
      <c r="G244" s="9">
        <v>0</v>
      </c>
      <c r="H244" s="9">
        <v>0</v>
      </c>
      <c r="O244" s="290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4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290"/>
    </row>
    <row r="246" spans="1:15" ht="15" hidden="1" customHeight="1">
      <c r="A246" s="7"/>
      <c r="B246" s="7"/>
      <c r="C246" s="7"/>
      <c r="D246" s="7"/>
      <c r="E246" s="44" t="s">
        <v>16</v>
      </c>
      <c r="F246" s="235"/>
      <c r="G246" s="235"/>
      <c r="H246" s="235"/>
      <c r="O246" s="290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4" t="s">
        <v>118</v>
      </c>
      <c r="F247" s="9">
        <f>SUM(G247,H247)</f>
        <v>0</v>
      </c>
      <c r="G247" s="9">
        <v>0</v>
      </c>
      <c r="H247" s="9">
        <v>0</v>
      </c>
      <c r="O247" s="290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4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290"/>
    </row>
    <row r="249" spans="1:15" ht="15" hidden="1" customHeight="1">
      <c r="A249" s="7"/>
      <c r="B249" s="7"/>
      <c r="C249" s="7"/>
      <c r="D249" s="7"/>
      <c r="E249" s="44" t="s">
        <v>16</v>
      </c>
      <c r="F249" s="235"/>
      <c r="G249" s="235"/>
      <c r="H249" s="235"/>
      <c r="O249" s="290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4" t="s">
        <v>119</v>
      </c>
      <c r="F250" s="9">
        <f>SUM(G250,H250)</f>
        <v>0</v>
      </c>
      <c r="G250" s="9">
        <v>0</v>
      </c>
      <c r="H250" s="9">
        <v>0</v>
      </c>
      <c r="O250" s="290"/>
    </row>
    <row r="251" spans="1:15" s="222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4" t="s">
        <v>120</v>
      </c>
      <c r="F251" s="9">
        <f>G251+H251</f>
        <v>356515.1</v>
      </c>
      <c r="G251" s="9">
        <f>SUM(G253,G256,G259,G267,G272,G275)</f>
        <v>176515.1</v>
      </c>
      <c r="H251" s="9">
        <f>SUM(H253,H256,H259,H267,H272,H275)</f>
        <v>180000</v>
      </c>
      <c r="O251" s="290"/>
    </row>
    <row r="252" spans="1:15" s="222" customFormat="1" ht="39.950000000000003" hidden="1" customHeight="1">
      <c r="A252" s="7"/>
      <c r="B252" s="7"/>
      <c r="C252" s="7"/>
      <c r="D252" s="7"/>
      <c r="E252" s="44" t="s">
        <v>16</v>
      </c>
      <c r="F252" s="235"/>
      <c r="G252" s="235"/>
      <c r="H252" s="235"/>
      <c r="O252" s="290"/>
    </row>
    <row r="253" spans="1:15" s="222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4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290"/>
    </row>
    <row r="254" spans="1:15" s="222" customFormat="1" ht="15" hidden="1" customHeight="1">
      <c r="A254" s="7"/>
      <c r="B254" s="7"/>
      <c r="C254" s="7"/>
      <c r="D254" s="7"/>
      <c r="E254" s="44" t="s">
        <v>16</v>
      </c>
      <c r="F254" s="235"/>
      <c r="G254" s="235"/>
      <c r="H254" s="235"/>
      <c r="O254" s="290"/>
    </row>
    <row r="255" spans="1:15" s="222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4" t="s">
        <v>121</v>
      </c>
      <c r="F255" s="9">
        <f>SUM(G255,H255)</f>
        <v>0</v>
      </c>
      <c r="G255" s="9">
        <v>0</v>
      </c>
      <c r="H255" s="9">
        <v>0</v>
      </c>
      <c r="O255" s="290"/>
    </row>
    <row r="256" spans="1:15" s="222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4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290"/>
    </row>
    <row r="257" spans="1:15" s="222" customFormat="1" ht="15" hidden="1" customHeight="1">
      <c r="A257" s="7"/>
      <c r="B257" s="7"/>
      <c r="C257" s="7"/>
      <c r="D257" s="7"/>
      <c r="E257" s="44" t="s">
        <v>16</v>
      </c>
      <c r="F257" s="235"/>
      <c r="G257" s="235"/>
      <c r="H257" s="235"/>
      <c r="O257" s="290"/>
    </row>
    <row r="258" spans="1:15" s="222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4" t="s">
        <v>122</v>
      </c>
      <c r="F258" s="9">
        <f>SUM(G258,H258)</f>
        <v>0</v>
      </c>
      <c r="G258" s="9">
        <v>0</v>
      </c>
      <c r="H258" s="9">
        <v>0</v>
      </c>
      <c r="O258" s="290"/>
    </row>
    <row r="259" spans="1:15" s="222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4" t="s">
        <v>123</v>
      </c>
      <c r="F259" s="9">
        <f>SUM(F261)</f>
        <v>263000</v>
      </c>
      <c r="G259" s="9">
        <f>SUM(G261)</f>
        <v>83000</v>
      </c>
      <c r="H259" s="9">
        <f>SUM(H261)</f>
        <v>180000</v>
      </c>
      <c r="O259" s="290"/>
    </row>
    <row r="260" spans="1:15" s="222" customFormat="1" ht="15" hidden="1" customHeight="1">
      <c r="A260" s="7"/>
      <c r="B260" s="7"/>
      <c r="C260" s="7"/>
      <c r="D260" s="7"/>
      <c r="E260" s="44" t="s">
        <v>16</v>
      </c>
      <c r="F260" s="235"/>
      <c r="G260" s="235"/>
      <c r="H260" s="235"/>
      <c r="O260" s="290"/>
    </row>
    <row r="261" spans="1:15" s="222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4" t="s">
        <v>123</v>
      </c>
      <c r="F261" s="9">
        <f>SUM(F263:F266)</f>
        <v>263000</v>
      </c>
      <c r="G261" s="9">
        <f>SUM(G263:G266)</f>
        <v>83000</v>
      </c>
      <c r="H261" s="9">
        <f>SUM(H263:H266)</f>
        <v>180000</v>
      </c>
      <c r="O261" s="290"/>
    </row>
    <row r="262" spans="1:15" s="222" customFormat="1" ht="24" customHeight="1">
      <c r="A262" s="7"/>
      <c r="B262" s="7"/>
      <c r="C262" s="7"/>
      <c r="D262" s="7"/>
      <c r="E262" s="45" t="s">
        <v>484</v>
      </c>
      <c r="F262" s="9"/>
      <c r="G262" s="9"/>
      <c r="H262" s="9"/>
      <c r="O262" s="290"/>
    </row>
    <row r="263" spans="1:15" s="222" customFormat="1">
      <c r="A263" s="7"/>
      <c r="B263" s="7"/>
      <c r="C263" s="7"/>
      <c r="D263" s="7"/>
      <c r="E263" s="44" t="s">
        <v>513</v>
      </c>
      <c r="F263" s="9">
        <f>G263+H263</f>
        <v>83000</v>
      </c>
      <c r="G263" s="9">
        <v>83000</v>
      </c>
      <c r="H263" s="9">
        <v>0</v>
      </c>
      <c r="O263" s="290"/>
    </row>
    <row r="264" spans="1:15" s="222" customFormat="1" ht="25.5">
      <c r="A264" s="7"/>
      <c r="B264" s="7"/>
      <c r="C264" s="7"/>
      <c r="D264" s="7"/>
      <c r="E264" s="226" t="s">
        <v>532</v>
      </c>
      <c r="F264" s="9">
        <f>G264+H264</f>
        <v>0</v>
      </c>
      <c r="G264" s="9">
        <v>0</v>
      </c>
      <c r="H264" s="9">
        <v>0</v>
      </c>
      <c r="O264" s="290"/>
    </row>
    <row r="265" spans="1:15" s="222" customFormat="1" ht="21" customHeight="1">
      <c r="A265" s="7"/>
      <c r="B265" s="7"/>
      <c r="C265" s="7"/>
      <c r="D265" s="7"/>
      <c r="E265" s="47" t="s">
        <v>517</v>
      </c>
      <c r="F265" s="9">
        <f>SUM(G265:H265)</f>
        <v>160000</v>
      </c>
      <c r="G265" s="9">
        <v>0</v>
      </c>
      <c r="H265" s="9">
        <v>160000</v>
      </c>
      <c r="O265" s="290"/>
    </row>
    <row r="266" spans="1:15" ht="16.5" customHeight="1">
      <c r="A266" s="7"/>
      <c r="B266" s="7"/>
      <c r="C266" s="7"/>
      <c r="D266" s="7"/>
      <c r="E266" s="243" t="str">
        <f>E351</f>
        <v>Շենքերի և շինությունների կապիտալ վերանորոգում 5113</v>
      </c>
      <c r="F266" s="9">
        <f>SUM(G266:H266)</f>
        <v>20000</v>
      </c>
      <c r="G266" s="9">
        <v>0</v>
      </c>
      <c r="H266" s="9">
        <v>20000</v>
      </c>
      <c r="I266" s="3" t="s">
        <v>540</v>
      </c>
      <c r="O266" s="290"/>
    </row>
    <row r="267" spans="1:15" s="222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4" t="s">
        <v>124</v>
      </c>
      <c r="F267" s="9">
        <f>SUM(F268)</f>
        <v>80046.600000000006</v>
      </c>
      <c r="G267" s="9">
        <f>SUM(G268)</f>
        <v>80046.600000000006</v>
      </c>
      <c r="H267" s="9">
        <f>SUM(H268)</f>
        <v>0</v>
      </c>
      <c r="O267" s="290"/>
    </row>
    <row r="268" spans="1:15" s="222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4" t="s">
        <v>124</v>
      </c>
      <c r="F268" s="9">
        <f>F270+F271</f>
        <v>80046.600000000006</v>
      </c>
      <c r="G268" s="9">
        <f>G270+G271</f>
        <v>80046.600000000006</v>
      </c>
      <c r="H268" s="9">
        <f>SUM(H271)</f>
        <v>0</v>
      </c>
      <c r="O268" s="290"/>
    </row>
    <row r="269" spans="1:15" s="222" customFormat="1" ht="30" customHeight="1">
      <c r="A269" s="7"/>
      <c r="B269" s="7"/>
      <c r="C269" s="7"/>
      <c r="D269" s="7"/>
      <c r="E269" s="45" t="s">
        <v>484</v>
      </c>
      <c r="F269" s="9"/>
      <c r="G269" s="9"/>
      <c r="H269" s="9"/>
      <c r="O269" s="290"/>
    </row>
    <row r="270" spans="1:15" s="222" customFormat="1" ht="0.75" customHeight="1">
      <c r="A270" s="7"/>
      <c r="B270" s="7"/>
      <c r="C270" s="7"/>
      <c r="D270" s="7"/>
      <c r="E270" s="44" t="s">
        <v>513</v>
      </c>
      <c r="F270" s="9">
        <v>0</v>
      </c>
      <c r="G270" s="9">
        <v>0</v>
      </c>
      <c r="H270" s="9"/>
      <c r="O270" s="290"/>
    </row>
    <row r="271" spans="1:15" s="222" customFormat="1" ht="18.75" customHeight="1">
      <c r="A271" s="7"/>
      <c r="B271" s="7"/>
      <c r="C271" s="7"/>
      <c r="D271" s="7"/>
      <c r="E271" s="44" t="s">
        <v>523</v>
      </c>
      <c r="F271" s="9">
        <f>SUM(G271:H271)</f>
        <v>80046.600000000006</v>
      </c>
      <c r="G271" s="9">
        <v>80046.600000000006</v>
      </c>
      <c r="H271" s="235">
        <v>0</v>
      </c>
      <c r="O271" s="290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4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290"/>
    </row>
    <row r="273" spans="1:15" ht="15" hidden="1" customHeight="1">
      <c r="A273" s="7"/>
      <c r="B273" s="7"/>
      <c r="C273" s="7"/>
      <c r="D273" s="7"/>
      <c r="E273" s="44" t="s">
        <v>16</v>
      </c>
      <c r="F273" s="235"/>
      <c r="G273" s="235"/>
      <c r="H273" s="235"/>
      <c r="O273" s="290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4" t="s">
        <v>125</v>
      </c>
      <c r="F274" s="9">
        <f>SUM(G274,H274)</f>
        <v>0</v>
      </c>
      <c r="G274" s="9">
        <v>0</v>
      </c>
      <c r="H274" s="9">
        <v>0</v>
      </c>
      <c r="O274" s="290"/>
    </row>
    <row r="275" spans="1:15" s="222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4" t="s">
        <v>126</v>
      </c>
      <c r="F275" s="9">
        <f>SUM(F277)</f>
        <v>13468.5</v>
      </c>
      <c r="G275" s="9">
        <f>SUM(G277)</f>
        <v>13468.5</v>
      </c>
      <c r="H275" s="9">
        <f>SUM(H277)</f>
        <v>0</v>
      </c>
      <c r="O275" s="290"/>
    </row>
    <row r="276" spans="1:15" s="222" customFormat="1" ht="15" hidden="1" customHeight="1">
      <c r="A276" s="7"/>
      <c r="B276" s="7"/>
      <c r="C276" s="7"/>
      <c r="D276" s="7"/>
      <c r="E276" s="44" t="s">
        <v>16</v>
      </c>
      <c r="F276" s="235"/>
      <c r="G276" s="235"/>
      <c r="H276" s="235"/>
      <c r="O276" s="290"/>
    </row>
    <row r="277" spans="1:15" s="222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4" t="s">
        <v>126</v>
      </c>
      <c r="F277" s="9">
        <f>SUM(F279:F280)</f>
        <v>13468.5</v>
      </c>
      <c r="G277" s="9">
        <f>SUM(G279:G280)</f>
        <v>13468.5</v>
      </c>
      <c r="H277" s="9">
        <f>SUM(H279:H280)</f>
        <v>0</v>
      </c>
      <c r="O277" s="290"/>
    </row>
    <row r="278" spans="1:15" s="222" customFormat="1" ht="24" customHeight="1">
      <c r="A278" s="7"/>
      <c r="B278" s="7"/>
      <c r="C278" s="7"/>
      <c r="D278" s="7"/>
      <c r="E278" s="45" t="s">
        <v>484</v>
      </c>
      <c r="F278" s="9"/>
      <c r="G278" s="9"/>
      <c r="H278" s="9"/>
      <c r="O278" s="290"/>
    </row>
    <row r="279" spans="1:15" s="222" customFormat="1" ht="31.5" customHeight="1">
      <c r="A279" s="7"/>
      <c r="B279" s="7"/>
      <c r="C279" s="7"/>
      <c r="D279" s="7"/>
      <c r="E279" s="44" t="s">
        <v>527</v>
      </c>
      <c r="F279" s="9">
        <f>SUM(G279:H279)</f>
        <v>12928.5</v>
      </c>
      <c r="G279" s="9">
        <v>12928.5</v>
      </c>
      <c r="H279" s="9">
        <v>0</v>
      </c>
      <c r="O279" s="290"/>
    </row>
    <row r="280" spans="1:15" s="222" customFormat="1" ht="19.5" customHeight="1">
      <c r="A280" s="7"/>
      <c r="B280" s="7"/>
      <c r="C280" s="7"/>
      <c r="D280" s="7"/>
      <c r="E280" s="44" t="s">
        <v>528</v>
      </c>
      <c r="F280" s="9">
        <f>SUM(G280:H280)</f>
        <v>540</v>
      </c>
      <c r="G280" s="9">
        <v>540</v>
      </c>
      <c r="H280" s="9">
        <v>0</v>
      </c>
      <c r="O280" s="290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4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290"/>
    </row>
    <row r="282" spans="1:15" ht="39.950000000000003" hidden="1" customHeight="1">
      <c r="A282" s="7"/>
      <c r="B282" s="7"/>
      <c r="C282" s="7"/>
      <c r="D282" s="7"/>
      <c r="E282" s="44" t="s">
        <v>16</v>
      </c>
      <c r="F282" s="235"/>
      <c r="G282" s="235"/>
      <c r="H282" s="235"/>
      <c r="O282" s="290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4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290"/>
    </row>
    <row r="284" spans="1:15" ht="15" hidden="1" customHeight="1">
      <c r="A284" s="7"/>
      <c r="B284" s="7"/>
      <c r="C284" s="7"/>
      <c r="D284" s="7"/>
      <c r="E284" s="44" t="s">
        <v>16</v>
      </c>
      <c r="F284" s="235"/>
      <c r="G284" s="235"/>
      <c r="H284" s="235"/>
      <c r="O284" s="290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4" t="s">
        <v>129</v>
      </c>
      <c r="F285" s="9">
        <f>SUM(G285,H285)</f>
        <v>0</v>
      </c>
      <c r="G285" s="9">
        <v>0</v>
      </c>
      <c r="H285" s="9">
        <v>0</v>
      </c>
      <c r="O285" s="290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4" t="s">
        <v>130</v>
      </c>
      <c r="F286" s="9">
        <f>SUM(G286,H286)</f>
        <v>0</v>
      </c>
      <c r="G286" s="9">
        <v>0</v>
      </c>
      <c r="H286" s="9">
        <v>0</v>
      </c>
      <c r="O286" s="290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4" t="s">
        <v>131</v>
      </c>
      <c r="F287" s="9">
        <f>SUM(G287,H287)</f>
        <v>0</v>
      </c>
      <c r="G287" s="9">
        <v>0</v>
      </c>
      <c r="H287" s="9">
        <v>0</v>
      </c>
      <c r="O287" s="290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4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290"/>
    </row>
    <row r="289" spans="1:15" ht="15" hidden="1" customHeight="1">
      <c r="A289" s="7"/>
      <c r="B289" s="7"/>
      <c r="C289" s="7"/>
      <c r="D289" s="7"/>
      <c r="E289" s="44" t="s">
        <v>16</v>
      </c>
      <c r="F289" s="235"/>
      <c r="G289" s="235"/>
      <c r="H289" s="235"/>
      <c r="O289" s="290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4" t="s">
        <v>133</v>
      </c>
      <c r="F290" s="9">
        <f>SUM(G290,H290)</f>
        <v>0</v>
      </c>
      <c r="G290" s="9">
        <v>0</v>
      </c>
      <c r="H290" s="9">
        <v>0</v>
      </c>
      <c r="O290" s="290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4" t="s">
        <v>134</v>
      </c>
      <c r="F291" s="9">
        <f>SUM(G291,H291)</f>
        <v>0</v>
      </c>
      <c r="G291" s="9">
        <v>0</v>
      </c>
      <c r="H291" s="9">
        <v>0</v>
      </c>
      <c r="O291" s="290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4" t="s">
        <v>135</v>
      </c>
      <c r="F292" s="9">
        <f>SUM(G292,H292)</f>
        <v>0</v>
      </c>
      <c r="G292" s="9">
        <v>0</v>
      </c>
      <c r="H292" s="9">
        <v>0</v>
      </c>
      <c r="O292" s="290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4" t="s">
        <v>136</v>
      </c>
      <c r="F293" s="9">
        <f>SUM(G293,H293)</f>
        <v>0</v>
      </c>
      <c r="G293" s="9">
        <v>0</v>
      </c>
      <c r="H293" s="9">
        <v>0</v>
      </c>
      <c r="O293" s="290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4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290"/>
    </row>
    <row r="295" spans="1:15" ht="15" hidden="1" customHeight="1">
      <c r="A295" s="7"/>
      <c r="B295" s="7"/>
      <c r="C295" s="7"/>
      <c r="D295" s="7"/>
      <c r="E295" s="44" t="s">
        <v>16</v>
      </c>
      <c r="F295" s="235"/>
      <c r="G295" s="235"/>
      <c r="H295" s="235"/>
      <c r="O295" s="290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4" t="s">
        <v>138</v>
      </c>
      <c r="F296" s="9">
        <f>SUM(G296,H296)</f>
        <v>0</v>
      </c>
      <c r="G296" s="9">
        <v>0</v>
      </c>
      <c r="H296" s="9">
        <v>0</v>
      </c>
      <c r="O296" s="290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4" t="s">
        <v>139</v>
      </c>
      <c r="F297" s="9">
        <f>SUM(G297,H297)</f>
        <v>0</v>
      </c>
      <c r="G297" s="9">
        <v>0</v>
      </c>
      <c r="H297" s="9">
        <v>0</v>
      </c>
      <c r="O297" s="290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4" t="s">
        <v>140</v>
      </c>
      <c r="F298" s="9">
        <f>SUM(G298,H298)</f>
        <v>0</v>
      </c>
      <c r="G298" s="9">
        <v>0</v>
      </c>
      <c r="H298" s="9">
        <v>0</v>
      </c>
      <c r="O298" s="290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4" t="s">
        <v>141</v>
      </c>
      <c r="F299" s="9">
        <f>SUM(G299,H299)</f>
        <v>0</v>
      </c>
      <c r="G299" s="9">
        <v>0</v>
      </c>
      <c r="H299" s="9">
        <v>0</v>
      </c>
      <c r="O299" s="290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4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290"/>
    </row>
    <row r="301" spans="1:15" ht="15" hidden="1" customHeight="1">
      <c r="A301" s="7"/>
      <c r="B301" s="7"/>
      <c r="C301" s="7"/>
      <c r="D301" s="7"/>
      <c r="E301" s="44" t="s">
        <v>16</v>
      </c>
      <c r="F301" s="235"/>
      <c r="G301" s="235"/>
      <c r="H301" s="235"/>
      <c r="O301" s="290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4" t="s">
        <v>142</v>
      </c>
      <c r="F302" s="9">
        <f>SUM(G302,H302)</f>
        <v>0</v>
      </c>
      <c r="G302" s="9">
        <v>0</v>
      </c>
      <c r="H302" s="9">
        <v>0</v>
      </c>
      <c r="O302" s="290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4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290"/>
    </row>
    <row r="304" spans="1:15" ht="15" hidden="1" customHeight="1">
      <c r="A304" s="7"/>
      <c r="B304" s="7"/>
      <c r="C304" s="7"/>
      <c r="D304" s="7"/>
      <c r="E304" s="44" t="s">
        <v>16</v>
      </c>
      <c r="F304" s="235"/>
      <c r="G304" s="235"/>
      <c r="H304" s="235"/>
      <c r="O304" s="290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4" t="s">
        <v>143</v>
      </c>
      <c r="F305" s="9">
        <f>SUM(G305,H305)</f>
        <v>0</v>
      </c>
      <c r="G305" s="9">
        <v>0</v>
      </c>
      <c r="H305" s="9">
        <v>0</v>
      </c>
      <c r="O305" s="290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4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290"/>
    </row>
    <row r="307" spans="1:15" ht="15" hidden="1" customHeight="1">
      <c r="A307" s="7"/>
      <c r="B307" s="7"/>
      <c r="C307" s="7"/>
      <c r="D307" s="7"/>
      <c r="E307" s="44" t="s">
        <v>16</v>
      </c>
      <c r="F307" s="235"/>
      <c r="G307" s="235"/>
      <c r="H307" s="235"/>
      <c r="O307" s="290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4" t="s">
        <v>145</v>
      </c>
      <c r="F308" s="9">
        <f>SUM(G308,H308)</f>
        <v>0</v>
      </c>
      <c r="G308" s="9">
        <v>0</v>
      </c>
      <c r="H308" s="9">
        <v>0</v>
      </c>
      <c r="O308" s="290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4" t="s">
        <v>144</v>
      </c>
      <c r="F309" s="9">
        <f>SUM(G309,H309)</f>
        <v>0</v>
      </c>
      <c r="G309" s="9">
        <v>0</v>
      </c>
      <c r="H309" s="9">
        <v>0</v>
      </c>
      <c r="O309" s="290"/>
    </row>
    <row r="310" spans="1:15" s="222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4" t="s">
        <v>146</v>
      </c>
      <c r="F310" s="9">
        <f>G310+H310</f>
        <v>156043.79999999999</v>
      </c>
      <c r="G310" s="9">
        <f>SUM(G311,G314,G332,G336,G340,G342)</f>
        <v>156043.79999999999</v>
      </c>
      <c r="H310" s="9">
        <f>SUM(H311,H314,H332,H336,H340,H342)</f>
        <v>0</v>
      </c>
      <c r="O310" s="290"/>
    </row>
    <row r="311" spans="1:15" s="222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4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290"/>
    </row>
    <row r="312" spans="1:15" s="222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4" t="s">
        <v>147</v>
      </c>
      <c r="F312" s="9">
        <f>SUM(G312,H312)</f>
        <v>0</v>
      </c>
      <c r="G312" s="9">
        <f>G313</f>
        <v>0</v>
      </c>
      <c r="H312" s="9">
        <v>0</v>
      </c>
      <c r="O312" s="290"/>
    </row>
    <row r="313" spans="1:15" s="222" customFormat="1" ht="15" customHeight="1">
      <c r="A313" s="7"/>
      <c r="B313" s="7"/>
      <c r="C313" s="7"/>
      <c r="D313" s="7"/>
      <c r="E313" s="44" t="s">
        <v>544</v>
      </c>
      <c r="F313" s="9">
        <v>0</v>
      </c>
      <c r="G313" s="9">
        <v>0</v>
      </c>
      <c r="H313" s="9"/>
      <c r="O313" s="290"/>
    </row>
    <row r="314" spans="1:15" s="222" customFormat="1">
      <c r="A314" s="7">
        <v>2820</v>
      </c>
      <c r="B314" s="7" t="s">
        <v>40</v>
      </c>
      <c r="C314" s="7" t="s">
        <v>18</v>
      </c>
      <c r="D314" s="7" t="s">
        <v>12</v>
      </c>
      <c r="E314" s="44" t="s">
        <v>148</v>
      </c>
      <c r="F314" s="9">
        <f>G314</f>
        <v>156043.79999999999</v>
      </c>
      <c r="G314" s="9">
        <f>SUM(G315,G320,G325)</f>
        <v>156043.79999999999</v>
      </c>
      <c r="H314" s="9">
        <f>SUM(H315,H320,H325)</f>
        <v>0</v>
      </c>
      <c r="O314" s="290"/>
    </row>
    <row r="315" spans="1:15" s="222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4" t="s">
        <v>149</v>
      </c>
      <c r="F315" s="9">
        <f>F317+F318</f>
        <v>45337.4</v>
      </c>
      <c r="G315" s="9">
        <f>G318</f>
        <v>45337.4</v>
      </c>
      <c r="H315" s="9">
        <f>H318</f>
        <v>0</v>
      </c>
      <c r="O315" s="290"/>
    </row>
    <row r="316" spans="1:15" s="222" customFormat="1" ht="24" customHeight="1">
      <c r="A316" s="7"/>
      <c r="B316" s="7"/>
      <c r="C316" s="7"/>
      <c r="D316" s="7"/>
      <c r="E316" s="45" t="s">
        <v>484</v>
      </c>
      <c r="F316" s="9"/>
      <c r="G316" s="9"/>
      <c r="H316" s="9"/>
      <c r="O316" s="290"/>
    </row>
    <row r="317" spans="1:15" s="222" customFormat="1" ht="14.25" customHeight="1">
      <c r="A317" s="7"/>
      <c r="B317" s="7"/>
      <c r="C317" s="7"/>
      <c r="D317" s="7"/>
      <c r="E317" s="44" t="s">
        <v>527</v>
      </c>
      <c r="F317" s="9">
        <v>0</v>
      </c>
      <c r="G317" s="9">
        <v>0</v>
      </c>
      <c r="H317" s="9"/>
      <c r="O317" s="290"/>
    </row>
    <row r="318" spans="1:15" s="222" customFormat="1" ht="15" customHeight="1">
      <c r="A318" s="7"/>
      <c r="B318" s="7"/>
      <c r="C318" s="7"/>
      <c r="D318" s="7"/>
      <c r="E318" s="44" t="s">
        <v>523</v>
      </c>
      <c r="F318" s="9">
        <f>SUM(G318:H318)</f>
        <v>45337.4</v>
      </c>
      <c r="G318" s="9">
        <v>45337.4</v>
      </c>
      <c r="H318" s="235">
        <v>0</v>
      </c>
      <c r="O318" s="290"/>
    </row>
    <row r="319" spans="1:15" s="222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4" t="s">
        <v>150</v>
      </c>
      <c r="F319" s="9">
        <f>SUM(G319,H319)</f>
        <v>0</v>
      </c>
      <c r="G319" s="9">
        <v>0</v>
      </c>
      <c r="H319" s="9">
        <v>0</v>
      </c>
      <c r="O319" s="290"/>
    </row>
    <row r="320" spans="1:15" s="222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4" t="s">
        <v>151</v>
      </c>
      <c r="F320" s="9">
        <f>G320+H320</f>
        <v>50136.9</v>
      </c>
      <c r="G320" s="9">
        <f>G322+G323</f>
        <v>50136.9</v>
      </c>
      <c r="H320" s="9">
        <v>0</v>
      </c>
      <c r="O320" s="290"/>
    </row>
    <row r="321" spans="1:15" s="222" customFormat="1" ht="23.25" customHeight="1">
      <c r="A321" s="7"/>
      <c r="B321" s="7"/>
      <c r="C321" s="7"/>
      <c r="D321" s="7"/>
      <c r="E321" s="45" t="s">
        <v>484</v>
      </c>
      <c r="F321" s="9"/>
      <c r="G321" s="9"/>
      <c r="H321" s="9"/>
      <c r="O321" s="290"/>
    </row>
    <row r="322" spans="1:15" s="222" customFormat="1" ht="16.5" hidden="1" customHeight="1">
      <c r="A322" s="7"/>
      <c r="B322" s="7"/>
      <c r="C322" s="7"/>
      <c r="D322" s="7"/>
      <c r="E322" s="44" t="s">
        <v>527</v>
      </c>
      <c r="F322" s="9">
        <v>0</v>
      </c>
      <c r="G322" s="9">
        <v>0</v>
      </c>
      <c r="H322" s="9"/>
      <c r="O322" s="290"/>
    </row>
    <row r="323" spans="1:15" s="222" customFormat="1" ht="15" customHeight="1">
      <c r="A323" s="7"/>
      <c r="B323" s="7"/>
      <c r="C323" s="7"/>
      <c r="D323" s="7"/>
      <c r="E323" s="44" t="s">
        <v>523</v>
      </c>
      <c r="F323" s="9">
        <f>SUM(G323:H323)</f>
        <v>50136.9</v>
      </c>
      <c r="G323" s="9">
        <v>50136.9</v>
      </c>
      <c r="H323" s="235">
        <v>0</v>
      </c>
      <c r="O323" s="290"/>
    </row>
    <row r="324" spans="1:15" s="222" customFormat="1" ht="15" customHeight="1">
      <c r="A324" s="7"/>
      <c r="B324" s="7"/>
      <c r="C324" s="7"/>
      <c r="D324" s="7"/>
      <c r="E324" s="44" t="s">
        <v>567</v>
      </c>
      <c r="F324" s="9">
        <v>0</v>
      </c>
      <c r="G324" s="9"/>
      <c r="H324" s="235">
        <v>0</v>
      </c>
      <c r="O324" s="290"/>
    </row>
    <row r="325" spans="1:15" s="222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4" t="s">
        <v>152</v>
      </c>
      <c r="F325" s="9">
        <f>G325</f>
        <v>60569.5</v>
      </c>
      <c r="G325" s="9">
        <f>G327+G328+G329</f>
        <v>60569.5</v>
      </c>
      <c r="H325" s="9">
        <f>SUM(H327:H328)</f>
        <v>0</v>
      </c>
      <c r="O325" s="290"/>
    </row>
    <row r="326" spans="1:15" s="222" customFormat="1" ht="24" customHeight="1">
      <c r="A326" s="7"/>
      <c r="B326" s="7"/>
      <c r="C326" s="7"/>
      <c r="D326" s="7"/>
      <c r="E326" s="45" t="s">
        <v>484</v>
      </c>
      <c r="F326" s="9"/>
      <c r="G326" s="9"/>
      <c r="H326" s="9"/>
      <c r="O326" s="290"/>
    </row>
    <row r="327" spans="1:15" s="222" customFormat="1" ht="15" customHeight="1">
      <c r="A327" s="7"/>
      <c r="B327" s="7"/>
      <c r="C327" s="7"/>
      <c r="D327" s="7"/>
      <c r="E327" s="44" t="s">
        <v>819</v>
      </c>
      <c r="F327" s="9">
        <f>SUM(G327:H327)</f>
        <v>8000</v>
      </c>
      <c r="G327" s="9">
        <v>8000</v>
      </c>
      <c r="H327" s="9">
        <v>0</v>
      </c>
      <c r="O327" s="290"/>
    </row>
    <row r="328" spans="1:15" s="222" customFormat="1" ht="15" customHeight="1">
      <c r="A328" s="7"/>
      <c r="B328" s="7"/>
      <c r="C328" s="7"/>
      <c r="D328" s="7"/>
      <c r="E328" s="44" t="s">
        <v>820</v>
      </c>
      <c r="F328" s="9">
        <f>SUM(G328:H328)</f>
        <v>14550</v>
      </c>
      <c r="G328" s="9">
        <v>14550</v>
      </c>
      <c r="H328" s="9">
        <v>0</v>
      </c>
      <c r="O328" s="290"/>
    </row>
    <row r="329" spans="1:15" s="222" customFormat="1" ht="15" customHeight="1">
      <c r="A329" s="7"/>
      <c r="B329" s="7"/>
      <c r="C329" s="7"/>
      <c r="D329" s="7"/>
      <c r="E329" s="44" t="s">
        <v>821</v>
      </c>
      <c r="F329" s="9">
        <f>SUM(G329,H329)</f>
        <v>38019.5</v>
      </c>
      <c r="G329" s="9">
        <v>38019.5</v>
      </c>
      <c r="H329" s="9">
        <v>0</v>
      </c>
      <c r="O329" s="290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4" t="s">
        <v>153</v>
      </c>
      <c r="F330" s="9">
        <f>SUM(G330,H330)</f>
        <v>0</v>
      </c>
      <c r="G330" s="9">
        <v>0</v>
      </c>
      <c r="H330" s="9">
        <v>0</v>
      </c>
      <c r="O330" s="290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4" t="s">
        <v>154</v>
      </c>
      <c r="F331" s="9">
        <f>SUM(G331,H331)</f>
        <v>0</v>
      </c>
      <c r="G331" s="9">
        <v>0</v>
      </c>
      <c r="H331" s="9">
        <v>0</v>
      </c>
      <c r="O331" s="290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4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290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4" t="s">
        <v>156</v>
      </c>
      <c r="F333" s="9">
        <f>SUM(G333,H333)</f>
        <v>0</v>
      </c>
      <c r="G333" s="9">
        <v>0</v>
      </c>
      <c r="H333" s="9">
        <v>0</v>
      </c>
      <c r="O333" s="290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4" t="s">
        <v>157</v>
      </c>
      <c r="F334" s="9">
        <f>SUM(G334,H334)</f>
        <v>0</v>
      </c>
      <c r="G334" s="9">
        <v>0</v>
      </c>
      <c r="H334" s="9">
        <v>0</v>
      </c>
      <c r="O334" s="290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4" t="s">
        <v>158</v>
      </c>
      <c r="F335" s="9">
        <f>SUM(G335,H335)</f>
        <v>0</v>
      </c>
      <c r="G335" s="9">
        <v>0</v>
      </c>
      <c r="H335" s="9">
        <v>0</v>
      </c>
      <c r="O335" s="290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4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290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4" t="s">
        <v>160</v>
      </c>
      <c r="F337" s="9">
        <f>SUM(G337,H337)</f>
        <v>0</v>
      </c>
      <c r="G337" s="9">
        <v>0</v>
      </c>
      <c r="H337" s="9">
        <v>0</v>
      </c>
      <c r="O337" s="290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4" t="s">
        <v>822</v>
      </c>
      <c r="F338" s="9">
        <f>SUM(G338,H338)</f>
        <v>0</v>
      </c>
      <c r="G338" s="9">
        <v>0</v>
      </c>
      <c r="H338" s="9">
        <v>0</v>
      </c>
      <c r="O338" s="290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4" t="s">
        <v>162</v>
      </c>
      <c r="F339" s="9">
        <f>SUM(G339,H339)</f>
        <v>0</v>
      </c>
      <c r="G339" s="9">
        <v>0</v>
      </c>
      <c r="H339" s="9">
        <v>0</v>
      </c>
      <c r="O339" s="290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4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290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4" t="s">
        <v>163</v>
      </c>
      <c r="F341" s="9">
        <f>SUM(G341,H341)</f>
        <v>0</v>
      </c>
      <c r="G341" s="9">
        <v>0</v>
      </c>
      <c r="H341" s="9">
        <v>0</v>
      </c>
      <c r="O341" s="290"/>
    </row>
    <row r="342" spans="1:15" ht="11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4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290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4" t="s">
        <v>164</v>
      </c>
      <c r="F343" s="9">
        <f>SUM(G343,H343)</f>
        <v>0</v>
      </c>
      <c r="G343" s="9">
        <v>0</v>
      </c>
      <c r="H343" s="9">
        <v>0</v>
      </c>
      <c r="O343" s="290"/>
    </row>
    <row r="344" spans="1:15" s="222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4" t="s">
        <v>165</v>
      </c>
      <c r="F344" s="9">
        <f>G344+H344</f>
        <v>1419292.2</v>
      </c>
      <c r="G344" s="9">
        <f>SUM(G345,G353,G357,G360,G363,G369,G371,G373)</f>
        <v>1279292.2</v>
      </c>
      <c r="H344" s="9">
        <f>SUM(H345,H353,H357,H360,H363,H369,H371,H373)</f>
        <v>140000</v>
      </c>
      <c r="O344" s="290"/>
    </row>
    <row r="345" spans="1:15" s="222" customFormat="1">
      <c r="A345" s="7">
        <v>2910</v>
      </c>
      <c r="B345" s="7" t="s">
        <v>110</v>
      </c>
      <c r="C345" s="7" t="s">
        <v>11</v>
      </c>
      <c r="D345" s="7" t="s">
        <v>12</v>
      </c>
      <c r="E345" s="44" t="s">
        <v>166</v>
      </c>
      <c r="F345" s="9">
        <f>SUM(F346)</f>
        <v>1167169.2</v>
      </c>
      <c r="G345" s="9">
        <f>SUM(G346)</f>
        <v>1027169.2</v>
      </c>
      <c r="H345" s="9">
        <f>SUM(H346)</f>
        <v>140000</v>
      </c>
      <c r="O345" s="290"/>
    </row>
    <row r="346" spans="1:15" s="222" customFormat="1">
      <c r="A346" s="7">
        <v>2911</v>
      </c>
      <c r="B346" s="7" t="s">
        <v>110</v>
      </c>
      <c r="C346" s="7" t="s">
        <v>11</v>
      </c>
      <c r="D346" s="7" t="s">
        <v>11</v>
      </c>
      <c r="E346" s="44" t="s">
        <v>167</v>
      </c>
      <c r="F346" s="9">
        <f>H346+G346</f>
        <v>1167169.2</v>
      </c>
      <c r="G346" s="9">
        <f>G348</f>
        <v>1027169.2</v>
      </c>
      <c r="H346" s="20">
        <f>SUM(H348:H351)</f>
        <v>140000</v>
      </c>
      <c r="O346" s="290"/>
    </row>
    <row r="347" spans="1:15" s="222" customFormat="1" ht="24" customHeight="1">
      <c r="A347" s="7"/>
      <c r="B347" s="7"/>
      <c r="C347" s="7"/>
      <c r="D347" s="7"/>
      <c r="E347" s="45" t="s">
        <v>484</v>
      </c>
      <c r="F347" s="9"/>
      <c r="G347" s="9"/>
      <c r="H347" s="9"/>
      <c r="O347" s="290"/>
    </row>
    <row r="348" spans="1:15" s="222" customFormat="1" ht="15" customHeight="1">
      <c r="A348" s="7"/>
      <c r="B348" s="7"/>
      <c r="C348" s="7"/>
      <c r="D348" s="7"/>
      <c r="E348" s="44" t="s">
        <v>523</v>
      </c>
      <c r="F348" s="9">
        <f>SUM(G348:H348)</f>
        <v>1027169.2</v>
      </c>
      <c r="G348" s="9">
        <v>1027169.2</v>
      </c>
      <c r="H348" s="235"/>
      <c r="O348" s="290"/>
    </row>
    <row r="349" spans="1:15" s="222" customFormat="1" ht="18" customHeight="1">
      <c r="A349" s="7"/>
      <c r="B349" s="7"/>
      <c r="C349" s="7"/>
      <c r="D349" s="7"/>
      <c r="E349" s="44" t="s">
        <v>833</v>
      </c>
      <c r="F349" s="9">
        <f>SUM(G349:H349)</f>
        <v>70000</v>
      </c>
      <c r="G349" s="9"/>
      <c r="H349" s="235">
        <v>70000</v>
      </c>
      <c r="O349" s="290"/>
    </row>
    <row r="350" spans="1:15" s="222" customFormat="1" ht="39.75" hidden="1" customHeight="1">
      <c r="A350" s="7"/>
      <c r="B350" s="7"/>
      <c r="C350" s="7"/>
      <c r="D350" s="7"/>
      <c r="E350" s="44" t="s">
        <v>543</v>
      </c>
      <c r="F350" s="9">
        <f>SUM(G350:H350)</f>
        <v>0</v>
      </c>
      <c r="G350" s="9"/>
      <c r="H350" s="235"/>
      <c r="I350" s="222" t="s">
        <v>542</v>
      </c>
      <c r="O350" s="290"/>
    </row>
    <row r="351" spans="1:15" s="222" customFormat="1" ht="20.25" customHeight="1">
      <c r="A351" s="7"/>
      <c r="B351" s="7"/>
      <c r="C351" s="7"/>
      <c r="D351" s="7"/>
      <c r="E351" s="242" t="s">
        <v>826</v>
      </c>
      <c r="F351" s="9">
        <f>SUM(G351:H351)</f>
        <v>70000</v>
      </c>
      <c r="G351" s="9"/>
      <c r="H351" s="20">
        <v>70000</v>
      </c>
      <c r="O351" s="290"/>
    </row>
    <row r="352" spans="1:15" ht="15" hidden="1" customHeight="1">
      <c r="A352" s="7">
        <v>2912</v>
      </c>
      <c r="B352" s="7" t="s">
        <v>110</v>
      </c>
      <c r="C352" s="7" t="s">
        <v>11</v>
      </c>
      <c r="D352" s="7" t="s">
        <v>18</v>
      </c>
      <c r="E352" s="240"/>
      <c r="F352" s="9">
        <f>SUM(G352,H352)</f>
        <v>0</v>
      </c>
      <c r="G352" s="9">
        <v>0</v>
      </c>
      <c r="H352" s="9">
        <v>0</v>
      </c>
      <c r="O352" s="290"/>
    </row>
    <row r="353" spans="1:15">
      <c r="A353" s="7">
        <v>2920</v>
      </c>
      <c r="B353" s="7" t="s">
        <v>110</v>
      </c>
      <c r="C353" s="7" t="s">
        <v>18</v>
      </c>
      <c r="D353" s="7" t="s">
        <v>12</v>
      </c>
      <c r="E353" s="241" t="s">
        <v>168</v>
      </c>
      <c r="F353" s="9">
        <f>SUM(F355:F356)</f>
        <v>0</v>
      </c>
      <c r="G353" s="9">
        <f>SUM(G355:G356)</f>
        <v>0</v>
      </c>
      <c r="H353" s="9">
        <f>SUM(H355:H356)</f>
        <v>0</v>
      </c>
      <c r="O353" s="290"/>
    </row>
    <row r="354" spans="1:15" ht="14.25" customHeight="1">
      <c r="A354" s="7"/>
      <c r="B354" s="7"/>
      <c r="C354" s="7"/>
      <c r="D354" s="7"/>
      <c r="E354" s="44" t="s">
        <v>169</v>
      </c>
      <c r="F354" s="235"/>
      <c r="G354" s="235"/>
      <c r="H354" s="235"/>
      <c r="O354" s="290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4" t="s">
        <v>16</v>
      </c>
      <c r="F355" s="9">
        <f>SUM(G355,H355)</f>
        <v>0</v>
      </c>
      <c r="G355" s="9">
        <v>0</v>
      </c>
      <c r="H355" s="9">
        <v>0</v>
      </c>
      <c r="O355" s="290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4" t="s">
        <v>170</v>
      </c>
      <c r="F356" s="9">
        <f>SUM(G356,H356)</f>
        <v>0</v>
      </c>
      <c r="G356" s="9">
        <v>0</v>
      </c>
      <c r="H356" s="9">
        <v>0</v>
      </c>
      <c r="O356" s="290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4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290"/>
    </row>
    <row r="358" spans="1:15" ht="26.2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4" t="s">
        <v>172</v>
      </c>
      <c r="F358" s="9">
        <f>SUM(G358,H358)</f>
        <v>0</v>
      </c>
      <c r="G358" s="9">
        <v>0</v>
      </c>
      <c r="H358" s="9">
        <v>0</v>
      </c>
      <c r="O358" s="290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4" t="s">
        <v>173</v>
      </c>
      <c r="F359" s="9">
        <f>SUM(G359,H359)</f>
        <v>0</v>
      </c>
      <c r="G359" s="9">
        <v>0</v>
      </c>
      <c r="H359" s="9">
        <v>0</v>
      </c>
      <c r="O359" s="290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4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290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4" t="s">
        <v>175</v>
      </c>
      <c r="F361" s="9">
        <f>SUM(G361,H361)</f>
        <v>0</v>
      </c>
      <c r="G361" s="9">
        <v>0</v>
      </c>
      <c r="H361" s="9">
        <v>0</v>
      </c>
      <c r="O361" s="290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4" t="s">
        <v>176</v>
      </c>
      <c r="F362" s="9">
        <f>SUM(G362,H362)</f>
        <v>0</v>
      </c>
      <c r="G362" s="9">
        <v>0</v>
      </c>
      <c r="H362" s="9">
        <v>0</v>
      </c>
      <c r="O362" s="290"/>
    </row>
    <row r="363" spans="1:15" s="222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4" t="s">
        <v>177</v>
      </c>
      <c r="F363" s="9">
        <f>SUM(F364)</f>
        <v>252123</v>
      </c>
      <c r="G363" s="9">
        <f>SUM(G364)</f>
        <v>252123</v>
      </c>
      <c r="H363" s="9">
        <f>SUM(H364)</f>
        <v>0</v>
      </c>
      <c r="O363" s="290"/>
    </row>
    <row r="364" spans="1:15" s="222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4" t="s">
        <v>178</v>
      </c>
      <c r="F364" s="9">
        <f>SUM(F366:F367)</f>
        <v>252123</v>
      </c>
      <c r="G364" s="9">
        <f>SUM(G366:G367)</f>
        <v>252123</v>
      </c>
      <c r="H364" s="9">
        <f>SUM(H366:H367)</f>
        <v>0</v>
      </c>
      <c r="O364" s="290"/>
    </row>
    <row r="365" spans="1:15" s="222" customFormat="1" ht="24" customHeight="1">
      <c r="A365" s="7"/>
      <c r="B365" s="7"/>
      <c r="C365" s="7"/>
      <c r="D365" s="7"/>
      <c r="E365" s="44" t="s">
        <v>827</v>
      </c>
      <c r="F365" s="9"/>
      <c r="G365" s="9"/>
      <c r="H365" s="9"/>
      <c r="O365" s="290"/>
    </row>
    <row r="366" spans="1:15" s="222" customFormat="1" ht="19.5" customHeight="1">
      <c r="A366" s="7"/>
      <c r="B366" s="7"/>
      <c r="C366" s="7"/>
      <c r="D366" s="7"/>
      <c r="E366" s="44" t="s">
        <v>828</v>
      </c>
      <c r="F366" s="9">
        <f>G366</f>
        <v>249290.4</v>
      </c>
      <c r="G366" s="9">
        <v>249290.4</v>
      </c>
      <c r="H366" s="235">
        <v>0</v>
      </c>
      <c r="O366" s="290"/>
    </row>
    <row r="367" spans="1:15" s="222" customFormat="1" ht="28.5" customHeight="1">
      <c r="A367" s="7"/>
      <c r="B367" s="7"/>
      <c r="C367" s="7"/>
      <c r="D367" s="7"/>
      <c r="E367" s="44" t="s">
        <v>829</v>
      </c>
      <c r="F367" s="9">
        <f>G367</f>
        <v>2832.6</v>
      </c>
      <c r="G367" s="9">
        <v>2832.6</v>
      </c>
      <c r="H367" s="235">
        <v>0</v>
      </c>
      <c r="K367" s="222" t="s">
        <v>544</v>
      </c>
      <c r="O367" s="290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4" t="s">
        <v>543</v>
      </c>
      <c r="F368" s="9">
        <f>SUM(G368,H368)</f>
        <v>0</v>
      </c>
      <c r="G368" s="9">
        <v>0</v>
      </c>
      <c r="H368" s="9">
        <v>0</v>
      </c>
      <c r="O368" s="290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4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290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4" t="s">
        <v>181</v>
      </c>
      <c r="F370" s="9">
        <f>SUM(G370,H370)</f>
        <v>0</v>
      </c>
      <c r="G370" s="9">
        <v>0</v>
      </c>
      <c r="H370" s="9">
        <v>0</v>
      </c>
      <c r="O370" s="290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4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290"/>
    </row>
    <row r="372" spans="1:15" ht="1.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4" t="s">
        <v>182</v>
      </c>
      <c r="F372" s="9">
        <f>SUM(G372,H372)</f>
        <v>0</v>
      </c>
      <c r="G372" s="9">
        <v>0</v>
      </c>
      <c r="H372" s="9">
        <v>0</v>
      </c>
      <c r="O372" s="290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4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290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4" t="s">
        <v>183</v>
      </c>
      <c r="F374" s="9">
        <f>SUM(G374,H374)</f>
        <v>0</v>
      </c>
      <c r="G374" s="9">
        <v>0</v>
      </c>
      <c r="H374" s="9">
        <v>0</v>
      </c>
      <c r="O374" s="290"/>
    </row>
    <row r="375" spans="1:15" s="222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44" t="s">
        <v>185</v>
      </c>
      <c r="F375" s="9">
        <f>F399</f>
        <v>20000</v>
      </c>
      <c r="G375" s="9">
        <f>G399</f>
        <v>20000</v>
      </c>
      <c r="H375" s="9">
        <f>SUM(H376,H379,H381,H383,H385,H387,H389,H394,H396)</f>
        <v>0</v>
      </c>
      <c r="O375" s="290"/>
    </row>
    <row r="376" spans="1:15" s="222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4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290"/>
    </row>
    <row r="377" spans="1:15" s="222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4" t="s">
        <v>186</v>
      </c>
      <c r="F377" s="9">
        <f>SUM(G377,H377)</f>
        <v>0</v>
      </c>
      <c r="G377" s="9">
        <v>0</v>
      </c>
      <c r="H377" s="9">
        <v>0</v>
      </c>
      <c r="O377" s="290"/>
    </row>
    <row r="378" spans="1:15" s="222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4" t="s">
        <v>187</v>
      </c>
      <c r="F378" s="9">
        <f>SUM(G378,H378)</f>
        <v>0</v>
      </c>
      <c r="G378" s="9">
        <v>0</v>
      </c>
      <c r="H378" s="9">
        <v>0</v>
      </c>
      <c r="O378" s="290"/>
    </row>
    <row r="379" spans="1:15" s="222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4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290"/>
    </row>
    <row r="380" spans="1:15" s="222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4" t="s">
        <v>189</v>
      </c>
      <c r="F380" s="9">
        <f>SUM(G380,H380)</f>
        <v>0</v>
      </c>
      <c r="G380" s="9">
        <v>0</v>
      </c>
      <c r="H380" s="9">
        <v>0</v>
      </c>
      <c r="O380" s="290"/>
    </row>
    <row r="381" spans="1:15" s="222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4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290"/>
    </row>
    <row r="382" spans="1:15" s="222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4" t="s">
        <v>190</v>
      </c>
      <c r="F382" s="9">
        <f>SUM(G382,H382)</f>
        <v>0</v>
      </c>
      <c r="G382" s="9">
        <v>0</v>
      </c>
      <c r="H382" s="9">
        <v>0</v>
      </c>
      <c r="O382" s="290"/>
    </row>
    <row r="383" spans="1:15" s="222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4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290"/>
    </row>
    <row r="384" spans="1:15" s="222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4" t="s">
        <v>191</v>
      </c>
      <c r="F384" s="9">
        <f>SUM(G384,H384)</f>
        <v>0</v>
      </c>
      <c r="G384" s="9">
        <v>0</v>
      </c>
      <c r="H384" s="9">
        <v>0</v>
      </c>
      <c r="O384" s="290"/>
    </row>
    <row r="385" spans="1:15" s="222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4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290"/>
    </row>
    <row r="386" spans="1:15" s="222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4" t="s">
        <v>192</v>
      </c>
      <c r="F386" s="9">
        <f>SUM(G386,H386)</f>
        <v>0</v>
      </c>
      <c r="G386" s="9">
        <v>0</v>
      </c>
      <c r="H386" s="9">
        <v>0</v>
      </c>
      <c r="O386" s="290"/>
    </row>
    <row r="387" spans="1:15" s="222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4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290"/>
    </row>
    <row r="388" spans="1:15" s="222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4" t="s">
        <v>193</v>
      </c>
      <c r="F388" s="9">
        <f>SUM(G388,H388)</f>
        <v>0</v>
      </c>
      <c r="G388" s="9">
        <v>0</v>
      </c>
      <c r="H388" s="9">
        <v>0</v>
      </c>
      <c r="O388" s="290"/>
    </row>
    <row r="389" spans="1:15" s="222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4" t="s">
        <v>193</v>
      </c>
      <c r="F389" s="9">
        <f>SUM(F390)</f>
        <v>0</v>
      </c>
      <c r="G389" s="9">
        <f>SUM(G390)</f>
        <v>0</v>
      </c>
      <c r="H389" s="9">
        <f>SUM(H390)</f>
        <v>0</v>
      </c>
      <c r="O389" s="290"/>
    </row>
    <row r="390" spans="1:15" s="222" customFormat="1" ht="29.25" customHeight="1">
      <c r="A390" s="7">
        <v>3071</v>
      </c>
      <c r="B390" s="7" t="s">
        <v>184</v>
      </c>
      <c r="C390" s="7" t="s">
        <v>38</v>
      </c>
      <c r="D390" s="7" t="s">
        <v>11</v>
      </c>
      <c r="E390" s="44" t="s">
        <v>194</v>
      </c>
      <c r="F390" s="9">
        <f>SUM(F392:F393)</f>
        <v>0</v>
      </c>
      <c r="G390" s="9">
        <f>SUM(G392:G393)</f>
        <v>0</v>
      </c>
      <c r="H390" s="9">
        <f>SUM(H392:H393)</f>
        <v>0</v>
      </c>
      <c r="O390" s="290"/>
    </row>
    <row r="391" spans="1:15" s="222" customFormat="1" ht="24" hidden="1" customHeight="1">
      <c r="A391" s="7"/>
      <c r="B391" s="7"/>
      <c r="C391" s="7"/>
      <c r="D391" s="7"/>
      <c r="E391" s="44" t="s">
        <v>194</v>
      </c>
      <c r="F391" s="9"/>
      <c r="G391" s="9"/>
      <c r="H391" s="9"/>
      <c r="O391" s="290"/>
    </row>
    <row r="392" spans="1:15" s="222" customFormat="1" ht="29.25" customHeight="1">
      <c r="A392" s="7"/>
      <c r="B392" s="7"/>
      <c r="C392" s="7"/>
      <c r="D392" s="7"/>
      <c r="E392" s="45" t="s">
        <v>484</v>
      </c>
      <c r="F392" s="9">
        <f>G392</f>
        <v>0</v>
      </c>
      <c r="G392" s="9">
        <v>0</v>
      </c>
      <c r="H392" s="9">
        <v>0</v>
      </c>
      <c r="O392" s="290"/>
    </row>
    <row r="393" spans="1:15" s="222" customFormat="1" ht="25.5" hidden="1" customHeight="1">
      <c r="A393" s="7"/>
      <c r="B393" s="7"/>
      <c r="C393" s="7"/>
      <c r="D393" s="7"/>
      <c r="E393" s="227" t="s">
        <v>536</v>
      </c>
      <c r="F393" s="9">
        <f>SUM(G393:H393)</f>
        <v>0</v>
      </c>
      <c r="G393" s="9">
        <v>0</v>
      </c>
      <c r="H393" s="9">
        <v>0</v>
      </c>
      <c r="O393" s="290"/>
    </row>
    <row r="394" spans="1:15" s="222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4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290"/>
    </row>
    <row r="395" spans="1:15" s="222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4" t="s">
        <v>195</v>
      </c>
      <c r="F395" s="9">
        <f>SUM(G395,H395)</f>
        <v>0</v>
      </c>
      <c r="G395" s="9">
        <v>0</v>
      </c>
      <c r="H395" s="9">
        <v>0</v>
      </c>
      <c r="O395" s="290"/>
    </row>
    <row r="396" spans="1:15" s="222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4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290"/>
    </row>
    <row r="397" spans="1:15" s="222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4" t="s">
        <v>196</v>
      </c>
      <c r="F397" s="9">
        <f>SUM(G397,H397)</f>
        <v>0</v>
      </c>
      <c r="G397" s="9">
        <v>0</v>
      </c>
      <c r="H397" s="9">
        <v>0</v>
      </c>
      <c r="O397" s="290"/>
    </row>
    <row r="398" spans="1:15" s="222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4" t="s">
        <v>196</v>
      </c>
      <c r="F398" s="9">
        <f>SUM(G398,H398)</f>
        <v>0</v>
      </c>
      <c r="G398" s="9">
        <v>0</v>
      </c>
      <c r="H398" s="9">
        <v>0</v>
      </c>
      <c r="O398" s="290"/>
    </row>
    <row r="399" spans="1:15" s="222" customFormat="1">
      <c r="A399" s="7"/>
      <c r="B399" s="7"/>
      <c r="C399" s="7"/>
      <c r="D399" s="7"/>
      <c r="E399" s="44" t="s">
        <v>832</v>
      </c>
      <c r="F399" s="9">
        <f>G399</f>
        <v>20000</v>
      </c>
      <c r="G399" s="9">
        <v>20000</v>
      </c>
      <c r="H399" s="9">
        <f t="shared" ref="F399:H401" si="7">SUM(H400)</f>
        <v>0</v>
      </c>
      <c r="O399" s="290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4" t="s">
        <v>199</v>
      </c>
      <c r="F400" s="9">
        <f t="shared" si="7"/>
        <v>134638.30000000005</v>
      </c>
      <c r="G400" s="9">
        <f>SUM(G401)</f>
        <v>534638.30000000005</v>
      </c>
      <c r="H400" s="9">
        <f t="shared" si="7"/>
        <v>0</v>
      </c>
      <c r="O400" s="290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4"/>
      <c r="F401" s="9">
        <f t="shared" si="7"/>
        <v>134638.30000000005</v>
      </c>
      <c r="G401" s="9">
        <f t="shared" si="7"/>
        <v>534638.30000000005</v>
      </c>
      <c r="H401" s="9">
        <f t="shared" si="7"/>
        <v>0</v>
      </c>
      <c r="O401" s="290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4" t="s">
        <v>201</v>
      </c>
      <c r="F402" s="9">
        <f>F403</f>
        <v>134638.30000000005</v>
      </c>
      <c r="G402" s="9">
        <f>G403</f>
        <v>534638.30000000005</v>
      </c>
      <c r="H402" s="9">
        <v>0</v>
      </c>
      <c r="O402" s="290"/>
    </row>
    <row r="403" spans="1:15">
      <c r="A403" s="83"/>
      <c r="B403" s="84"/>
      <c r="C403" s="84"/>
      <c r="D403" s="85"/>
      <c r="E403" s="81" t="s">
        <v>545</v>
      </c>
      <c r="F403" s="9">
        <f>G403-400000</f>
        <v>134638.30000000005</v>
      </c>
      <c r="G403" s="9">
        <v>534638.30000000005</v>
      </c>
      <c r="H403" s="9">
        <v>0</v>
      </c>
    </row>
    <row r="404" spans="1:15">
      <c r="A404" s="82"/>
      <c r="B404" s="82"/>
      <c r="C404" s="82"/>
      <c r="D404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թերթ 1</vt:lpstr>
      <vt:lpstr>Лист1</vt:lpstr>
      <vt:lpstr>Лист2</vt:lpstr>
      <vt:lpstr>հատված 1</vt:lpstr>
      <vt:lpstr>հատված 2</vt:lpstr>
      <vt:lpstr>հատված 3</vt:lpstr>
      <vt:lpstr>հատված 4-5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Armavir Armavir</cp:lastModifiedBy>
  <cp:lastPrinted>2025-12-23T12:28:19Z</cp:lastPrinted>
  <dcterms:created xsi:type="dcterms:W3CDTF">2022-02-01T10:32:06Z</dcterms:created>
  <dcterms:modified xsi:type="dcterms:W3CDTF">2025-12-30T06:02:46Z</dcterms:modified>
</cp:coreProperties>
</file>