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1840" windowHeight="10230" activeTab="1"/>
  </bookViews>
  <sheets>
    <sheet name="Կազմ" sheetId="9" r:id="rId1"/>
    <sheet name="Հատված 1" sheetId="8" r:id="rId2"/>
    <sheet name="Հատված 2" sheetId="10" r:id="rId3"/>
    <sheet name="Հատված 3" sheetId="11" r:id="rId4"/>
    <sheet name="Հատված 4-5" sheetId="14" r:id="rId5"/>
    <sheet name="Հատված 6" sheetId="13" r:id="rId6"/>
  </sheets>
  <definedNames>
    <definedName name="_xlnm.Print_Titles" localSheetId="1">'Հատված 1'!$6:$9</definedName>
    <definedName name="_xlnm.Print_Titles" localSheetId="2">'Հատված 2'!$6:$8</definedName>
    <definedName name="_xlnm.Print_Titles" localSheetId="3">'Հատված 3'!$6:$8</definedName>
  </definedNames>
  <calcPr calcId="162913"/>
</workbook>
</file>

<file path=xl/calcChain.xml><?xml version="1.0" encoding="utf-8"?>
<calcChain xmlns="http://schemas.openxmlformats.org/spreadsheetml/2006/main">
  <c r="D14" i="11" l="1"/>
  <c r="J276" i="13"/>
  <c r="H714" i="13"/>
  <c r="H713" i="13"/>
  <c r="I543" i="13"/>
  <c r="H543" i="13" s="1"/>
  <c r="I350" i="13"/>
  <c r="E19" i="8"/>
  <c r="D45" i="8"/>
  <c r="J341" i="13"/>
  <c r="J340" i="13"/>
  <c r="H340" i="13" s="1"/>
  <c r="I506" i="13"/>
  <c r="H509" i="13"/>
  <c r="H730" i="13"/>
  <c r="I729" i="13"/>
  <c r="I727" i="13"/>
  <c r="I726" i="13" s="1"/>
  <c r="I725" i="13" s="1"/>
  <c r="H725" i="13" s="1"/>
  <c r="H728" i="13"/>
  <c r="H727" i="13"/>
  <c r="H726" i="13" s="1"/>
  <c r="H724" i="13"/>
  <c r="H723" i="13"/>
  <c r="H722" i="13"/>
  <c r="J721" i="13"/>
  <c r="H721" i="13"/>
  <c r="I721" i="13"/>
  <c r="I718" i="13"/>
  <c r="I717" i="13" s="1"/>
  <c r="H717" i="13" s="1"/>
  <c r="H720" i="13"/>
  <c r="J719" i="13"/>
  <c r="H715" i="13"/>
  <c r="H712" i="13"/>
  <c r="H711" i="13"/>
  <c r="I710" i="13"/>
  <c r="I709" i="13"/>
  <c r="H709" i="13" s="1"/>
  <c r="J709" i="13"/>
  <c r="H708" i="13"/>
  <c r="H707" i="13"/>
  <c r="H706" i="13"/>
  <c r="J705" i="13"/>
  <c r="J704" i="13" s="1"/>
  <c r="I705" i="13"/>
  <c r="H705" i="13" s="1"/>
  <c r="I704" i="13"/>
  <c r="H704" i="13" s="1"/>
  <c r="H703" i="13"/>
  <c r="H702" i="13"/>
  <c r="H701" i="13"/>
  <c r="J700" i="13"/>
  <c r="J699" i="13"/>
  <c r="I700" i="13"/>
  <c r="H698" i="13"/>
  <c r="H697" i="13"/>
  <c r="H696" i="13"/>
  <c r="J695" i="13"/>
  <c r="I695" i="13"/>
  <c r="I694" i="13" s="1"/>
  <c r="H693" i="13"/>
  <c r="J692" i="13"/>
  <c r="I692" i="13"/>
  <c r="H692" i="13" s="1"/>
  <c r="H691" i="13"/>
  <c r="H690" i="13"/>
  <c r="H689" i="13"/>
  <c r="J688" i="13"/>
  <c r="J687" i="13"/>
  <c r="I688" i="13"/>
  <c r="I687" i="13"/>
  <c r="H686" i="13"/>
  <c r="H685" i="13"/>
  <c r="H684" i="13"/>
  <c r="J683" i="13"/>
  <c r="I683" i="13"/>
  <c r="H683" i="13"/>
  <c r="H682" i="13"/>
  <c r="H681" i="13"/>
  <c r="H680" i="13"/>
  <c r="J679" i="13"/>
  <c r="I679" i="13"/>
  <c r="H679" i="13" s="1"/>
  <c r="H676" i="13"/>
  <c r="H675" i="13"/>
  <c r="H674" i="13"/>
  <c r="H673" i="13"/>
  <c r="H672" i="13"/>
  <c r="J671" i="13"/>
  <c r="J670" i="13" s="1"/>
  <c r="I671" i="13"/>
  <c r="H671" i="13" s="1"/>
  <c r="H669" i="13"/>
  <c r="H668" i="13"/>
  <c r="H667" i="13"/>
  <c r="J666" i="13"/>
  <c r="J665" i="13" s="1"/>
  <c r="I666" i="13"/>
  <c r="H664" i="13"/>
  <c r="H663" i="13"/>
  <c r="H662" i="13"/>
  <c r="J661" i="13"/>
  <c r="I661" i="13"/>
  <c r="I660" i="13" s="1"/>
  <c r="H659" i="13"/>
  <c r="H658" i="13"/>
  <c r="H657" i="13"/>
  <c r="J656" i="13"/>
  <c r="I656" i="13"/>
  <c r="H656" i="13" s="1"/>
  <c r="H655" i="13"/>
  <c r="H654" i="13"/>
  <c r="I653" i="13"/>
  <c r="H653" i="13" s="1"/>
  <c r="H651" i="13"/>
  <c r="I650" i="13"/>
  <c r="H650" i="13" s="1"/>
  <c r="H648" i="13"/>
  <c r="H646" i="13"/>
  <c r="I646" i="13"/>
  <c r="I645" i="13"/>
  <c r="H645" i="13" s="1"/>
  <c r="H644" i="13"/>
  <c r="H643" i="13"/>
  <c r="H642" i="13"/>
  <c r="H641" i="13"/>
  <c r="H640" i="13"/>
  <c r="H639" i="13"/>
  <c r="H638" i="13"/>
  <c r="H637" i="13"/>
  <c r="H636" i="13"/>
  <c r="H635" i="13"/>
  <c r="H634" i="13"/>
  <c r="H633" i="13"/>
  <c r="H632" i="13"/>
  <c r="H631" i="13"/>
  <c r="H630" i="13"/>
  <c r="H629" i="13"/>
  <c r="H628" i="13"/>
  <c r="H627" i="13"/>
  <c r="H626" i="13"/>
  <c r="H625" i="13"/>
  <c r="H624" i="13"/>
  <c r="H623" i="13"/>
  <c r="H622" i="13"/>
  <c r="H621" i="13"/>
  <c r="H620" i="13"/>
  <c r="H619" i="13"/>
  <c r="H618" i="13"/>
  <c r="H617" i="13"/>
  <c r="H616" i="13"/>
  <c r="H615" i="13"/>
  <c r="H614" i="13"/>
  <c r="H613" i="13"/>
  <c r="H612" i="13"/>
  <c r="H611" i="13"/>
  <c r="H610" i="13"/>
  <c r="H609" i="13"/>
  <c r="H608" i="13"/>
  <c r="I606" i="13"/>
  <c r="I605" i="13"/>
  <c r="H603" i="13"/>
  <c r="H602" i="13"/>
  <c r="H601" i="13"/>
  <c r="J600" i="13"/>
  <c r="I600" i="13"/>
  <c r="J599" i="13"/>
  <c r="H598" i="13"/>
  <c r="H597" i="13"/>
  <c r="H596" i="13"/>
  <c r="J595" i="13"/>
  <c r="I595" i="13"/>
  <c r="I594" i="13"/>
  <c r="H593" i="13"/>
  <c r="H592" i="13"/>
  <c r="H591" i="13"/>
  <c r="J590" i="13"/>
  <c r="I590" i="13"/>
  <c r="H590" i="13"/>
  <c r="H588" i="13"/>
  <c r="J586" i="13"/>
  <c r="H585" i="13"/>
  <c r="H584" i="13"/>
  <c r="H583" i="13"/>
  <c r="J582" i="13"/>
  <c r="H582" i="13" s="1"/>
  <c r="I582" i="13"/>
  <c r="H581" i="13"/>
  <c r="I579" i="13"/>
  <c r="H579" i="13" s="1"/>
  <c r="J578" i="13"/>
  <c r="H578" i="13" s="1"/>
  <c r="I578" i="13"/>
  <c r="H577" i="13"/>
  <c r="H576" i="13"/>
  <c r="H575" i="13"/>
  <c r="J574" i="13"/>
  <c r="H574" i="13" s="1"/>
  <c r="H573" i="13"/>
  <c r="H572" i="13"/>
  <c r="H571" i="13"/>
  <c r="J570" i="13"/>
  <c r="H570" i="13"/>
  <c r="I570" i="13"/>
  <c r="H569" i="13"/>
  <c r="H568" i="13"/>
  <c r="H567" i="13"/>
  <c r="J566" i="13"/>
  <c r="I566" i="13"/>
  <c r="I565" i="13" s="1"/>
  <c r="H564" i="13"/>
  <c r="H563" i="13"/>
  <c r="H562" i="13"/>
  <c r="J561" i="13"/>
  <c r="I561" i="13"/>
  <c r="H560" i="13"/>
  <c r="I559" i="13"/>
  <c r="H559" i="13" s="1"/>
  <c r="I558" i="13"/>
  <c r="H558" i="13" s="1"/>
  <c r="I557" i="13"/>
  <c r="H557" i="13" s="1"/>
  <c r="I556" i="13"/>
  <c r="H556" i="13" s="1"/>
  <c r="I555" i="13"/>
  <c r="H555" i="13" s="1"/>
  <c r="I554" i="13"/>
  <c r="H554" i="13" s="1"/>
  <c r="I553" i="13"/>
  <c r="H553" i="13" s="1"/>
  <c r="H552" i="13"/>
  <c r="H551" i="13"/>
  <c r="H550" i="13"/>
  <c r="H549" i="13"/>
  <c r="H548" i="13"/>
  <c r="H547" i="13"/>
  <c r="H546" i="13"/>
  <c r="H545" i="13"/>
  <c r="H544" i="13"/>
  <c r="H542" i="13"/>
  <c r="H541" i="13"/>
  <c r="H540" i="13"/>
  <c r="H539" i="13"/>
  <c r="H538" i="13"/>
  <c r="H537" i="13"/>
  <c r="H536" i="13"/>
  <c r="H534" i="13"/>
  <c r="H533" i="13"/>
  <c r="H532" i="13"/>
  <c r="H531" i="13"/>
  <c r="H530" i="13"/>
  <c r="H529" i="13"/>
  <c r="H528" i="13"/>
  <c r="I527" i="13"/>
  <c r="H526" i="13"/>
  <c r="H525" i="13"/>
  <c r="H524" i="13"/>
  <c r="H523" i="13"/>
  <c r="H522" i="13"/>
  <c r="H521" i="13"/>
  <c r="H520" i="13"/>
  <c r="I519" i="13"/>
  <c r="H519" i="13" s="1"/>
  <c r="H517" i="13"/>
  <c r="H516" i="13"/>
  <c r="H514" i="13"/>
  <c r="H513" i="13"/>
  <c r="J511" i="13"/>
  <c r="H510" i="13"/>
  <c r="H508" i="13"/>
  <c r="H507" i="13"/>
  <c r="J506" i="13"/>
  <c r="H506" i="13"/>
  <c r="H505" i="13"/>
  <c r="H504" i="13"/>
  <c r="H503" i="13"/>
  <c r="H502" i="13"/>
  <c r="J501" i="13"/>
  <c r="J500" i="13"/>
  <c r="I501" i="13"/>
  <c r="H501" i="13" s="1"/>
  <c r="H499" i="13"/>
  <c r="H498" i="13"/>
  <c r="H497" i="13"/>
  <c r="J495" i="13"/>
  <c r="H495" i="13" s="1"/>
  <c r="H493" i="13"/>
  <c r="I491" i="13"/>
  <c r="J490" i="13"/>
  <c r="J489" i="13" s="1"/>
  <c r="H488" i="13"/>
  <c r="H487" i="13"/>
  <c r="H486" i="13"/>
  <c r="J485" i="13"/>
  <c r="I485" i="13"/>
  <c r="H484" i="13"/>
  <c r="H483" i="13"/>
  <c r="H482" i="13"/>
  <c r="J481" i="13"/>
  <c r="J480" i="13"/>
  <c r="I481" i="13"/>
  <c r="H479" i="13"/>
  <c r="H478" i="13"/>
  <c r="H477" i="13"/>
  <c r="J476" i="13"/>
  <c r="J475" i="13"/>
  <c r="H475" i="13" s="1"/>
  <c r="I476" i="13"/>
  <c r="H476" i="13"/>
  <c r="I475" i="13"/>
  <c r="H474" i="13"/>
  <c r="H473" i="13"/>
  <c r="H472" i="13"/>
  <c r="J471" i="13"/>
  <c r="J470" i="13" s="1"/>
  <c r="I471" i="13"/>
  <c r="H471" i="13" s="1"/>
  <c r="H469" i="13"/>
  <c r="H468" i="13"/>
  <c r="H467" i="13"/>
  <c r="J466" i="13"/>
  <c r="H466" i="13" s="1"/>
  <c r="I466" i="13"/>
  <c r="H465" i="13"/>
  <c r="H464" i="13"/>
  <c r="H463" i="13"/>
  <c r="J462" i="13"/>
  <c r="I462" i="13"/>
  <c r="H462" i="13" s="1"/>
  <c r="H461" i="13"/>
  <c r="H460" i="13"/>
  <c r="H459" i="13"/>
  <c r="J458" i="13"/>
  <c r="H458" i="13"/>
  <c r="I458" i="13"/>
  <c r="H457" i="13"/>
  <c r="H456" i="13"/>
  <c r="H455" i="13"/>
  <c r="J454" i="13"/>
  <c r="I454" i="13"/>
  <c r="H452" i="13"/>
  <c r="H451" i="13"/>
  <c r="H450" i="13"/>
  <c r="J449" i="13"/>
  <c r="I449" i="13"/>
  <c r="H449" i="13" s="1"/>
  <c r="H448" i="13"/>
  <c r="H447" i="13"/>
  <c r="H446" i="13"/>
  <c r="J445" i="13"/>
  <c r="I445" i="13"/>
  <c r="H445" i="13" s="1"/>
  <c r="H444" i="13"/>
  <c r="H443" i="13"/>
  <c r="H442" i="13"/>
  <c r="J441" i="13"/>
  <c r="I441" i="13"/>
  <c r="I436" i="13" s="1"/>
  <c r="H436" i="13" s="1"/>
  <c r="H440" i="13"/>
  <c r="H439" i="13"/>
  <c r="H438" i="13"/>
  <c r="J437" i="13"/>
  <c r="J436" i="13" s="1"/>
  <c r="I437" i="13"/>
  <c r="H435" i="13"/>
  <c r="H434" i="13"/>
  <c r="H433" i="13"/>
  <c r="J432" i="13"/>
  <c r="H432" i="13" s="1"/>
  <c r="I432" i="13"/>
  <c r="H431" i="13"/>
  <c r="H430" i="13"/>
  <c r="H429" i="13"/>
  <c r="J428" i="13"/>
  <c r="I428" i="13"/>
  <c r="H427" i="13"/>
  <c r="H426" i="13"/>
  <c r="H425" i="13"/>
  <c r="J424" i="13"/>
  <c r="I424" i="13"/>
  <c r="H424" i="13"/>
  <c r="H421" i="13"/>
  <c r="H420" i="13"/>
  <c r="H419" i="13"/>
  <c r="J418" i="13"/>
  <c r="J417" i="13" s="1"/>
  <c r="I418" i="13"/>
  <c r="H418" i="13" s="1"/>
  <c r="I417" i="13"/>
  <c r="H417" i="13" s="1"/>
  <c r="H416" i="13"/>
  <c r="H415" i="13"/>
  <c r="H414" i="13"/>
  <c r="J413" i="13"/>
  <c r="J412" i="13" s="1"/>
  <c r="I413" i="13"/>
  <c r="H411" i="13"/>
  <c r="H410" i="13"/>
  <c r="H409" i="13"/>
  <c r="J408" i="13"/>
  <c r="I408" i="13"/>
  <c r="I407" i="13"/>
  <c r="H406" i="13"/>
  <c r="H405" i="13"/>
  <c r="H404" i="13"/>
  <c r="J403" i="13"/>
  <c r="J402" i="13" s="1"/>
  <c r="I403" i="13"/>
  <c r="I402" i="13" s="1"/>
  <c r="H401" i="13"/>
  <c r="H400" i="13"/>
  <c r="H399" i="13"/>
  <c r="J398" i="13"/>
  <c r="J397" i="13"/>
  <c r="I398" i="13"/>
  <c r="H398" i="13"/>
  <c r="I397" i="13"/>
  <c r="H396" i="13"/>
  <c r="H395" i="13"/>
  <c r="H394" i="13"/>
  <c r="J393" i="13"/>
  <c r="J392" i="13"/>
  <c r="I393" i="13"/>
  <c r="H390" i="13"/>
  <c r="H389" i="13"/>
  <c r="H388" i="13"/>
  <c r="J387" i="13"/>
  <c r="I387" i="13"/>
  <c r="J386" i="13"/>
  <c r="H385" i="13"/>
  <c r="H384" i="13"/>
  <c r="H383" i="13"/>
  <c r="J382" i="13"/>
  <c r="I382" i="13"/>
  <c r="H380" i="13"/>
  <c r="H379" i="13"/>
  <c r="H378" i="13"/>
  <c r="J377" i="13"/>
  <c r="I377" i="13"/>
  <c r="I376" i="13" s="1"/>
  <c r="H376" i="13"/>
  <c r="J376" i="13"/>
  <c r="H375" i="13"/>
  <c r="H374" i="13"/>
  <c r="H373" i="13"/>
  <c r="J372" i="13"/>
  <c r="J371" i="13"/>
  <c r="I372" i="13"/>
  <c r="I371" i="13" s="1"/>
  <c r="H372" i="13"/>
  <c r="H371" i="13"/>
  <c r="H370" i="13"/>
  <c r="H369" i="13"/>
  <c r="H368" i="13"/>
  <c r="J367" i="13"/>
  <c r="J366" i="13" s="1"/>
  <c r="H366" i="13" s="1"/>
  <c r="I367" i="13"/>
  <c r="I366" i="13" s="1"/>
  <c r="H358" i="13"/>
  <c r="H357" i="13"/>
  <c r="H356" i="13"/>
  <c r="J354" i="13"/>
  <c r="H354" i="13" s="1"/>
  <c r="I354" i="13"/>
  <c r="H353" i="13"/>
  <c r="H352" i="13"/>
  <c r="H351" i="13"/>
  <c r="J350" i="13"/>
  <c r="J349" i="13" s="1"/>
  <c r="I349" i="13"/>
  <c r="I348" i="13" s="1"/>
  <c r="H347" i="13"/>
  <c r="H346" i="13"/>
  <c r="H342" i="13"/>
  <c r="H339" i="13"/>
  <c r="H338" i="13"/>
  <c r="H337" i="13"/>
  <c r="H336" i="13"/>
  <c r="H335" i="13"/>
  <c r="H334" i="13"/>
  <c r="H333" i="13"/>
  <c r="H332" i="13"/>
  <c r="H331" i="13"/>
  <c r="H330" i="13"/>
  <c r="H329" i="13"/>
  <c r="H328" i="13"/>
  <c r="H327" i="13"/>
  <c r="H326" i="13"/>
  <c r="H325" i="13"/>
  <c r="H324" i="13"/>
  <c r="H323" i="13"/>
  <c r="H322" i="13"/>
  <c r="H321" i="13"/>
  <c r="H320" i="13"/>
  <c r="H319" i="13"/>
  <c r="H318" i="13"/>
  <c r="H317" i="13"/>
  <c r="H316" i="13"/>
  <c r="H315" i="13"/>
  <c r="H314" i="13"/>
  <c r="H313" i="13"/>
  <c r="H312" i="13"/>
  <c r="H311" i="13"/>
  <c r="H310" i="13"/>
  <c r="H309" i="13"/>
  <c r="H308" i="13"/>
  <c r="H307" i="13"/>
  <c r="H306" i="13"/>
  <c r="H305" i="13"/>
  <c r="H304" i="13"/>
  <c r="H303" i="13"/>
  <c r="H302" i="13"/>
  <c r="H301" i="13"/>
  <c r="H300" i="13"/>
  <c r="H299" i="13"/>
  <c r="H298" i="13"/>
  <c r="H297" i="13"/>
  <c r="H296" i="13"/>
  <c r="H295" i="13"/>
  <c r="H294" i="13"/>
  <c r="H293" i="13"/>
  <c r="H292" i="13"/>
  <c r="H291" i="13"/>
  <c r="H290" i="13"/>
  <c r="H289" i="13"/>
  <c r="H288" i="13"/>
  <c r="H287" i="13"/>
  <c r="H286" i="13"/>
  <c r="H285" i="13"/>
  <c r="H284" i="13"/>
  <c r="H283" i="13"/>
  <c r="H282" i="13"/>
  <c r="H281" i="13"/>
  <c r="H280" i="13"/>
  <c r="H279" i="13"/>
  <c r="H278" i="13"/>
  <c r="H277" i="13"/>
  <c r="J275" i="13"/>
  <c r="H275" i="13" s="1"/>
  <c r="H269" i="13"/>
  <c r="H268" i="13"/>
  <c r="H267" i="13"/>
  <c r="J266" i="13"/>
  <c r="H266" i="13"/>
  <c r="H265" i="13"/>
  <c r="H264" i="13"/>
  <c r="H263" i="13"/>
  <c r="J262" i="13"/>
  <c r="H262" i="13" s="1"/>
  <c r="H261" i="13"/>
  <c r="H260" i="13"/>
  <c r="H259" i="13"/>
  <c r="J258" i="13"/>
  <c r="J257" i="13"/>
  <c r="H257" i="13" s="1"/>
  <c r="H256" i="13"/>
  <c r="J253" i="13"/>
  <c r="H252" i="13"/>
  <c r="H251" i="13"/>
  <c r="H250" i="13"/>
  <c r="J249" i="13"/>
  <c r="H249" i="13"/>
  <c r="H248" i="13"/>
  <c r="H247" i="13"/>
  <c r="H246" i="13"/>
  <c r="H245" i="13"/>
  <c r="H244" i="13"/>
  <c r="H243" i="13"/>
  <c r="H242" i="13"/>
  <c r="H241" i="13"/>
  <c r="H240" i="13"/>
  <c r="H239" i="13"/>
  <c r="H238" i="13"/>
  <c r="H237" i="13"/>
  <c r="H236" i="13"/>
  <c r="H235" i="13"/>
  <c r="J234" i="13"/>
  <c r="H234" i="13"/>
  <c r="H233" i="13"/>
  <c r="H232" i="13"/>
  <c r="I231" i="13"/>
  <c r="I205" i="13" s="1"/>
  <c r="H231" i="13"/>
  <c r="H229" i="13"/>
  <c r="H228" i="13"/>
  <c r="H227" i="13"/>
  <c r="J226" i="13"/>
  <c r="H226" i="13" s="1"/>
  <c r="H225" i="13"/>
  <c r="H224" i="13"/>
  <c r="H223" i="13"/>
  <c r="J222" i="13"/>
  <c r="H222" i="13"/>
  <c r="H217" i="13"/>
  <c r="J216" i="13"/>
  <c r="H214" i="13"/>
  <c r="H213" i="13"/>
  <c r="H212" i="13"/>
  <c r="J211" i="13"/>
  <c r="H211" i="13" s="1"/>
  <c r="H210" i="13"/>
  <c r="H209" i="13"/>
  <c r="H208" i="13"/>
  <c r="J207" i="13"/>
  <c r="H207" i="13"/>
  <c r="H204" i="13"/>
  <c r="H203" i="13"/>
  <c r="H202" i="13"/>
  <c r="H201" i="13"/>
  <c r="H200" i="13"/>
  <c r="H199" i="13"/>
  <c r="H198" i="13"/>
  <c r="H197" i="13"/>
  <c r="I196" i="13"/>
  <c r="H196" i="13" s="1"/>
  <c r="I195" i="13"/>
  <c r="H195" i="13" s="1"/>
  <c r="H194" i="13"/>
  <c r="H193" i="13"/>
  <c r="I192" i="13"/>
  <c r="H192" i="13" s="1"/>
  <c r="H190" i="13"/>
  <c r="H189" i="13"/>
  <c r="H188" i="13"/>
  <c r="H187" i="13"/>
  <c r="H186" i="13"/>
  <c r="H185" i="13"/>
  <c r="H184" i="13"/>
  <c r="H183" i="13"/>
  <c r="H182" i="13"/>
  <c r="H181" i="13"/>
  <c r="H180" i="13"/>
  <c r="H179" i="13"/>
  <c r="H178" i="13"/>
  <c r="H177" i="13"/>
  <c r="J176" i="13"/>
  <c r="I176" i="13"/>
  <c r="I175" i="13"/>
  <c r="H174" i="13"/>
  <c r="I173" i="13"/>
  <c r="H173" i="13" s="1"/>
  <c r="H172" i="13"/>
  <c r="H171" i="13"/>
  <c r="H170" i="13"/>
  <c r="J169" i="13"/>
  <c r="J168" i="13"/>
  <c r="I169" i="13"/>
  <c r="H169" i="13"/>
  <c r="H167" i="13"/>
  <c r="H166" i="13"/>
  <c r="H165" i="13"/>
  <c r="J164" i="13"/>
  <c r="J163" i="13" s="1"/>
  <c r="I164" i="13"/>
  <c r="H162" i="13"/>
  <c r="H161" i="13"/>
  <c r="H160" i="13"/>
  <c r="J159" i="13"/>
  <c r="J158" i="13" s="1"/>
  <c r="I159" i="13"/>
  <c r="H157" i="13"/>
  <c r="H156" i="13"/>
  <c r="H155" i="13"/>
  <c r="J154" i="13"/>
  <c r="J153" i="13" s="1"/>
  <c r="I154" i="13"/>
  <c r="H152" i="13"/>
  <c r="H151" i="13"/>
  <c r="H150" i="13"/>
  <c r="J149" i="13"/>
  <c r="I149" i="13"/>
  <c r="H149" i="13" s="1"/>
  <c r="H148" i="13"/>
  <c r="H147" i="13"/>
  <c r="H146" i="13"/>
  <c r="J145" i="13"/>
  <c r="J144" i="13"/>
  <c r="I145" i="13"/>
  <c r="I144" i="13"/>
  <c r="H143" i="13"/>
  <c r="H142" i="13"/>
  <c r="H141" i="13"/>
  <c r="J140" i="13"/>
  <c r="J139" i="13" s="1"/>
  <c r="I140" i="13"/>
  <c r="H138" i="13"/>
  <c r="H137" i="13"/>
  <c r="H136" i="13"/>
  <c r="J135" i="13"/>
  <c r="H135" i="13" s="1"/>
  <c r="I135" i="13"/>
  <c r="H134" i="13"/>
  <c r="H133" i="13"/>
  <c r="H132" i="13"/>
  <c r="J131" i="13"/>
  <c r="I131" i="13"/>
  <c r="H130" i="13"/>
  <c r="H129" i="13"/>
  <c r="H128" i="13"/>
  <c r="J127" i="13"/>
  <c r="H127" i="13" s="1"/>
  <c r="I127" i="13"/>
  <c r="H124" i="13"/>
  <c r="H123" i="13"/>
  <c r="H122" i="13"/>
  <c r="J121" i="13"/>
  <c r="J120" i="13" s="1"/>
  <c r="I121" i="13"/>
  <c r="H121" i="13" s="1"/>
  <c r="H119" i="13"/>
  <c r="J118" i="13"/>
  <c r="H118" i="13" s="1"/>
  <c r="I118" i="13"/>
  <c r="H117" i="13"/>
  <c r="H116" i="13"/>
  <c r="H115" i="13"/>
  <c r="J114" i="13"/>
  <c r="J113" i="13" s="1"/>
  <c r="I114" i="13"/>
  <c r="H112" i="13"/>
  <c r="H111" i="13"/>
  <c r="H110" i="13"/>
  <c r="J109" i="13"/>
  <c r="J108" i="13" s="1"/>
  <c r="I109" i="13"/>
  <c r="H107" i="13"/>
  <c r="H106" i="13"/>
  <c r="H105" i="13"/>
  <c r="J104" i="13"/>
  <c r="I104" i="13"/>
  <c r="I103" i="13" s="1"/>
  <c r="J103" i="13"/>
  <c r="H101" i="13"/>
  <c r="H100" i="13"/>
  <c r="H99" i="13"/>
  <c r="H98" i="13"/>
  <c r="J97" i="13"/>
  <c r="I97" i="13"/>
  <c r="H96" i="13"/>
  <c r="H95" i="13"/>
  <c r="J94" i="13"/>
  <c r="I94" i="13"/>
  <c r="H92" i="13"/>
  <c r="H91" i="13"/>
  <c r="H90" i="13"/>
  <c r="J89" i="13"/>
  <c r="J88" i="13"/>
  <c r="I89" i="13"/>
  <c r="I88" i="13"/>
  <c r="H88" i="13" s="1"/>
  <c r="H87" i="13"/>
  <c r="H86" i="13"/>
  <c r="H85" i="13"/>
  <c r="J84" i="13"/>
  <c r="J83" i="13" s="1"/>
  <c r="I84" i="13"/>
  <c r="I83" i="13" s="1"/>
  <c r="H82" i="13"/>
  <c r="H81" i="13"/>
  <c r="H80" i="13"/>
  <c r="J79" i="13"/>
  <c r="J78" i="13" s="1"/>
  <c r="I79" i="13"/>
  <c r="H77" i="13"/>
  <c r="H76" i="13"/>
  <c r="H75" i="13"/>
  <c r="J74" i="13"/>
  <c r="I74" i="13"/>
  <c r="J73" i="13"/>
  <c r="H72" i="13"/>
  <c r="H71" i="13"/>
  <c r="H70" i="13"/>
  <c r="J69" i="13"/>
  <c r="H69" i="13"/>
  <c r="I69" i="13"/>
  <c r="H68" i="13"/>
  <c r="H67" i="13"/>
  <c r="H66" i="13"/>
  <c r="J65" i="13"/>
  <c r="I65" i="13"/>
  <c r="H65" i="13" s="1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J49" i="13"/>
  <c r="J48" i="13"/>
  <c r="I49" i="13"/>
  <c r="I48" i="13"/>
  <c r="H47" i="13"/>
  <c r="H46" i="13"/>
  <c r="H45" i="13"/>
  <c r="J44" i="13"/>
  <c r="I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J12" i="13"/>
  <c r="J11" i="13"/>
  <c r="I12" i="13"/>
  <c r="D75" i="14"/>
  <c r="D74" i="14"/>
  <c r="F73" i="14"/>
  <c r="D73" i="14" s="1"/>
  <c r="D72" i="14"/>
  <c r="D71" i="14"/>
  <c r="F70" i="14"/>
  <c r="D68" i="14"/>
  <c r="D67" i="14"/>
  <c r="F66" i="14"/>
  <c r="E65" i="14"/>
  <c r="D63" i="14"/>
  <c r="D59" i="14"/>
  <c r="D58" i="14"/>
  <c r="D56" i="14"/>
  <c r="D55" i="14"/>
  <c r="D54" i="14"/>
  <c r="D53" i="14"/>
  <c r="D52" i="14"/>
  <c r="D51" i="14"/>
  <c r="F50" i="14"/>
  <c r="D50" i="14" s="1"/>
  <c r="E50" i="14"/>
  <c r="D49" i="14"/>
  <c r="D48" i="14"/>
  <c r="D47" i="14"/>
  <c r="F46" i="14"/>
  <c r="D46" i="14" s="1"/>
  <c r="D45" i="14"/>
  <c r="D44" i="14"/>
  <c r="D43" i="14"/>
  <c r="F42" i="14"/>
  <c r="E42" i="14"/>
  <c r="D42" i="14" s="1"/>
  <c r="D41" i="14"/>
  <c r="D40" i="14"/>
  <c r="F39" i="14"/>
  <c r="F38" i="14" s="1"/>
  <c r="E39" i="14"/>
  <c r="E38" i="14" s="1"/>
  <c r="E30" i="14" s="1"/>
  <c r="D30" i="14" s="1"/>
  <c r="D37" i="14"/>
  <c r="D36" i="14"/>
  <c r="F35" i="14"/>
  <c r="D35" i="14"/>
  <c r="D34" i="14"/>
  <c r="D33" i="14"/>
  <c r="F32" i="14"/>
  <c r="F31" i="14" s="1"/>
  <c r="D31" i="14" s="1"/>
  <c r="D32" i="14"/>
  <c r="F30" i="14"/>
  <c r="D29" i="14"/>
  <c r="D28" i="14"/>
  <c r="F27" i="14"/>
  <c r="D25" i="14"/>
  <c r="D24" i="14"/>
  <c r="C11" i="14"/>
  <c r="I129" i="10"/>
  <c r="H38" i="10"/>
  <c r="E90" i="11"/>
  <c r="D90" i="11"/>
  <c r="I156" i="10"/>
  <c r="E103" i="8"/>
  <c r="E20" i="8"/>
  <c r="D20" i="8"/>
  <c r="D19" i="8"/>
  <c r="D28" i="8"/>
  <c r="D43" i="8"/>
  <c r="E128" i="11"/>
  <c r="D128" i="11" s="1"/>
  <c r="E12" i="11"/>
  <c r="D12" i="11"/>
  <c r="H127" i="10"/>
  <c r="I105" i="10"/>
  <c r="E65" i="8"/>
  <c r="E56" i="8"/>
  <c r="E12" i="8"/>
  <c r="D12" i="8"/>
  <c r="D15" i="8"/>
  <c r="D44" i="8"/>
  <c r="D42" i="8"/>
  <c r="D41" i="8"/>
  <c r="D40" i="8"/>
  <c r="D39" i="8"/>
  <c r="D36" i="8"/>
  <c r="D27" i="8"/>
  <c r="D25" i="8"/>
  <c r="D24" i="8"/>
  <c r="D23" i="8"/>
  <c r="D22" i="8"/>
  <c r="D21" i="8"/>
  <c r="D14" i="8"/>
  <c r="D13" i="8"/>
  <c r="I68" i="10"/>
  <c r="H222" i="10"/>
  <c r="F137" i="11"/>
  <c r="D137" i="11" s="1"/>
  <c r="D92" i="8"/>
  <c r="D90" i="8"/>
  <c r="F90" i="11"/>
  <c r="D13" i="11"/>
  <c r="F128" i="11"/>
  <c r="F141" i="11"/>
  <c r="D141" i="11"/>
  <c r="F133" i="11"/>
  <c r="D133" i="11"/>
  <c r="F146" i="11"/>
  <c r="D146" i="11"/>
  <c r="F171" i="11"/>
  <c r="F159" i="11"/>
  <c r="D159" i="11" s="1"/>
  <c r="E89" i="8"/>
  <c r="D89" i="8"/>
  <c r="I127" i="10"/>
  <c r="G127" i="10"/>
  <c r="H108" i="10"/>
  <c r="H26" i="10"/>
  <c r="G26" i="10" s="1"/>
  <c r="I84" i="10"/>
  <c r="I176" i="10"/>
  <c r="I155" i="10" s="1"/>
  <c r="D67" i="8"/>
  <c r="E42" i="11"/>
  <c r="D42" i="11" s="1"/>
  <c r="E21" i="11"/>
  <c r="D21" i="11" s="1"/>
  <c r="E47" i="11"/>
  <c r="D47" i="11" s="1"/>
  <c r="E33" i="11"/>
  <c r="D33" i="11" s="1"/>
  <c r="E114" i="11"/>
  <c r="D114" i="11" s="1"/>
  <c r="E111" i="11"/>
  <c r="E103" i="11"/>
  <c r="E29" i="11"/>
  <c r="D29" i="11"/>
  <c r="E44" i="11"/>
  <c r="D44" i="11"/>
  <c r="E47" i="8"/>
  <c r="D47" i="8"/>
  <c r="I131" i="10"/>
  <c r="I191" i="10"/>
  <c r="I179" i="10"/>
  <c r="I110" i="10"/>
  <c r="E80" i="8"/>
  <c r="D80" i="8" s="1"/>
  <c r="E16" i="8"/>
  <c r="D16" i="8" s="1"/>
  <c r="G12" i="10"/>
  <c r="D129" i="11"/>
  <c r="D15" i="11"/>
  <c r="G27" i="10"/>
  <c r="G21" i="10"/>
  <c r="H44" i="10"/>
  <c r="G38" i="10"/>
  <c r="H36" i="10"/>
  <c r="G36" i="10"/>
  <c r="H31" i="10"/>
  <c r="D106" i="8"/>
  <c r="D105" i="8"/>
  <c r="D104" i="8"/>
  <c r="F103" i="8"/>
  <c r="D103" i="8"/>
  <c r="D102" i="8"/>
  <c r="D101" i="8"/>
  <c r="F100" i="8"/>
  <c r="D100" i="8"/>
  <c r="D99" i="8"/>
  <c r="D98" i="8"/>
  <c r="E97" i="8"/>
  <c r="D97" i="8"/>
  <c r="D96" i="8"/>
  <c r="D95" i="8"/>
  <c r="E94" i="8"/>
  <c r="D94" i="8"/>
  <c r="D93" i="8"/>
  <c r="D88" i="8"/>
  <c r="D87" i="8"/>
  <c r="D86" i="8"/>
  <c r="E85" i="8"/>
  <c r="D85" i="8"/>
  <c r="D84" i="8"/>
  <c r="D83" i="8"/>
  <c r="D82" i="8"/>
  <c r="D81" i="8"/>
  <c r="D79" i="8"/>
  <c r="E78" i="8"/>
  <c r="D77" i="8"/>
  <c r="F76" i="8"/>
  <c r="D76" i="8" s="1"/>
  <c r="D74" i="8"/>
  <c r="D73" i="8"/>
  <c r="F72" i="8"/>
  <c r="D72" i="8" s="1"/>
  <c r="D71" i="8"/>
  <c r="D70" i="8"/>
  <c r="D69" i="8"/>
  <c r="D68" i="8"/>
  <c r="D66" i="8"/>
  <c r="D64" i="8"/>
  <c r="F63" i="8"/>
  <c r="D63" i="8" s="1"/>
  <c r="D62" i="8"/>
  <c r="E61" i="8"/>
  <c r="D61" i="8"/>
  <c r="D60" i="8"/>
  <c r="F59" i="8"/>
  <c r="D58" i="8"/>
  <c r="E57" i="8"/>
  <c r="D55" i="8"/>
  <c r="D54" i="8"/>
  <c r="D53" i="8"/>
  <c r="D52" i="8"/>
  <c r="E51" i="8"/>
  <c r="E50" i="8" s="1"/>
  <c r="D50" i="8"/>
  <c r="D49" i="8"/>
  <c r="D48" i="8"/>
  <c r="D17" i="8"/>
  <c r="D175" i="11"/>
  <c r="D174" i="11"/>
  <c r="D173" i="11"/>
  <c r="D172" i="11"/>
  <c r="D170" i="11"/>
  <c r="F169" i="11"/>
  <c r="D169" i="11"/>
  <c r="D168" i="11"/>
  <c r="D167" i="11"/>
  <c r="D166" i="11"/>
  <c r="F165" i="11"/>
  <c r="D164" i="11"/>
  <c r="D162" i="11"/>
  <c r="D161" i="11"/>
  <c r="D160" i="11"/>
  <c r="D157" i="11"/>
  <c r="D156" i="11"/>
  <c r="D155" i="11"/>
  <c r="D154" i="11"/>
  <c r="F153" i="11"/>
  <c r="D153" i="11" s="1"/>
  <c r="D152" i="11"/>
  <c r="F151" i="11"/>
  <c r="D151" i="11"/>
  <c r="D150" i="11"/>
  <c r="D149" i="11"/>
  <c r="D148" i="11"/>
  <c r="D147" i="11"/>
  <c r="D145" i="11"/>
  <c r="D144" i="11"/>
  <c r="D143" i="11"/>
  <c r="D142" i="11"/>
  <c r="D140" i="11"/>
  <c r="D139" i="11"/>
  <c r="D138" i="11"/>
  <c r="D136" i="11"/>
  <c r="D135" i="11"/>
  <c r="D134" i="11"/>
  <c r="D130" i="11"/>
  <c r="D127" i="11"/>
  <c r="E126" i="11"/>
  <c r="D126" i="11"/>
  <c r="D125" i="11"/>
  <c r="E124" i="11"/>
  <c r="D124" i="11" s="1"/>
  <c r="D123" i="11"/>
  <c r="D122" i="11"/>
  <c r="E121" i="11"/>
  <c r="D121" i="11" s="1"/>
  <c r="D120" i="11"/>
  <c r="E119" i="11"/>
  <c r="D119" i="11"/>
  <c r="D118" i="11"/>
  <c r="D117" i="11"/>
  <c r="D116" i="11"/>
  <c r="D115" i="11"/>
  <c r="D113" i="11"/>
  <c r="D112" i="11"/>
  <c r="D109" i="11"/>
  <c r="E108" i="11"/>
  <c r="D108" i="11" s="1"/>
  <c r="D107" i="11"/>
  <c r="D106" i="11"/>
  <c r="D105" i="11"/>
  <c r="D104" i="11"/>
  <c r="D102" i="11"/>
  <c r="D101" i="11"/>
  <c r="E100" i="11"/>
  <c r="D98" i="11"/>
  <c r="D97" i="11"/>
  <c r="D96" i="11"/>
  <c r="D95" i="11"/>
  <c r="F94" i="11"/>
  <c r="D94" i="11" s="1"/>
  <c r="D92" i="11"/>
  <c r="D91" i="11"/>
  <c r="D89" i="11"/>
  <c r="D88" i="11"/>
  <c r="D87" i="11"/>
  <c r="D86" i="11"/>
  <c r="F85" i="11"/>
  <c r="E85" i="11"/>
  <c r="E84" i="11"/>
  <c r="D83" i="11"/>
  <c r="D82" i="11"/>
  <c r="D80" i="11"/>
  <c r="D79" i="11"/>
  <c r="E78" i="11"/>
  <c r="D78" i="11"/>
  <c r="D77" i="11"/>
  <c r="D76" i="11"/>
  <c r="E75" i="11"/>
  <c r="D75" i="11"/>
  <c r="D73" i="11"/>
  <c r="D72" i="11"/>
  <c r="E71" i="11"/>
  <c r="D71" i="11"/>
  <c r="D70" i="11"/>
  <c r="D69" i="11"/>
  <c r="E68" i="11"/>
  <c r="E67" i="11"/>
  <c r="D67" i="11" s="1"/>
  <c r="D66" i="11"/>
  <c r="D65" i="11"/>
  <c r="D64" i="11"/>
  <c r="E63" i="11"/>
  <c r="D63" i="11"/>
  <c r="D62" i="11"/>
  <c r="D61" i="11"/>
  <c r="E60" i="11"/>
  <c r="D60" i="11"/>
  <c r="D59" i="11"/>
  <c r="D58" i="11"/>
  <c r="D57" i="11"/>
  <c r="E56" i="11"/>
  <c r="D56" i="11" s="1"/>
  <c r="D55" i="11"/>
  <c r="D54" i="11"/>
  <c r="D53" i="11"/>
  <c r="D52" i="11"/>
  <c r="D51" i="11"/>
  <c r="D50" i="11"/>
  <c r="D49" i="11"/>
  <c r="D48" i="11"/>
  <c r="D46" i="11"/>
  <c r="D45" i="11"/>
  <c r="D43" i="11"/>
  <c r="D41" i="11"/>
  <c r="D40" i="11"/>
  <c r="D39" i="11"/>
  <c r="D38" i="11"/>
  <c r="D37" i="11"/>
  <c r="D36" i="11"/>
  <c r="D35" i="11"/>
  <c r="D34" i="11"/>
  <c r="D32" i="11"/>
  <c r="D31" i="11"/>
  <c r="D30" i="11"/>
  <c r="D28" i="11"/>
  <c r="D27" i="11"/>
  <c r="D26" i="11"/>
  <c r="D25" i="11"/>
  <c r="D24" i="11"/>
  <c r="D23" i="11"/>
  <c r="D22" i="11"/>
  <c r="D19" i="11"/>
  <c r="F18" i="11"/>
  <c r="D18" i="11" s="1"/>
  <c r="E18" i="11"/>
  <c r="D17" i="11"/>
  <c r="H68" i="10"/>
  <c r="G68" i="10" s="1"/>
  <c r="I26" i="10"/>
  <c r="I108" i="10"/>
  <c r="G108" i="10" s="1"/>
  <c r="H131" i="10"/>
  <c r="G131" i="10" s="1"/>
  <c r="H158" i="10"/>
  <c r="G158" i="10" s="1"/>
  <c r="H176" i="10"/>
  <c r="H179" i="10"/>
  <c r="H191" i="10"/>
  <c r="G191" i="10" s="1"/>
  <c r="G13" i="10"/>
  <c r="G14" i="10"/>
  <c r="H15" i="10"/>
  <c r="H11" i="10" s="1"/>
  <c r="I15" i="10"/>
  <c r="I11" i="10" s="1"/>
  <c r="G16" i="10"/>
  <c r="G17" i="10"/>
  <c r="G19" i="10"/>
  <c r="G20" i="10"/>
  <c r="H22" i="10"/>
  <c r="G22" i="10" s="1"/>
  <c r="I22" i="10"/>
  <c r="G23" i="10"/>
  <c r="H24" i="10"/>
  <c r="G24" i="10"/>
  <c r="I24" i="10"/>
  <c r="G25" i="10"/>
  <c r="G29" i="10"/>
  <c r="G32" i="10"/>
  <c r="G33" i="10"/>
  <c r="G34" i="10"/>
  <c r="I36" i="10"/>
  <c r="G37" i="10"/>
  <c r="G39" i="10"/>
  <c r="H40" i="10"/>
  <c r="G40" i="10" s="1"/>
  <c r="I40" i="10"/>
  <c r="G41" i="10"/>
  <c r="H42" i="10"/>
  <c r="I42" i="10"/>
  <c r="G43" i="10"/>
  <c r="G45" i="10"/>
  <c r="H47" i="10"/>
  <c r="I47" i="10"/>
  <c r="G48" i="10"/>
  <c r="G49" i="10"/>
  <c r="G50" i="10"/>
  <c r="H51" i="10"/>
  <c r="G51" i="10" s="1"/>
  <c r="I51" i="10"/>
  <c r="G52" i="10"/>
  <c r="H53" i="10"/>
  <c r="I53" i="10"/>
  <c r="I46" i="10" s="1"/>
  <c r="I44" i="10" s="1"/>
  <c r="G44" i="10" s="1"/>
  <c r="G54" i="10"/>
  <c r="G55" i="10"/>
  <c r="H56" i="10"/>
  <c r="G56" i="10"/>
  <c r="I56" i="10"/>
  <c r="G57" i="10"/>
  <c r="H58" i="10"/>
  <c r="I58" i="10"/>
  <c r="G58" i="10" s="1"/>
  <c r="G59" i="10"/>
  <c r="H60" i="10"/>
  <c r="I60" i="10"/>
  <c r="G61" i="10"/>
  <c r="H62" i="10"/>
  <c r="G62" i="10"/>
  <c r="I62" i="10"/>
  <c r="G63" i="10"/>
  <c r="H65" i="10"/>
  <c r="I65" i="10"/>
  <c r="I64" i="10" s="1"/>
  <c r="G66" i="10"/>
  <c r="G67" i="10"/>
  <c r="G69" i="10"/>
  <c r="G70" i="10"/>
  <c r="G71" i="10"/>
  <c r="G72" i="10"/>
  <c r="H73" i="10"/>
  <c r="G73" i="10"/>
  <c r="I73" i="10"/>
  <c r="G74" i="10"/>
  <c r="G75" i="10"/>
  <c r="G76" i="10"/>
  <c r="G77" i="10"/>
  <c r="G78" i="10"/>
  <c r="G79" i="10"/>
  <c r="H80" i="10"/>
  <c r="I80" i="10"/>
  <c r="G81" i="10"/>
  <c r="G82" i="10"/>
  <c r="G83" i="10"/>
  <c r="H84" i="10"/>
  <c r="G85" i="10"/>
  <c r="G86" i="10"/>
  <c r="G87" i="10"/>
  <c r="G88" i="10"/>
  <c r="G89" i="10"/>
  <c r="H90" i="10"/>
  <c r="G90" i="10" s="1"/>
  <c r="I90" i="10"/>
  <c r="G91" i="10"/>
  <c r="H92" i="10"/>
  <c r="G92" i="10" s="1"/>
  <c r="I92" i="10"/>
  <c r="G93" i="10"/>
  <c r="G94" i="10"/>
  <c r="G95" i="10"/>
  <c r="G96" i="10"/>
  <c r="H97" i="10"/>
  <c r="G97" i="10"/>
  <c r="I97" i="10"/>
  <c r="G98" i="10"/>
  <c r="G99" i="10"/>
  <c r="G100" i="10"/>
  <c r="G101" i="10"/>
  <c r="G102" i="10"/>
  <c r="G103" i="10"/>
  <c r="G104" i="10"/>
  <c r="H105" i="10"/>
  <c r="G105" i="10"/>
  <c r="G109" i="10"/>
  <c r="H110" i="10"/>
  <c r="G110" i="10" s="1"/>
  <c r="G111" i="10"/>
  <c r="H112" i="10"/>
  <c r="G112" i="10" s="1"/>
  <c r="I112" i="10"/>
  <c r="G113" i="10"/>
  <c r="H114" i="10"/>
  <c r="G114" i="10" s="1"/>
  <c r="I114" i="10"/>
  <c r="G115" i="10"/>
  <c r="H116" i="10"/>
  <c r="G116" i="10" s="1"/>
  <c r="I116" i="10"/>
  <c r="G117" i="10"/>
  <c r="H118" i="10"/>
  <c r="G118" i="10" s="1"/>
  <c r="I118" i="10"/>
  <c r="G119" i="10"/>
  <c r="H121" i="10"/>
  <c r="I121" i="10"/>
  <c r="G122" i="10"/>
  <c r="H123" i="10"/>
  <c r="H120" i="10" s="1"/>
  <c r="I123" i="10"/>
  <c r="G124" i="10"/>
  <c r="H125" i="10"/>
  <c r="I125" i="10"/>
  <c r="G126" i="10"/>
  <c r="G128" i="10"/>
  <c r="H129" i="10"/>
  <c r="G129" i="10"/>
  <c r="G130" i="10"/>
  <c r="G132" i="10"/>
  <c r="H134" i="10"/>
  <c r="I134" i="10"/>
  <c r="G135" i="10"/>
  <c r="G136" i="10"/>
  <c r="G137" i="10"/>
  <c r="H138" i="10"/>
  <c r="I138" i="10"/>
  <c r="G139" i="10"/>
  <c r="G140" i="10"/>
  <c r="G141" i="10"/>
  <c r="G142" i="10"/>
  <c r="H143" i="10"/>
  <c r="I143" i="10"/>
  <c r="G144" i="10"/>
  <c r="G145" i="10"/>
  <c r="G146" i="10"/>
  <c r="G147" i="10"/>
  <c r="H148" i="10"/>
  <c r="I148" i="10"/>
  <c r="G148" i="10" s="1"/>
  <c r="G149" i="10"/>
  <c r="H150" i="10"/>
  <c r="G150" i="10" s="1"/>
  <c r="I150" i="10"/>
  <c r="G151" i="10"/>
  <c r="H152" i="10"/>
  <c r="G152" i="10" s="1"/>
  <c r="I152" i="10"/>
  <c r="G153" i="10"/>
  <c r="G154" i="10"/>
  <c r="H156" i="10"/>
  <c r="G157" i="10"/>
  <c r="G159" i="10"/>
  <c r="G160" i="10"/>
  <c r="G161" i="10"/>
  <c r="G162" i="10"/>
  <c r="G163" i="10"/>
  <c r="G164" i="10"/>
  <c r="G165" i="10"/>
  <c r="H166" i="10"/>
  <c r="I166" i="10"/>
  <c r="G166" i="10" s="1"/>
  <c r="G167" i="10"/>
  <c r="G168" i="10"/>
  <c r="G169" i="10"/>
  <c r="H170" i="10"/>
  <c r="G170" i="10" s="1"/>
  <c r="I170" i="10"/>
  <c r="G171" i="10"/>
  <c r="G172" i="10"/>
  <c r="G173" i="10"/>
  <c r="H174" i="10"/>
  <c r="I174" i="10"/>
  <c r="G175" i="10"/>
  <c r="G177" i="10"/>
  <c r="G180" i="10"/>
  <c r="G181" i="10"/>
  <c r="H182" i="10"/>
  <c r="G182" i="10"/>
  <c r="I182" i="10"/>
  <c r="G183" i="10"/>
  <c r="G184" i="10"/>
  <c r="H185" i="10"/>
  <c r="I185" i="10"/>
  <c r="I178" i="10" s="1"/>
  <c r="G186" i="10"/>
  <c r="G187" i="10"/>
  <c r="H188" i="10"/>
  <c r="G188" i="10"/>
  <c r="I188" i="10"/>
  <c r="G189" i="10"/>
  <c r="G190" i="10"/>
  <c r="G192" i="10"/>
  <c r="G193" i="10"/>
  <c r="H194" i="10"/>
  <c r="I194" i="10"/>
  <c r="G195" i="10"/>
  <c r="H196" i="10"/>
  <c r="I196" i="10"/>
  <c r="G196" i="10" s="1"/>
  <c r="G197" i="10"/>
  <c r="H198" i="10"/>
  <c r="G198" i="10"/>
  <c r="I198" i="10"/>
  <c r="G199" i="10"/>
  <c r="H201" i="10"/>
  <c r="I201" i="10"/>
  <c r="G202" i="10"/>
  <c r="G203" i="10"/>
  <c r="H204" i="10"/>
  <c r="I204" i="10"/>
  <c r="G204" i="10" s="1"/>
  <c r="G205" i="10"/>
  <c r="H206" i="10"/>
  <c r="G206" i="10" s="1"/>
  <c r="I206" i="10"/>
  <c r="G207" i="10"/>
  <c r="H208" i="10"/>
  <c r="I208" i="10"/>
  <c r="G208" i="10" s="1"/>
  <c r="G209" i="10"/>
  <c r="H210" i="10"/>
  <c r="G210" i="10" s="1"/>
  <c r="I210" i="10"/>
  <c r="G211" i="10"/>
  <c r="H212" i="10"/>
  <c r="G212" i="10"/>
  <c r="I212" i="10"/>
  <c r="G213" i="10"/>
  <c r="H214" i="10"/>
  <c r="I214" i="10"/>
  <c r="G215" i="10"/>
  <c r="H216" i="10"/>
  <c r="I216" i="10"/>
  <c r="G216" i="10" s="1"/>
  <c r="G217" i="10"/>
  <c r="H218" i="10"/>
  <c r="I218" i="10"/>
  <c r="G219" i="10"/>
  <c r="G220" i="10"/>
  <c r="G223" i="10"/>
  <c r="H30" i="10"/>
  <c r="H28" i="10" s="1"/>
  <c r="I31" i="10"/>
  <c r="G18" i="10"/>
  <c r="D93" i="11"/>
  <c r="D16" i="11"/>
  <c r="I221" i="10"/>
  <c r="D51" i="8"/>
  <c r="G106" i="10"/>
  <c r="E46" i="8"/>
  <c r="D46" i="8"/>
  <c r="D68" i="11"/>
  <c r="G121" i="10"/>
  <c r="G47" i="10"/>
  <c r="G84" i="10"/>
  <c r="G15" i="10"/>
  <c r="G60" i="10"/>
  <c r="G194" i="10"/>
  <c r="G143" i="10"/>
  <c r="G214" i="10"/>
  <c r="D57" i="8"/>
  <c r="D78" i="8"/>
  <c r="G11" i="10"/>
  <c r="G156" i="10"/>
  <c r="E81" i="11"/>
  <c r="E74" i="11" s="1"/>
  <c r="D74" i="11" s="1"/>
  <c r="G123" i="10"/>
  <c r="G179" i="10"/>
  <c r="G65" i="10"/>
  <c r="E18" i="8"/>
  <c r="D18" i="8"/>
  <c r="E11" i="11"/>
  <c r="I652" i="13"/>
  <c r="H652" i="13" s="1"/>
  <c r="I168" i="13"/>
  <c r="H168" i="13"/>
  <c r="I230" i="13"/>
  <c r="H230" i="13" s="1"/>
  <c r="J453" i="13"/>
  <c r="I649" i="13"/>
  <c r="H258" i="13"/>
  <c r="H561" i="13"/>
  <c r="H606" i="13"/>
  <c r="I670" i="13"/>
  <c r="I126" i="13"/>
  <c r="H49" i="13"/>
  <c r="H89" i="13"/>
  <c r="I93" i="13"/>
  <c r="H97" i="13"/>
  <c r="I113" i="13"/>
  <c r="H114" i="13"/>
  <c r="J126" i="13"/>
  <c r="H126" i="13" s="1"/>
  <c r="H145" i="13"/>
  <c r="I163" i="13"/>
  <c r="H164" i="13"/>
  <c r="H367" i="13"/>
  <c r="J381" i="13"/>
  <c r="H687" i="13"/>
  <c r="H700" i="13"/>
  <c r="I699" i="13"/>
  <c r="H699" i="13" s="1"/>
  <c r="H44" i="13"/>
  <c r="H393" i="13"/>
  <c r="I392" i="13"/>
  <c r="H408" i="13"/>
  <c r="J407" i="13"/>
  <c r="H407" i="13" s="1"/>
  <c r="H491" i="13"/>
  <c r="I490" i="13"/>
  <c r="H566" i="13"/>
  <c r="J565" i="13"/>
  <c r="H565" i="13" s="1"/>
  <c r="H595" i="13"/>
  <c r="J594" i="13"/>
  <c r="H666" i="13"/>
  <c r="I665" i="13"/>
  <c r="H665" i="13"/>
  <c r="I716" i="13"/>
  <c r="H84" i="13"/>
  <c r="H83" i="13"/>
  <c r="H104" i="13"/>
  <c r="H140" i="13"/>
  <c r="I139" i="13"/>
  <c r="H139" i="13" s="1"/>
  <c r="H154" i="13"/>
  <c r="I153" i="13"/>
  <c r="H153" i="13"/>
  <c r="H387" i="13"/>
  <c r="I386" i="13"/>
  <c r="H386" i="13"/>
  <c r="H397" i="13"/>
  <c r="H402" i="13"/>
  <c r="H527" i="13"/>
  <c r="I518" i="13"/>
  <c r="H518" i="13"/>
  <c r="H670" i="13"/>
  <c r="H695" i="13"/>
  <c r="J694" i="13"/>
  <c r="H694" i="13" s="1"/>
  <c r="H144" i="13"/>
  <c r="H276" i="13"/>
  <c r="H413" i="13"/>
  <c r="I412" i="13"/>
  <c r="H412" i="13"/>
  <c r="H594" i="13"/>
  <c r="H600" i="13"/>
  <c r="I599" i="13"/>
  <c r="H599" i="13"/>
  <c r="H661" i="13"/>
  <c r="J660" i="13"/>
  <c r="J604" i="13"/>
  <c r="H719" i="13"/>
  <c r="J718" i="13"/>
  <c r="J717" i="13" s="1"/>
  <c r="J716" i="13" s="1"/>
  <c r="H716" i="13" s="1"/>
  <c r="J206" i="13"/>
  <c r="H206" i="13" s="1"/>
  <c r="H377" i="13"/>
  <c r="H403" i="13"/>
  <c r="H437" i="13"/>
  <c r="H481" i="13"/>
  <c r="I677" i="13"/>
  <c r="H677" i="13" s="1"/>
  <c r="H688" i="13"/>
  <c r="H710" i="13"/>
  <c r="H649" i="13"/>
  <c r="I511" i="13"/>
  <c r="H511" i="13" s="1"/>
  <c r="I489" i="13"/>
  <c r="H489" i="13" s="1"/>
  <c r="H490" i="13"/>
  <c r="H392" i="13"/>
  <c r="H660" i="13"/>
  <c r="H718" i="13"/>
  <c r="D65" i="8"/>
  <c r="E11" i="8"/>
  <c r="E10" i="8" s="1"/>
  <c r="D11" i="8"/>
  <c r="E75" i="8"/>
  <c r="H605" i="13"/>
  <c r="I604" i="13"/>
  <c r="H604" i="13"/>
  <c r="I589" i="13"/>
  <c r="I586" i="13" s="1"/>
  <c r="H586" i="13" s="1"/>
  <c r="I11" i="13"/>
  <c r="H11" i="13" s="1"/>
  <c r="D103" i="11"/>
  <c r="H155" i="10"/>
  <c r="G155" i="10" s="1"/>
  <c r="H589" i="13"/>
  <c r="I10" i="13"/>
  <c r="J494" i="13"/>
  <c r="H494" i="13" s="1"/>
  <c r="J348" i="13"/>
  <c r="H348" i="13" s="1"/>
  <c r="H349" i="13"/>
  <c r="H350" i="13"/>
  <c r="H341" i="13"/>
  <c r="H12" i="13"/>
  <c r="D171" i="11"/>
  <c r="F132" i="11"/>
  <c r="F131" i="11" s="1"/>
  <c r="D132" i="11"/>
  <c r="G125" i="10"/>
  <c r="I107" i="10"/>
  <c r="J365" i="13"/>
  <c r="I102" i="13" l="1"/>
  <c r="H102" i="13" s="1"/>
  <c r="H103" i="13"/>
  <c r="D131" i="11"/>
  <c r="G120" i="10"/>
  <c r="D100" i="11"/>
  <c r="E99" i="11"/>
  <c r="D99" i="11" s="1"/>
  <c r="F65" i="14"/>
  <c r="F64" i="14" s="1"/>
  <c r="D66" i="14"/>
  <c r="H109" i="13"/>
  <c r="I108" i="13"/>
  <c r="H108" i="13" s="1"/>
  <c r="I158" i="13"/>
  <c r="H158" i="13" s="1"/>
  <c r="H159" i="13"/>
  <c r="H428" i="13"/>
  <c r="I423" i="13"/>
  <c r="I480" i="13"/>
  <c r="H480" i="13" s="1"/>
  <c r="H485" i="13"/>
  <c r="H441" i="13"/>
  <c r="H133" i="10"/>
  <c r="G133" i="10" s="1"/>
  <c r="G138" i="10"/>
  <c r="G53" i="10"/>
  <c r="J102" i="13"/>
  <c r="H382" i="13"/>
  <c r="I381" i="13"/>
  <c r="H381" i="13" s="1"/>
  <c r="J391" i="13"/>
  <c r="H454" i="13"/>
  <c r="I453" i="13"/>
  <c r="H453" i="13" s="1"/>
  <c r="I200" i="10"/>
  <c r="G201" i="10"/>
  <c r="J205" i="13"/>
  <c r="H205" i="13" s="1"/>
  <c r="H113" i="13"/>
  <c r="I391" i="13"/>
  <c r="G42" i="10"/>
  <c r="G176" i="10"/>
  <c r="H10" i="10"/>
  <c r="I125" i="13"/>
  <c r="H125" i="13" s="1"/>
  <c r="I470" i="13"/>
  <c r="H470" i="13" s="1"/>
  <c r="H163" i="13"/>
  <c r="I500" i="13"/>
  <c r="H46" i="10"/>
  <c r="G46" i="10" s="1"/>
  <c r="H107" i="10"/>
  <c r="G107" i="10" s="1"/>
  <c r="F75" i="8"/>
  <c r="D75" i="8" s="1"/>
  <c r="G185" i="10"/>
  <c r="H178" i="10"/>
  <c r="G178" i="10" s="1"/>
  <c r="I120" i="10"/>
  <c r="G80" i="10"/>
  <c r="E110" i="11"/>
  <c r="D110" i="11" s="1"/>
  <c r="D111" i="11"/>
  <c r="I191" i="13"/>
  <c r="H191" i="13" s="1"/>
  <c r="J215" i="13"/>
  <c r="H215" i="13" s="1"/>
  <c r="H216" i="13"/>
  <c r="J423" i="13"/>
  <c r="J422" i="13" s="1"/>
  <c r="G222" i="10"/>
  <c r="H221" i="10"/>
  <c r="G221" i="10" s="1"/>
  <c r="I73" i="13"/>
  <c r="H73" i="13" s="1"/>
  <c r="H74" i="13"/>
  <c r="F84" i="11"/>
  <c r="F81" i="11" s="1"/>
  <c r="D81" i="11" s="1"/>
  <c r="D85" i="11"/>
  <c r="E20" i="11"/>
  <c r="G174" i="10"/>
  <c r="H64" i="10"/>
  <c r="G64" i="10" s="1"/>
  <c r="F158" i="11"/>
  <c r="D158" i="11" s="1"/>
  <c r="D39" i="14"/>
  <c r="F11" i="11"/>
  <c r="G31" i="10"/>
  <c r="I30" i="10"/>
  <c r="I28" i="10" s="1"/>
  <c r="G28" i="10" s="1"/>
  <c r="G218" i="10"/>
  <c r="D59" i="8"/>
  <c r="F56" i="8"/>
  <c r="H35" i="10"/>
  <c r="G35" i="10" s="1"/>
  <c r="D27" i="14"/>
  <c r="F26" i="14"/>
  <c r="D26" i="14" s="1"/>
  <c r="D38" i="14"/>
  <c r="F69" i="14"/>
  <c r="D69" i="14" s="1"/>
  <c r="D70" i="14"/>
  <c r="H79" i="13"/>
  <c r="I78" i="13"/>
  <c r="H78" i="13" s="1"/>
  <c r="J93" i="13"/>
  <c r="H93" i="13" s="1"/>
  <c r="H94" i="13"/>
  <c r="I120" i="13"/>
  <c r="H120" i="13" s="1"/>
  <c r="H131" i="13"/>
  <c r="J125" i="13"/>
  <c r="G30" i="10"/>
  <c r="H200" i="10"/>
  <c r="G200" i="10" s="1"/>
  <c r="G134" i="10"/>
  <c r="I133" i="10"/>
  <c r="F163" i="11"/>
  <c r="D163" i="11" s="1"/>
  <c r="D165" i="11"/>
  <c r="E64" i="14"/>
  <c r="H48" i="13"/>
  <c r="J175" i="13"/>
  <c r="H175" i="13" s="1"/>
  <c r="H176" i="13"/>
  <c r="H9" i="10" l="1"/>
  <c r="G9" i="10" s="1"/>
  <c r="E10" i="11"/>
  <c r="D20" i="11"/>
  <c r="G10" i="10"/>
  <c r="I10" i="10"/>
  <c r="I9" i="10" s="1"/>
  <c r="F10" i="8"/>
  <c r="D10" i="8" s="1"/>
  <c r="D56" i="8"/>
  <c r="F10" i="11"/>
  <c r="D11" i="11"/>
  <c r="H500" i="13"/>
  <c r="H365" i="13" s="1"/>
  <c r="I365" i="13"/>
  <c r="J10" i="13"/>
  <c r="F9" i="11"/>
  <c r="D64" i="14"/>
  <c r="D84" i="11"/>
  <c r="H391" i="13"/>
  <c r="I9" i="13"/>
  <c r="D65" i="14"/>
  <c r="H423" i="13"/>
  <c r="I422" i="13"/>
  <c r="H422" i="13" s="1"/>
  <c r="J9" i="13" l="1"/>
  <c r="H9" i="13" s="1"/>
  <c r="H10" i="13"/>
  <c r="E9" i="11"/>
  <c r="D9" i="11" s="1"/>
  <c r="D10" i="11"/>
</calcChain>
</file>

<file path=xl/sharedStrings.xml><?xml version="1.0" encoding="utf-8"?>
<sst xmlns="http://schemas.openxmlformats.org/spreadsheetml/2006/main" count="2702" uniqueCount="1071">
  <si>
    <t>3.7 ÀÝÃ³óÇÏ áã å³ßïáÝ³Ï³Ý ¹ñ³Ù³ßÝáñÑÝ»ñ, ³Û¹ ÃíáõÙ`  
(ïáÕ 1371 + ïáÕ 1372)</t>
  </si>
  <si>
    <t>êàòÆ²È²Î²Ü ²ä²ÐàìàôÂÚ²Ü Üä²êîÜºð, ³Û¹ ÃíáõÙ`</t>
  </si>
  <si>
    <t>úñ»Ýë¹Çñ ¨ ·áñÍ³¹Çñ Ù³ñÙÇÝÝ»ñ, å»ï³Ï³Ý Ï³é³í³ñáõÙ, ‎ýÇÝ³Ýë³Ï³Ý ¨ Ñ³ñÏ³µÛáõç»ï³ÛÇÝ Ñ³ñ³µ»ñáõÃÛáõÝÝ»ñ, ³ñï³ùÇÝ Ñ³ñ³µ»ñáõÃÛáõÝÝ»ñ, áñÇó`</t>
  </si>
  <si>
    <t>²ñï³ùÇÝ ïÝï»ë³Ï³Ý û·ÝáõÃÛáõÝ, áñÇó`</t>
  </si>
  <si>
    <t>ÀÝ¹Ñ³Ýáõñ µÝáõÛÃÇ Í³é³ÛáõÃÛáõÝÝ»ñ, áñÇó`</t>
  </si>
  <si>
    <t>ÀÝ¹Ñ³Ýáõñ µÝáõÛÃÇ Ñ»ï³½áï³Ï³Ý ³ßË³ï³Ýù, áñÇó`</t>
  </si>
  <si>
    <t xml:space="preserve">ÀÝ¹Ñ³Ýáõñ µÝáõÛÃÇ Ñ³Ýñ³ÛÇÝ Í³é³ÛáõÃÛáõÝÝ»ñÇ ·Íáí Ñ»ï³½áï³Ï³Ý ¨ Ý³Ë³·Í³ÛÇÝ ³ßË³ï³ÝùÝ»ñ, áñÇó` </t>
  </si>
  <si>
    <t>ÀÝ¹Ñ³Ýáõñ µÝáõÛÃÇ Ñ³Ýñ³ÛÇÝ Í³é³ÛáõÃÛáõÝÝ»ñ (³ÛÉ ¹³ë»ñÇÝ ãå³ïÏ³ÝáÕ), áñÇó`</t>
  </si>
  <si>
    <t xml:space="preserve">ä»ï³Ï³Ý å³ñïùÇ ·Íáí ·áñÍ³éÝáõÃÛáõÝÝ»ñ, áñÇó` </t>
  </si>
  <si>
    <t>Î³é³í³ñáõÃÛ³Ý ï³ñµ»ñ Ù³Ï³ñ¹³ÏÝ»ñÇ ÙÇç¨ Çñ³Ï³Ý³óíáÕ ÁÝ¹Ñ³Ýáõñ µÝáõÛÃÇ ïñ³Ýëý»ñïÝ»ñ, áñÇó`</t>
  </si>
  <si>
    <t>è³½Ù³Ï³Ý å³ßïå³ÝáõÃÛáõÝ, áñÇó`</t>
  </si>
  <si>
    <t>ø³Õ³ù³óÇ³Ï³Ý å³ßïå³ÝáõÃÛáõÝ, áñÇó`</t>
  </si>
  <si>
    <t>²ñï³ùÇÝ é³½Ù³Ï³Ý û·ÝáõÃÛáõÝ, áñÇó`</t>
  </si>
  <si>
    <t>Ð»ï³½áï³Ï³Ý ¨ Ý³Ë³·Í³ÛÇÝ ³ßË³ï³ÝùÝ»ñ å³ßïå³ÝáõÃÛ³Ý áÉáñïáõÙ, áñÇó`</t>
  </si>
  <si>
    <t>ä³ßïå³ÝáõÃÛáõÝ (³ÛÉ ¹³ë»ñÇÝ ãå³ïÏ³ÝáÕ), áñÇó`</t>
  </si>
  <si>
    <t>Ð³ë³ñ³Ï³Ï³Ý Ï³ñ· ¨ ³Ýíï³Ý·áõÃÛáõÝ, áñÇó`</t>
  </si>
  <si>
    <t>öñÏ³ñ³ñ Í³é³ÛáõÃÛáõÝ, áñÇó`</t>
  </si>
  <si>
    <t>¸³ï³Ï³Ý ·áñÍáõÝ»áõÃÛáõÝ ¨ Çñ³í³Ï³Ý å³ßïå³ÝáõÃÛáõÝ, áñÇó`</t>
  </si>
  <si>
    <t>¸³ï³Ë³½áõÃÛáõÝ, áñÇó`</t>
  </si>
  <si>
    <t>Î³É³Ý³í³Ûñ»ñ, áñÇó`</t>
  </si>
  <si>
    <t xml:space="preserve"> -êáõµëÇ¹Ç³Ý»ñ áã å»ï³Ï³Ý (áã B118h³Ù³ÛÝù³ÛÇÝ) áã ýÇÝ³Ýë³Ï³Ý Ï³½Ù³Ï»ñåáõÃÛáõÝÝ»ñÇÝ </t>
  </si>
  <si>
    <t>x+C88</t>
  </si>
  <si>
    <t xml:space="preserve">Ð»ï³½áï³Ï³Ý áõ Ý³Ë³·Í³ÛÇÝ ³ßË³ï³ÝùÝ»ñ Ñ³ë³ñ³Ï³Ï³Ý Ï³ñ·Ç ¨ ³Ýíï³Ý·áõÃÛ³Ý áÉáñïáõÙ, áñÇó` </t>
  </si>
  <si>
    <t>Ð³ë³ñ³Ï³Ï³Ý Ï³ñ· ¨ ³Ýíï³Ý·áõÃÛáõÝ  (³ÛÉ ¹³ë»ñÇÝ ãå³ïÏ³ÝáÕ), áñÇó`</t>
  </si>
  <si>
    <t>ÀÝ¹Ñ³Ýáõñ µÝáõÛÃÇ ïÝï»ë³Ï³Ý, ³é¨ïñ³ÛÇÝ ¨ ³ßË³ï³ÝùÇ ·Íáí Ñ³ñ³µ»ñáõÃÛáõÝÝ»ñ, áñÇó`</t>
  </si>
  <si>
    <t>¶ÛáõÕ³ïÝï»ëáõÃÛáõÝ, ³Ýï³é³ÛÇÝ ïÝï»ëáõÃÛáõÝ, ÓÏÝáñëáõÃÛáõÝ ¨ áñëáñ¹áõÃÛáõÝ, áñÇó`</t>
  </si>
  <si>
    <t>ì³é»ÉÇù ¨ ¿Ý»ñ·»ïÇÏ³, áñÇó`</t>
  </si>
  <si>
    <t>È»éÝ³³ñ¹ÛáõÝ³Ñ³ÝáõÙ, ³ñ¹ÛáõÝ³µ»ñáõÃÛáõÝ ¨ ßÇÝ³ñ³ñáõÃÛáõÝ, áñÇó`</t>
  </si>
  <si>
    <t>îñ³Ýëåáñï, áñÇó`</t>
  </si>
  <si>
    <t>Î³å, áñÇó`</t>
  </si>
  <si>
    <t>²ÛÉ µÝ³·³í³éÝ»ñ, áñÇó`</t>
  </si>
  <si>
    <t>îÝï»ë³Ï³Ý Ñ³ñ³µ»ñáõÃÛáõÝÝ»ñÇ ·Íáí Ñ»ï³½áï³Ï³Ý ¨ Ý³Ë³·Í³ÛÇÝ ³ßË³ï³ÝùÝ»ñ, áñÇó`</t>
  </si>
  <si>
    <t>îÝï»ë³Ï³Ý Ñ³ñ³µ»ñáõÃÛáõÝÝ»ñ (³ÛÉ ¹³ë»ñÇÝ ãå³ïÏ³ÝáÕ), áñÇó`</t>
  </si>
  <si>
    <t>²Õµ³Ñ³ÝáõÙ, áñÇó`</t>
  </si>
  <si>
    <t>Î»Õï³çñ»ñÇ Ñ»é³óáõÙ, áñÇó`</t>
  </si>
  <si>
    <t>Þñç³Ï³ ÙÇç³í³ÛñÇ ³ÕïáïÙ³Ý ¹»Ù å³Ûù³ñ, áñÇó`</t>
  </si>
  <si>
    <t>Î»Ýë³µ³½Ù³½³ÝáõÃÛ³Ý ¨ µÝáõÃÛ³Ý  å³ßïå³ÝáõÃÛáõÝ, áñÇó`</t>
  </si>
  <si>
    <t>Þñç³Ï³ ÙÇç³í³ÛñÇ å³ßïå³ÝáõÃÛ³Ý ·Íáí Ñ»ï³½áï³Ï³Ý ¨ Ý³Ë³·Í³ÛÇÝ ³ßË³ï³ÝùÝ»ñ, áñÇó`</t>
  </si>
  <si>
    <t>Þñç³Ï³ ÙÇç³í³ÛñÇ å³ßïå³ÝáõÃÛáõÝ (³ÛÉ ¹³ë»ñÇÝ ãå³ïÏ³ÝáÕ), áñÇó`</t>
  </si>
  <si>
    <t>´Ý³Ï³ñ³Ý³ÛÇÝ ßÇÝ³ñ³ñáõÃÛáõÝ, áñÇó`</t>
  </si>
  <si>
    <t>Ð³Ù³ÛÝù³ÛÇÝ ½³ñ·³óáõÙ, áñÇó`</t>
  </si>
  <si>
    <t>æñ³Ù³ï³Ï³ñ³ñáõÙ, áñÇó`</t>
  </si>
  <si>
    <t>öáÕáóÝ»ñÇ Éáõë³íáñáõÙ, áñÇó`</t>
  </si>
  <si>
    <t xml:space="preserve">´Ý³Ï³ñ³Ý³ÛÇÝ ßÇÝ³ñ³ñáõÃÛ³Ý ¨ ÏáÙáõÝ³É Í³é³ÛáõÃÛáõÝÝ»ñÇ ·Íáí Ñ»ï³½áï³Ï³Ý ¨ Ý³Ë³·Í³ÛÇÝ ³ßË³ï³ÝùÝ»ñ, áñÇó` </t>
  </si>
  <si>
    <t>´Ý³Ï³ñ³Ý³ÛÇÝ ßÇÝ³ñ³ñáõÃÛ³Ý ¨ ÏáÙáõÝ³É Í³é³ÛáõÃÛáõÝÝ»ñ (³ÛÉ ¹³ë»ñÇÝ ãå³ïÏ³ÝáÕ), áñÇó`</t>
  </si>
  <si>
    <t>´ÅßÏ³Ï³Ý ³åñ³ÝùÝ»ñ, ë³ñù»ñ ¨ ë³ñù³íáñáõÙÝ»ñ, áñÇó`</t>
  </si>
  <si>
    <t>²ñï³ÑÇí³Ý¹³Ýáó³ÛÇÝ Í³é³ÛáõÃÛáõÝÝ»ñ, áñÇó`</t>
  </si>
  <si>
    <t>ÐÇí³Ý¹³Ýáó³ÛÇÝ Í³é³ÛáõÃÛáõÝÝ»ñ, áñÇó`</t>
  </si>
  <si>
    <t>Ð³Ýñ³ÛÇÝ ³éáÕç³å³Ñ³Ï³Ý Í³é³ÛáõÃÛáõÝÝ»ñ, áñÇó`</t>
  </si>
  <si>
    <t xml:space="preserve">²éáÕç³å³ÑáõÃÛ³Ý ·Íáí Ñ»ï³½áï³Ï³Ý ¨ Ý³Ë³·Í³ÛÇÝ ³ßË³ï³ÝùÝ»ñ, áñÇó` </t>
  </si>
  <si>
    <t>²éáÕç³å³ÑáõÃÛáõÝ (³ÛÉ ¹³ë»ñÇÝ ãå³ïÏ³ÝáÕ), áñÇó`</t>
  </si>
  <si>
    <t>Ð³Ý·ëïÇ ¨ ëåáñïÇ Í³é³ÛáõÃÛáõÝÝ»ñ, áñÇó`</t>
  </si>
  <si>
    <t>Øß³ÏáõÃ³ÛÇÝ Í³é³ÛáõÃÛáõÝÝ»ñ, áñÇó`</t>
  </si>
  <si>
    <t>è³¹Çá ¨ Ñ»éáõëï³Ñ³Õáñ¹áõÙÝ»ñÇ Ñ»é³ñÓ³ÏÙ³Ý ¨ Ññ³ï³ñ³Ïã³Ï³Ý Í³é³ÛáõÃÛáõÝÝ»ñ, áñÇó`</t>
  </si>
  <si>
    <t>ÎñáÝ³Ï³Ý ¨ Ñ³ë³ñ³Ï³Ï³Ý ³ÛÉ Í³é³ÛáõÃÛáõÝÝ»ñ, áñÇó`</t>
  </si>
  <si>
    <t>Ð³Ý·ëïÇ, Ùß³ÏáõÛÃÇ ¨ ÏñáÝÇ ·Íáí Ñ»ï³½áï³Ï³Ý ¨ Ý³Ë³·Í³ÛÇÝ ³ßË³ï³ÝùÝ»ñ, áñÇó`</t>
  </si>
  <si>
    <t>Ð³Ý·Çëï, Ùß³ÏáõÛÃ ¨ ÏñáÝ (³ÛÉ ¹³ë»ñÇÝ ãå³ïÏ³ÝáÕ), áñÇó`</t>
  </si>
  <si>
    <t>Ü³Ë³¹åñáó³Ï³Ý ¨ ï³ññ³Ï³Ý ÁÝ¹Ñ³Ýáõñ ÏñÃáõÃÛáõÝ, áñÇó`</t>
  </si>
  <si>
    <t>ØÇçÝ³Ï³ñ· ÁÝ¹Ñ³Ýáõñ ÏñÃáõÃÛáõÝ, áñÇó`</t>
  </si>
  <si>
    <t>Ü³ËÝ³Ï³Ý Ù³ëÝ³·Çï³Ï³Ý (³ñÑ»ëï³·áñÍ³Ï³Ý) ¨ ÙÇçÇÝ Ù³ëÝ³·Çï³Ï³Ý ÏñÃáõÃÛáõÝ, áñÇó`</t>
  </si>
  <si>
    <t>´³ñÓñ³·áõÛÝ ÏñÃáõÃÛáõÝ, áñÇó`</t>
  </si>
  <si>
    <t xml:space="preserve">Àëï Ù³Ï³ñ¹³ÏÝ»ñÇ ã¹³ë³Ï³ñ·íáÕ ÏñÃáõÃÛáõÝ, áñÇó` </t>
  </si>
  <si>
    <t xml:space="preserve">ÎñÃáõÃÛ³ÝÁ ïñ³Ù³¹ñíáÕ ûÅ³Ý¹³Ï Í³é³ÛáõÃÛáõÝÝ»ñ, áñÇó` </t>
  </si>
  <si>
    <t>ÎñÃáõÃÛ³Ý áÉáñïáõÙ Ñ»ï³½áï³Ï³Ý ¨ Ý³Ë³·Í³ÛÇÝ ³ßË³ï³ÝùÝ»ñ, áñÇó`</t>
  </si>
  <si>
    <t>ÎñÃáõÃÛáõÝ (³ÛÉ ¹³ë»ñÇÝ ãå³ïÏ³ÝáÕ), áñÇó`</t>
  </si>
  <si>
    <t>ì³ï³éáÕçáõÃÛáõÝ ¨ ³Ý³ßË³ïáõÝ³ÏáõÃÛáõÝ, áñÇó`</t>
  </si>
  <si>
    <t>Ì»ñáõÃÛáõÝ, áñÇó`</t>
  </si>
  <si>
    <t xml:space="preserve">Ð³ñ³½³ïÇÝ Ïáñóñ³Í ³ÝÓÇÝù, áñÇó` </t>
  </si>
  <si>
    <t>ÀÝï³ÝÇùÇ ³Ý¹³ÙÝ»ñ ¨ ½³í³ÏÝ»ñ, áñÇó`</t>
  </si>
  <si>
    <t>¶áñÍ³½ñÏáõÃÛáõÝ, áñÇó`</t>
  </si>
  <si>
    <t xml:space="preserve">´Ý³Ï³ñ³Ý³ÛÇÝ ³å³ÑáíáõÙ, áñÇó` </t>
  </si>
  <si>
    <t xml:space="preserve">êáóÇ³É³Ï³Ý Ñ³ïáõÏ ³ñïáÝáõÃÛáõÝÝ»ñ (³ÛÉ ¹³ë»ñÇÝ ãå³ïÏ³ÝáÕ), áñÇó` </t>
  </si>
  <si>
    <t>êáóÇ³É³Ï³Ý å³ßïå³ÝáõÃÛ³Ý áÉáñïáõÙ Ñ»ï³½áï³Ï³Ý ¨ Ý³Ë³·Í³ÛÇÝ ³ßË³ï³ÝùÝ»ñ, áñÇó`</t>
  </si>
  <si>
    <t xml:space="preserve">êáóÇ³É³Ï³Ý å³ßïå³ÝáõÃÛ³Ý áÉáñïáõÙ Ñ»ï³½áï³Ï³Ý ¨ Ý³Ë³·Í³ÛÇÝ ³ßË³ï³ÝùÝ»ñ, áñÇó` </t>
  </si>
  <si>
    <t>êáóÇ³É³Ï³Ý å³ßïå³ÝáõÃÛáõÝ (³ÛÉ ¹³ë»ñÇÝ ãå³ïÏ³ÝáÕ), áñÇó`</t>
  </si>
  <si>
    <t xml:space="preserve">ÐÐ Ï³é³í³ñáõÃÛ³Ý ¨ Ñ³Ù³ÛÝùÝ»ñÇ å³Ñáõëï³ÛÇÝ ýáÝ¹, áñÇó` 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</si>
  <si>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</si>
  <si>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</si>
  <si>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</si>
  <si>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</si>
  <si>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</si>
  <si>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</si>
  <si>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</si>
  <si>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</si>
  <si>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</si>
  <si>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</si>
  <si>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</si>
  <si>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</si>
  <si>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</si>
  <si>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</si>
  <si>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</si>
  <si>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</si>
  <si>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</si>
  <si>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</si>
  <si>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6420</t>
  </si>
  <si>
    <t>6430</t>
  </si>
  <si>
    <t>6440</t>
  </si>
  <si>
    <t>²½·³ÛÇÝ ³Ýíï³Ý·áõÃÛáõÝ</t>
  </si>
  <si>
    <t>ä»ï³Ï³Ý å³Ñå³ÝáõÃÛáõÝ</t>
  </si>
  <si>
    <t xml:space="preserve">öñÏ³ñ³ñ Í³é³ÛáõÃÛáõÝ 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</si>
  <si>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</si>
  <si>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</si>
  <si>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</si>
  <si>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</si>
  <si>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>ÐÐ Ñ³Ù³ÛÝùÝ»ñÇ å³Ñáõëï³ÛÇÝ ýáÝ¹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</si>
  <si>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</si>
  <si>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</si>
  <si>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</si>
  <si>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</si>
  <si>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</si>
  <si>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</si>
  <si>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</si>
  <si>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</si>
  <si>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</si>
  <si>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</si>
  <si>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</si>
  <si>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</si>
  <si>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</si>
  <si>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</si>
  <si>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</si>
  <si>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</si>
  <si>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</si>
  <si>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</si>
  <si>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</si>
  <si>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</si>
  <si>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</si>
  <si>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</si>
  <si>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</si>
  <si>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</si>
  <si>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</si>
  <si>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</si>
  <si>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</si>
  <si>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</si>
  <si>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</si>
  <si>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</si>
  <si>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</si>
  <si>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</si>
  <si>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</si>
  <si>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</si>
  <si>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</si>
  <si>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</si>
  <si>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</si>
  <si>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</si>
  <si>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</si>
  <si>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</si>
  <si>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</si>
  <si>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</si>
  <si>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1.2 ¶áõÛù³ÛÇÝ Ñ³ñÏ»ñ ³ÛÉ ·áõÛùÇó, ³Û¹ ÃíáõÙ`  </t>
  </si>
  <si>
    <t xml:space="preserve">1.3 ²åñ³ÝùÝ»ñÇ û·ï³·áñÍÙ³Ý Ï³Ù ·áñÍáõÝ»áõÃÛ³Ý Çñ³Ï³Ý³óÙ³Ý ÃáõÛÉïíáõÃÛ³Ý í×³ñÝ»ñ, ³Û¹ ÃíáõÙ`  </t>
  </si>
  <si>
    <t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</t>
  </si>
  <si>
    <t xml:space="preserve">2.2 Î³åÇï³É ³ñï³ùÇÝ å³ßïáÝ³Ï³Ý ¹ñ³Ù³ßÝáñÑÝ»ñ` ëï³óí³Í ³ÛÉ å»ïáõÃÛáõÝÝ»ñÇó, ³Û¹ ÃíáõÙ`  </t>
  </si>
  <si>
    <t xml:space="preserve">2.3 ÀÝÃ³óÇÏ ³ñï³ùÇÝ å³ßïáÝ³Ï³Ý ¹ñ³Ù³ßÝáñÑÝ»ñ`  ëï³óí³Í ÙÇç³½·³ÛÇÝ Ï³½Ù³Ï»ñåáõÃÛáõÝÝ»ñÇó, ³Û¹ ÃíáõÙ`  </t>
  </si>
  <si>
    <t xml:space="preserve">2.4 Î³åÇï³É ³ñï³ùÇÝ å³ßïáÝ³Ï³Ý ¹ñ³Ù³ßÝáñÑÝ»ñ`  ëï³óí³Í ÙÇç³½·³ÛÇÝ Ï³½Ù³Ï»ñåáõÃÛáõÝÝ»ñÇó, ³Û¹ ÃíáõÙ`  </t>
  </si>
  <si>
    <t xml:space="preserve">               ÀÜ¸²ØºÜÀ  ºÎ²ØàôîÜºð,                         ³Û¹ ÃíáõÙ`         
(ïáÕ 1100 + ïáÕ 1200+ïáÕ 1300)</t>
  </si>
  <si>
    <t>1. Ð²ðÎºð ºì îàôðøºð, ³Û¹ ÃíáõÙ`  
(ïáÕ 1110 + ïáÕ 1120 + ïáÕ 1130 + ïáÕ 1150 + ïáÕ 1160)</t>
  </si>
  <si>
    <t>î»Õ³Ï³Ý ïáõñù»ñ, ³Û¹ ÃíáõÙ`  
(ïáÕ 1132 + ïáÕ 1135 + ïáÕ 1136 + ïáÕ 1137 + ïáÕ 1138 + ïáÕ 1139 + ïáÕ 1140 + ïáÕ 1141 + ïáÕ 1142 + ïáÕ 1143 + ïáÕ 1144+ïáÕ 1145)</t>
  </si>
  <si>
    <t>³) Ð³Ù³ÛÝùÇ ï³ñ³ÍùáõÙ Ýáñ ß»Ýù»ñÇ, ßÇÝáõÃÛáõÝÝ»ñÇ (Ý»ñ³éÛ³É áã ÑÇÙÝ³Ï³Ý)  ßÇÝ³ñ³ñáõÃÛáõÝ (ï»Õ³¹ñÙ³Ý) ÃáõÛÉïíáõÃÛ³Ý Ñ³Ù³ñ, áñÇó` 
(ïáÕ 1133 + ïáÕ 1334)</t>
  </si>
  <si>
    <t>Ð³Ù³ÛÝùÇ µÛáõç» í×³ñíáÕ å»ï³Ï³Ý ïáõñù»ñ, ³Û¹ ÃíáõÙ`  
(ïáÕ 1152 + ïáÕ 1153 )</t>
  </si>
  <si>
    <t xml:space="preserve"> 1.5 ²ÛÉ Ñ³ñÏ³ÛÇÝ »Ï³ÙáõïÝ»ñ, ³Û¹ ÃíáõÙ`
(ïáÕ 1161 + ïáÕ 1165 )  </t>
  </si>
  <si>
    <t>úñ»Ýùáí å»ï³Ï³Ý µÛáõç» ³Ùñ³·ñíáÕ Ñ³ñÏ»ñÇó ¨ ³ÛÉ å³ñï³¹Çñ í×³ñÝ»ñÇó  Ù³ëÑ³ÝáõÙÝ»ñ Ñ³Ù³ÛÝùÝ»ñÇ µÛáõç»Ý»ñ, áñÇó` 
(ïáÕ 1162 + ïáÕ 1163 + ïáÕ 1164)</t>
  </si>
  <si>
    <t xml:space="preserve">2. ä²ÞîàÜ²Î²Ü ¸ð²Ø²ÞÜàðÐÜºð, ³Û¹ ÃíáõÙ`
(ïáÕ 1210 + ïáÕ 1220 + ïáÕ 1230 + ïáÕ 1240 + ïáÕ 1250 + ïáÕ 1260)  </t>
  </si>
  <si>
    <t>2.5 ÀÝÃ³óÇÏ Ý»ñùÇÝ å³ßïáÝ³Ï³Ý ¹ñ³Ù³ßÝáñÑÝ»ñ` ëï³óí³Í Ï³é³í³ñÙ³Ý ³ÛÉ Ù³Ï³ñ¹³ÏÝ»ñÇó, áñÇó`
(ïáÕ 1251 + ïáÕ 1254 + ïáÕ 1257 + ïáÕ 1258)</t>
  </si>
  <si>
    <t xml:space="preserve"> 2.6 Î³åÇï³É Ý»ñùÇÝ å³ßïáÝ³Ï³Ý ¹ñ³Ù³ßÝáñÑÝ»ñ` ëï³óí³Í Ï³é³í³ñÙ³Ý ³ÛÉ Ù³Ï³ñ¹³ÏÝ»ñÇó, ³Û¹ ÃíáõÙ`  
(ïáÕ 1261 + ïáÕ 1262)</t>
  </si>
  <si>
    <t xml:space="preserve">3.6 Øáõïù»ñ ïáõÛÅ»ñÇó, ïáõ·³ÝùÝ»ñÇó, ³Û¹ ÃíáõÙ`
(ïáÕ 1361 + ïáÕ 1362)   </t>
  </si>
  <si>
    <t xml:space="preserve">3.9 ²ÛÉ »Ï³ÙáõïÝ»ñ, ³Û¹ ÃíáõÙ`
(ïáÕ 1391 + ïáÕ 1392 + ïáÕ 1393)  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</si>
  <si>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</si>
  <si>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</si>
  <si>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</si>
  <si>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1145</t>
  </si>
  <si>
    <t xml:space="preserve"> -êáõµëÇ¹Ç³Ý»ñ ýÇÝ³Ýë³Ï³Ý å»ï³Ï³Ý (h³Ù³ÛÝù³ÛÇÝ) Ï³½Ù³Ï»ñåáõÃÛáõÝÝ»ñÇÝ </t>
  </si>
  <si>
    <t>³Û¹ ÃíáõÙ`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</si>
  <si>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</si>
  <si>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</si>
  <si>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</si>
  <si>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</si>
  <si>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</si>
  <si>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</si>
  <si>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</si>
  <si>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</si>
  <si>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</si>
  <si>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(³ÛÉ ¹³ë»ñÇÝ ãå³ïÏ³ÝáÕ)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</si>
  <si>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</si>
  <si>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</si>
  <si>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</si>
  <si>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</si>
  <si>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</si>
  <si>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</si>
  <si>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</si>
  <si>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</si>
  <si>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</si>
  <si>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</si>
  <si>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</si>
  <si>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</si>
  <si>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-Î³åÇï³É ¹ñ³Ù³ßÝáñÑÝ»ñ ÙÇç³½·³ÛÇÝ Ï³½Ù³Ï»ñåáõÃÛáõÝÝ»ñÇÝ</t>
  </si>
  <si>
    <t>0</t>
  </si>
  <si>
    <t>1</t>
  </si>
  <si>
    <t>2</t>
  </si>
  <si>
    <t>4712</t>
  </si>
  <si>
    <t xml:space="preserve"> - êáóÇ³É³Ï³Ý ³å³ÑáíáõÃÛ³Ý µÝ»Õ»Ý Ýå³ëïÝ»ñ Í³é³ÛáõÃÛáõÝÝ»ñ Ù³ïáõóáÕÝ»ñÇÝ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</si>
  <si>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</si>
  <si>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</si>
  <si>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</si>
  <si>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</si>
  <si>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</si>
  <si>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</si>
  <si>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</si>
  <si>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</si>
  <si>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</si>
  <si>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</si>
  <si>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</si>
  <si>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 xml:space="preserve"> îáÕÇ NN  </t>
  </si>
  <si>
    <t>ÀÝ¹³Ù»ÝÁ (ë.5+ë.6)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</si>
  <si>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</si>
  <si>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</si>
  <si>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</si>
  <si>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</si>
  <si>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</si>
  <si>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</si>
  <si>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</si>
  <si>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</si>
  <si>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</si>
  <si>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</si>
  <si>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</si>
  <si>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</si>
  <si>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</si>
  <si>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</si>
  <si>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>8111</t>
  </si>
  <si>
    <t>8121</t>
  </si>
  <si>
    <t>8131</t>
  </si>
  <si>
    <t>1110</t>
  </si>
  <si>
    <t>1120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</si>
  <si>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</si>
  <si>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</si>
  <si>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</si>
  <si>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</si>
  <si>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</si>
  <si>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</si>
  <si>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</si>
  <si>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</si>
  <si>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</si>
  <si>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</si>
  <si>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</si>
  <si>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</si>
  <si>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</si>
  <si>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</si>
  <si>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</si>
  <si>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</si>
  <si>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</si>
  <si>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</si>
  <si>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</si>
  <si>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</si>
  <si>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</si>
  <si>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</si>
  <si>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</si>
  <si>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- ³é¨ïñÇ ûµÛ»Ïï»ÝñÇ Ñ³Ù³ñ</t>
  </si>
  <si>
    <t>- Ñ³Ýñ³ÛÇÝ ëÝÝ¹Ç ¨ ½í³ñ×³ÝùÇ  ûµÛ»ÏïÝ»ñÇ Ñ³Ù³ñ</t>
  </si>
  <si>
    <t>- µ³ÕÝÇùÝ»ñÇ (ë³áõÝ³Ý»ñÇ) Ñ³Ù³ñ</t>
  </si>
  <si>
    <t>- Ë³Õ³ïÝ»ñÇ Ï³½Ù³Ï»ñåÙ³Ý Ñ³Ù³ñ</t>
  </si>
  <si>
    <t>- ß³ÑáõÙáí Ë³Õ»ñÇ Ï³½Ù³Ï»ñåÙ³Ý Ñ³Ù³ñ</t>
  </si>
  <si>
    <t>- íÇ×³Ï³Ë³Õ»ñÇ Ï³½Ù³Ï»ñåÙ³Ý Ñ³Ù³ñ</t>
  </si>
  <si>
    <t>04</t>
  </si>
  <si>
    <t>àéá·áõÙ</t>
  </si>
  <si>
    <t>05</t>
  </si>
  <si>
    <t>06</t>
  </si>
  <si>
    <t>07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</si>
  <si>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</si>
  <si>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</si>
  <si>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</si>
  <si>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</si>
  <si>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</si>
  <si>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</si>
  <si>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</si>
  <si>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</si>
  <si>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</si>
  <si>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</si>
  <si>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</si>
  <si>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</si>
  <si>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</si>
  <si>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</si>
  <si>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</si>
  <si>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</si>
  <si>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</si>
  <si>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</si>
  <si>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</si>
  <si>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</si>
  <si>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</si>
  <si>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</si>
  <si>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</si>
  <si>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</si>
  <si>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</si>
  <si>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</si>
  <si>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</si>
  <si>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</si>
  <si>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</si>
  <si>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</si>
  <si>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</si>
  <si>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</si>
  <si>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</si>
  <si>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</si>
  <si>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</si>
  <si>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</si>
  <si>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</si>
  <si>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êáóÇ³É³Ï³Ý å³ßïå³ÝáõÃÛ³ÝÁ ïñ³Ù³¹ñíáÕ ûÅ³¹³Ï Í³é³ÛáõÃÛáõÝÝ»ñ (³ÛÉ ¹³ë»ñÇÝ ãå³ïÏ³ÝáÕ)</t>
  </si>
  <si>
    <t xml:space="preserve"> -ì»ñ³å³ïñ³ëïÙ³Ý ¨ áõëáõóÙ³Ý ÝÛáõÃ»ñ (³ßË³ïáÕÝ»ñÇ í»ñ³å³ïñ³ëïáõÙ)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</si>
  <si>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</si>
  <si>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</si>
  <si>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</si>
  <si>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</si>
  <si>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</si>
  <si>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</si>
  <si>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</si>
  <si>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</si>
  <si>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</si>
  <si>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</si>
  <si>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</si>
  <si>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</si>
  <si>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</si>
  <si>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</si>
  <si>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</si>
  <si>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</si>
  <si>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</si>
  <si>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</si>
  <si>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</si>
  <si>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</si>
  <si>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</si>
  <si>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</si>
  <si>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</si>
  <si>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</si>
  <si>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</si>
  <si>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</si>
  <si>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</si>
  <si>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</si>
  <si>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</si>
  <si>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</si>
  <si>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</si>
  <si>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</si>
  <si>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</si>
  <si>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</si>
  <si>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</si>
  <si>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</si>
  <si>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1342</t>
  </si>
  <si>
    <t>Øáõïù»ñ Ñ³Ù³ÛÝùÇ µÛáõç»Ç ÝÏ³ïÙ³Ùµ ëï³ÝÓÝ³Í å³ÛÙ³Ý³·ñ³ÛÇÝ å³ñï³íáñáõÃÛáõÝÝ»ñÇ ãÏ³ï³ñÙ³Ý ¹ÇÙ³ó ·³ÝÓíáÕ ïáõÛÅ»ñÇó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</si>
  <si>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</si>
  <si>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</si>
  <si>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</si>
  <si>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</si>
  <si>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</si>
  <si>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</si>
  <si>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</si>
  <si>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</si>
  <si>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</si>
  <si>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</si>
  <si>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</si>
  <si>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</si>
  <si>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</si>
  <si>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</si>
  <si>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</si>
  <si>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</si>
  <si>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</si>
  <si>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</si>
  <si>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</si>
  <si>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</si>
  <si>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</si>
  <si>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</si>
  <si>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</si>
  <si>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</si>
  <si>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</si>
  <si>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</si>
  <si>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</si>
  <si>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</si>
  <si>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</si>
  <si>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</si>
  <si>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</si>
  <si>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</si>
  <si>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</si>
  <si>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</si>
  <si>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</si>
  <si>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</si>
  <si>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</si>
  <si>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</si>
  <si>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</si>
  <si>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</si>
  <si>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</si>
  <si>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</si>
  <si>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</si>
  <si>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</si>
  <si>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</si>
  <si>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</si>
  <si>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</si>
  <si>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</si>
  <si>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</si>
  <si>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</si>
  <si>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</si>
  <si>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</si>
  <si>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</si>
  <si>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</si>
  <si>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</si>
  <si>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</si>
  <si>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</si>
  <si>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</si>
  <si>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</si>
  <si>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</si>
  <si>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</si>
  <si>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</si>
  <si>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</si>
  <si>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</si>
  <si>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</si>
  <si>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</si>
  <si>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</si>
  <si>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</si>
  <si>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</si>
  <si>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</si>
  <si>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</si>
  <si>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</si>
  <si>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</si>
  <si>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</si>
  <si>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</si>
  <si>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</si>
  <si>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</si>
  <si>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</si>
  <si>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</si>
  <si>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</si>
  <si>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</si>
  <si>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</si>
  <si>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</si>
  <si>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</si>
  <si>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</si>
  <si>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</si>
  <si>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</si>
  <si>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</si>
  <si>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</si>
  <si>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</si>
  <si>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</si>
  <si>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</si>
  <si>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</si>
  <si>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</si>
  <si>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</si>
  <si>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</si>
  <si>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</si>
  <si>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</si>
  <si>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 xml:space="preserve">2.1  ÀÝÃ³óÇÏ ³ñï³ùÇÝ å³ßïáÝ³Ï³Ý ¹ñ³Ù³ßÝáñÑÝ»ñ` ëï³óí³Í ³ÛÉ å»ïáõÃÛáõÝÝ»ñÇó, ³Û¹ ÃíáõÙ` </t>
  </si>
  <si>
    <t>1372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</si>
  <si>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</si>
  <si>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</si>
  <si>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</si>
  <si>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</si>
  <si>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</si>
  <si>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</si>
  <si>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</si>
  <si>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</si>
  <si>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</si>
  <si>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</si>
  <si>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</si>
  <si>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Basic Research</t>
  </si>
  <si>
    <t xml:space="preserve">ÀÝ¹Ñ³Ýáõñ µÝáõÛÃÇ Ñ»ï³½áï³Ï³Ý ³ßË³ï³Ýù </t>
  </si>
  <si>
    <t>Basic research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</si>
  <si>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</si>
  <si>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</si>
  <si>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</si>
  <si>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</si>
  <si>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</si>
  <si>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</si>
  <si>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</si>
  <si>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</si>
  <si>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</si>
  <si>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</si>
  <si>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 xml:space="preserve">è³½Ù³Ï³Ý å³ßïå³ÝáõÃÛáõÝ </t>
  </si>
  <si>
    <t>Military defense</t>
  </si>
  <si>
    <t>Civil Defense</t>
  </si>
  <si>
    <t xml:space="preserve">ø³Õ³ù³óÇ³Ï³Ý å³ßïå³ÝáõÃÛáõÝ </t>
  </si>
  <si>
    <t>Civil defense</t>
  </si>
  <si>
    <t>Foreign Military Aid</t>
  </si>
  <si>
    <t xml:space="preserve">²ñï³ùÇÝ é³½Ù³Ï³Ý û·ÝáõÃÛáõÝ </t>
  </si>
  <si>
    <t>Foreign military aid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</si>
  <si>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</si>
  <si>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</si>
  <si>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</si>
  <si>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</si>
  <si>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</si>
  <si>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</si>
  <si>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</si>
  <si>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</si>
  <si>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</si>
  <si>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</si>
  <si>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</si>
  <si>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</si>
  <si>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</si>
  <si>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</si>
  <si>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</si>
  <si>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</si>
  <si>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</si>
  <si>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</si>
  <si>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</si>
  <si>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</si>
  <si>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</si>
  <si>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</si>
  <si>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</si>
  <si>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</si>
  <si>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</si>
  <si>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</si>
  <si>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</si>
  <si>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</si>
  <si>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</si>
  <si>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</si>
  <si>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</si>
  <si>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</si>
  <si>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</si>
  <si>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</si>
  <si>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</si>
  <si>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</si>
  <si>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</si>
  <si>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</si>
  <si>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</si>
  <si>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</si>
  <si>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</si>
  <si>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</si>
  <si>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</si>
  <si>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</si>
  <si>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</si>
  <si>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</si>
  <si>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</si>
  <si>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</si>
  <si>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</si>
  <si>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</si>
  <si>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</si>
  <si>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</si>
  <si>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</si>
  <si>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</si>
  <si>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</si>
  <si>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</si>
  <si>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</si>
  <si>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</si>
  <si>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</si>
  <si>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</si>
  <si>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</si>
  <si>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</si>
  <si>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</si>
  <si>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</si>
  <si>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Communication</t>
  </si>
  <si>
    <t xml:space="preserve">Î³å 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</si>
  <si>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</si>
  <si>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</si>
  <si>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</si>
  <si>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</si>
  <si>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</si>
  <si>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</si>
  <si>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</si>
  <si>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</si>
  <si>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</si>
  <si>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</si>
  <si>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</si>
  <si>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</si>
  <si>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</si>
  <si>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</si>
  <si>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</si>
  <si>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</si>
  <si>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</si>
  <si>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</si>
  <si>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</si>
  <si>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</si>
  <si>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</si>
  <si>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</si>
  <si>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</si>
  <si>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</si>
  <si>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</si>
  <si>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</si>
  <si>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</si>
  <si>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</si>
  <si>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</si>
  <si>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</si>
  <si>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</si>
  <si>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</si>
  <si>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</si>
  <si>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</si>
  <si>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</si>
  <si>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</si>
  <si>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</si>
  <si>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</si>
  <si>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</si>
  <si>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</si>
  <si>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</si>
  <si>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</si>
  <si>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</si>
  <si>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</si>
  <si>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</si>
  <si>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</si>
  <si>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</si>
  <si>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</si>
  <si>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</si>
  <si>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</si>
  <si>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</si>
  <si>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</si>
  <si>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</si>
  <si>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Water Supply</t>
  </si>
  <si>
    <t xml:space="preserve">æñ³Ù³ï³Ï³ñ³ñáõÙ </t>
  </si>
  <si>
    <t>Water supply</t>
  </si>
  <si>
    <t>Street Lighting</t>
  </si>
  <si>
    <t xml:space="preserve">öáÕáóÝ»ñÇ Éáõë³íáñáõÙ </t>
  </si>
  <si>
    <t>Street lighting</t>
  </si>
  <si>
    <t>1334</t>
  </si>
  <si>
    <t>1340</t>
  </si>
  <si>
    <t>1341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</si>
  <si>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</si>
  <si>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</si>
  <si>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</si>
  <si>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</si>
  <si>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 xml:space="preserve"> -ä³Ñáõëï³ÛÇÝ ÙÇçáóÝ»ñ, ³Û¹ ÃíáõÙ`</t>
  </si>
  <si>
    <t>Ñ³Ù³ÛÝùÇ µÛáõç»Ç í³ñã³Ï³Ý Ù³ëÇ å³Ñáõëï³ÛÇÝ ýáÝ¹Çó ýáÝ¹³ÛÇÝ Ù³ë Ï³ï³ñíáÕ Ñ³ïÏ³óáõÙÝ»ñ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</si>
  <si>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</si>
  <si>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</si>
  <si>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</si>
  <si>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</si>
  <si>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</si>
  <si>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</si>
  <si>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</si>
  <si>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</si>
  <si>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</si>
  <si>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</si>
  <si>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</si>
  <si>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</si>
  <si>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</si>
  <si>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</si>
  <si>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</si>
  <si>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</si>
  <si>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</si>
  <si>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 xml:space="preserve">1.4 ²åñ³ÝùÝ»ñÇ Ù³ï³Ï³ñ³ñáõÙÇó ¨ Í³é³ÛáõÃÛáõÝÝ»ñÇ Ù³ïáõóáõÙÇó ³ÛÉ å³ñï³¹Çñ í×³ñÝ»ñ, ³Û¹ ÃíáõÙ`  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</si>
  <si>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</si>
  <si>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</si>
  <si>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</si>
  <si>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</si>
  <si>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</si>
  <si>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</si>
  <si>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</si>
  <si>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</si>
  <si>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</si>
  <si>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</si>
  <si>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</si>
  <si>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</si>
  <si>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</si>
  <si>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</si>
  <si>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</si>
  <si>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</si>
  <si>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</si>
  <si>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</si>
  <si>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</si>
  <si>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</si>
  <si>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</si>
  <si>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</si>
  <si>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</si>
  <si>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</si>
  <si>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</si>
  <si>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</si>
  <si>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</si>
  <si>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</si>
  <si>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</si>
  <si>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</si>
  <si>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</si>
  <si>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</si>
  <si>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>¶áõÛù³Ñ³ñÏ ÷áË³¹ñ³ÙÇçáóÝ»ñÇ Ñ³Ù³ñ</t>
  </si>
  <si>
    <t>³³) ÐÇÙÝ³Ï³Ý ßÇÝáõÃÛáõÝÝ»ñÇ Ñ³Ù³ñ</t>
  </si>
  <si>
    <t>³µ) àã ÑÇÙÝ³Ï³Ý ßÇÝáõÃÛáõÝÝ»ñÇ Ñ³Ù³ñ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</si>
  <si>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</si>
  <si>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</si>
  <si>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</si>
  <si>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³) ºÏ³Ùï³Ñ³ñÏ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</si>
  <si>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</si>
  <si>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</si>
  <si>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</si>
  <si>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</si>
  <si>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3. ²ÚÈ ºÎ²ØàôîÜºð, ³Û¹ ÃíáõÙ`  
(ïáÕ 1310 + ïáÕ 1320 + ïáÕ 1330 + ïáÕ 1340 + ïáÕ 1350 + ïáÕ 1360 + ïáÕ 1370 + ïáÕ 1380+1390)
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</si>
  <si>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</si>
  <si>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1343</t>
  </si>
  <si>
    <t xml:space="preserve">3.5 ì³ñã³Ï³Ý ·³ÝÓáõÙÝ»ñ, ³Û¹ ÃíáõÙ`
(ïáÕ 1351 + ïáÕ 1352)  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</si>
  <si>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</si>
  <si>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</si>
  <si>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3.8 Î³åÇï³É áã å³ßïáÝ³Ï³Ý ¹ñ³Ù³ßÝáñÑÝ»ñ, ³Û¹ ÃíáõÙ`  
(ïáÕ 1381 + ïáÕ 1382)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</si>
  <si>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</si>
  <si>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úñ»Ýùáí ¨ Çñ³í³Ï³Ý ³ÛÉ ³Ïï»ñáí ë³ÑÙ³Ýí³Í` Ñ³Ù³ÛÝùÇ µÛáõç» Ùáõïù³·ñÙ³Ý »ÝÃ³Ï³ ³ÛÉ »Ï³ÙáõïÝ»ñ</t>
  </si>
  <si>
    <t xml:space="preserve"> - ï»Õ³Ï³Ý ÇÝùÝ³Ï³é³íñÙ³Ý Ù³ñÙÇÝÝ»ñÇÝ,áñÇó` 
(ïáÕ  4535+ïáÕ 4536)</t>
  </si>
  <si>
    <t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ûñ»Ýë¹ñáõÃÛ³Ùµ ë³ÑÙ³Ýí³Í` ßÇÝ³ñ³ñáõÃÛ³Ý ÃáõÛÉïíáõÃÛáõÝ ãå³Ñ³ÝçíáÕ ¹»åù»ñÇ) Ï³ï³ñ»Éáõ ÃáõÛÉïíáõÃÛ³Ý Ñ³Ù³ñ</t>
  </si>
  <si>
    <t xml:space="preserve">µ) ä»ï³Ï³Ý µÛáõç»Çó Ñ³Ù³ÛÝùÇ í³ñã³Ï³Ý µÛáõç»ÇÝ ïñ³Ù³¹ñíáÕ ³ÛÉ ¹áï³óÇ³Ý»ñ, ³Û¹ ÃíáõÙ`  </t>
  </si>
  <si>
    <t>µµ)  ä»ï³Ï³Ý µÛáõç»Çó Ñ³Ù³ÛÝùÇ í³ñã³Ï³Ý µÛáõç»ÇÝ ïñ³Ù³¹ñíáÕ ³ÛÉ ¹áï³óÇ³Ý»ñ</t>
  </si>
  <si>
    <t>·) ä»ï³Ï³Ý µÛáõç»Çó Ñ³Ù³ÛÝùÇ í³ñã³Ï³Ý µÛáõç»ÇÝ ïñ³Ù³¹ñíáÕ Ýå³ï³Ï³ÛÇÝ Ñ³ïÏ³óáõÙÝ»ñ (ëáõµí»ÝóÇ³Ý»ñ)</t>
  </si>
  <si>
    <t>´³ÝÏ»ñáõÙ Ñ³Ù³ÛÝùÇ µÛáõç»Ç Å³Ù³Ý³Ï³íáñ ³½³ï ÙÇçáóÝ»ñÇ ï»Õ³µ³ßËáõÙÇó ¨ ¹»åá½ÇïÝ»ñÇó ëï³óí³Í ïáÏáë³í×³ñÝ»ñ</t>
  </si>
  <si>
    <t>´³ÅÝ»ïÇñ³Ï³Ý ÁÝÏ»ñáõÃÛáõÝÝ»ñáõÙ Ñ³Ù³ÛÝùÇ Ù³ëÝ³ÏóáõÃÛ³Ý ¹ÇÙ³ó Ñ³Ù³ÛÝùÇ µÛáõç» Ùáõïù³·ñíáÕ ß³Ñ³µ³ÅÇÝÝ»ñ</t>
  </si>
  <si>
    <t xml:space="preserve">Ð³Ù³ÛÝùÇ ë»÷³Ï³ÝáõÃÛáõÝ Ñ³Ù³ñíáÕ ÑáÕ»ñÇ  í³ñÓ³í×³ñÝ»ñ </t>
  </si>
  <si>
    <t xml:space="preserve">Ð³Ù³ÛÝùÇ í³ñã³Ï³Ý ï³ñ³ÍùáõÙ ·ïÝíáÕ å»ï³Ï³Ý ë»÷³Ï³ÝáõÃÛáõÝ Ñ³Ù³ñíáÕ ÑáÕ»ñÇ í³ñÓ³í×³ñÝ»ñ </t>
  </si>
  <si>
    <t>3.4 Ð³Ù³ÛÝùÇ µÛáõç»Ç »Ï³ÙáõïÝ»ñ ³åñ³ÝùÝ»ñÇ Ù³ï³Ï³ñ³ñáõÙÇó ¨ Í³é³ÛáõÃÛáõÝÝ»ñÇ Ù³ïáõóáõÙÇó, ³Û¹ ÃíáõÙ` 
(ïáÕ 1341 + ïáÕ 1342+ïáÕ 1343)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</si>
  <si>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</si>
  <si>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</t>
  </si>
  <si>
    <t xml:space="preserve"> - ï»Õ³Ï³Ý ÇÝùÝ³Ï³é³íñÙ³Ý Ù³ñÙÇÝÝ»ñÇÝ,áñÇó`     (ïáÕ  4545+ïáÕ 4546)</t>
  </si>
  <si>
    <t>³) ä»ï³Ï³Ý µÛáõç»Çó Ï³åÇï³É Í³Ëë»ñÇ ýÇÝ³Ýë³íáñÙ³Ý Ýå³ï³Ï³ÛÇÝ Ñ³ïÏ³óáõÙÝ»ñ (ëáõµí»ÝóÇ³Ý»ñ)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</si>
  <si>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</si>
  <si>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</si>
  <si>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</si>
  <si>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</si>
  <si>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Ð³Ù³ÛÝùÇ ·áõÛùÇÝ å³ï×³é³Í íÝ³ëÝ»ñÇ ÷áËÑ³ïáõóáõÙÇó Ùáõïù»ñ </t>
  </si>
  <si>
    <t>ì³ñã³Ï³Ý µÛáõç»Ç å³Ñáõëï³ÛÇÝ ýáÝ¹Çó ýáÝ¹³ÛÇÝ µÛáõç» Ï³ï³ñíáÕ Ñ³ïÏ³óáõÙÝ»ñÇó Ùáõïù»ñ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</si>
  <si>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</si>
  <si>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</si>
  <si>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</si>
  <si>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</si>
  <si>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</si>
  <si>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</si>
  <si>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</si>
  <si>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</si>
  <si>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</si>
  <si>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</si>
  <si>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</si>
  <si>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</si>
  <si>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</si>
  <si>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</si>
  <si>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</si>
  <si>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</si>
  <si>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</si>
  <si>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1152</t>
  </si>
  <si>
    <t>1153</t>
  </si>
  <si>
    <t>1160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</si>
  <si>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</si>
  <si>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</si>
  <si>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</si>
  <si>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</si>
  <si>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</si>
  <si>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</si>
  <si>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</si>
  <si>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</si>
  <si>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</si>
  <si>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</si>
  <si>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</si>
  <si>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</si>
  <si>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</si>
  <si>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</si>
  <si>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</si>
  <si>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</si>
  <si>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</si>
  <si>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</si>
  <si>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</si>
  <si>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</si>
  <si>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</si>
  <si>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</si>
  <si>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</si>
  <si>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</si>
  <si>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</si>
  <si>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</si>
  <si>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</si>
  <si>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</si>
  <si>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</si>
  <si>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1360</t>
  </si>
  <si>
    <t>1361</t>
  </si>
  <si>
    <t>1362</t>
  </si>
  <si>
    <t>1370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</si>
  <si>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</si>
  <si>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</si>
  <si>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</si>
  <si>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</si>
  <si>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</si>
  <si>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</si>
  <si>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</si>
  <si>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</si>
  <si>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</si>
  <si>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</si>
  <si>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</si>
  <si>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</si>
  <si>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</si>
  <si>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</si>
  <si>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</si>
  <si>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</si>
  <si>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</si>
  <si>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</si>
  <si>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</si>
  <si>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</si>
  <si>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</si>
  <si>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</si>
  <si>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</si>
  <si>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</si>
  <si>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</si>
  <si>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</si>
  <si>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</si>
  <si>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</si>
  <si>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</si>
  <si>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</si>
  <si>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</si>
  <si>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</si>
  <si>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</si>
  <si>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</si>
  <si>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</si>
  <si>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</si>
  <si>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</si>
  <si>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</si>
  <si>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</si>
  <si>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</si>
  <si>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</si>
  <si>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</si>
  <si>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</si>
  <si>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</si>
  <si>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</si>
  <si>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</si>
  <si>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</si>
  <si>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</si>
  <si>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</si>
  <si>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</si>
  <si>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</si>
  <si>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</si>
  <si>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</si>
  <si>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</si>
  <si>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</si>
  <si>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</si>
  <si>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</si>
  <si>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 xml:space="preserve">úñ»Ýë¹Çñ ¨ ·áñÍ³¹Çñ Ù³ñÙÇÝÝ»ñ,å»ï³Ï³Ý Ï³é³í³ñáõÙ </t>
  </si>
  <si>
    <t>²ñï³ùÇÝ ïÝï»ë³Ï³Ý ³ç³ÏóáõÃÛáõÝ</t>
  </si>
  <si>
    <t xml:space="preserve">    </t>
  </si>
  <si>
    <t>1146</t>
  </si>
  <si>
    <t>1147</t>
  </si>
  <si>
    <t>Å¹)Ð³Ù³ÛÝùÇ ï³ñ³ÍùáõÙ ·ïÝí»Õ Ë³ÝáõÃÝ»ñáõÙ, Ïñå³ÏÝ»ñáõÙ ï»ËÝÇÏ³Ï³Ý Ñ»ÕáõÏÝ»ñÇ í³×³éùÇ ÃáõÛïíáõÃÛ³Ý Ñ³Ù³ñ</t>
  </si>
  <si>
    <t xml:space="preserve">½) Ð³Ù³ÛÝùÇ ï³ñ³ÍùáõÙ Ñ»ÕáõÏ í³é»ÉÇùÇ, ë»ÕÙí³Í µÝ³Ï³Ý Ï³Ù Ñ»ÕáõÏ³óí³Í Ý³íÃ³ÛÇÝ ·³½»ñÇ Ù³Ýñ³Í³Ë ³é¨ïñÇ Ï»ï»ñáõÙ Ñ»ÕáõÏ í³é»ÉÇùÇ ¨ (Ï³Ù) ë»ÕÙí³Í µÝ³Ï³Ý Ï³Ù Ñ»ÕáõÏ³óí³Í Ý³íÃ³ÛÇÝ ·³½»ñÇ ¨ ï»ËÝÇÏ³Ï³Ý Ñ»ÕáõÏÝ»ñÇ í³×³éùÇ ÃáõÛÉïíáõÃÛ³Ý Ñ³Ù³ñ </t>
  </si>
  <si>
    <t>¹) ÐÐ ³ÛÉ Ñ³Ù³ÛÝùÝ»ñÇ µÛáõç»Ý»ñÇó ÁÝÃ³óÇÏ Í³Ëë»ñÇ ýÇÝ³Ýë³íáñÙ³Ý Ýå³ï³Ïáí ëï³óíáÕ å³ßïáÝ³Ï³Ý ¹ñ³Ù³ßÝáñÑÝ»ñ</t>
  </si>
  <si>
    <t>µ) ÐÐ ³ÛÉ Ñ³Ù³ÛÝùÝ»ñÇó Ï³åÇï³É Í³Ëë»ñÇ ýÇÝ³Ýë³íáñÙ³Ý Ýå³ï³Ïáí ëï³óíáÕ å³ßïáÝ³Ï³Ý ¹ñ³Ù³ßÝáñÑÝ»ñ</t>
  </si>
  <si>
    <t>1148</t>
  </si>
  <si>
    <t>1149</t>
  </si>
  <si>
    <t xml:space="preserve">Ð³Û³ëï³ÝÇ Ð³Ýñ³å»ïáõÃÛ³Ý Ñ³Ù³ÛÝùÝ»ñÇ ³Ýí³ÝáõÙÝ»ñÁ ýÇñÙ³ÛÇÝ ³Ýí³ÝáõÙÝ»ñáõÙ û·ï³·áñÍ»Éáõ ÃáõÛÉïíáõÃÛ³Ý Ñ³Ù³ñ ï»Õ³Ï³Ý ïáõñùÁ ÁÝÃ³óÇÏ ï³ñí³ Ñ³Ù³ñ </t>
  </si>
  <si>
    <t>ՀՀ ՖՆ գործառնական վարչություն</t>
  </si>
  <si>
    <t>(համայնքի բյուջեն սպասարկող   գանձապետական բաժանմունքի անվանումը)</t>
  </si>
  <si>
    <t>ÐÇÙÝ³Ï³Ý ßÇÝáõÃÛáõÝÝ»ñÇ Ý»ñëáõÙ Ñ³Ýñ³ÛÇÝ ëÝÝ¹Ç Ï³½³Ù³Ï»ñåÙ³Ý ¨ Çñ³óÙ³Ý Ñ³Ù³ñ</t>
  </si>
  <si>
    <t>Å·ê·á ³ñ³ñáÕáõÃÛáõÝÝ»ñÇ Ù³ïáõóÙ³Ý Í³é³ÛáõÃÛ³Ý  Ñ³Ù³ñ</t>
  </si>
  <si>
    <t>²Û¹ ÃíáõÙ ³Õµ³Ñ³ÝáõÃÛ³Ý í×³ñ</t>
  </si>
  <si>
    <t>³)</t>
  </si>
  <si>
    <t>ՀՀ ԿՈՏԱՅՔԻ ՄԱՐԶԻ</t>
  </si>
  <si>
    <t>ՀԱՄԱՅՆՔԻ ՂԵԿԱՎԱՐª                                          Ն.Խ.ՍԱՐԳՍՅԱՆ</t>
  </si>
  <si>
    <t>ՀԱՄԱՅՆՔԻ ԲՅՈՒՋԵԻ ԵԿԱՄՈՒՏՆԵՐԸ</t>
  </si>
  <si>
    <t xml:space="preserve"> ՀԱՄԱՅՆՔԻ ԲՅՈՒՋԵԻ ԾԱԽՍԵՐԸ՝ ԸՍՏ ԲՅՈՒՋԵՏԱՅԻՆ ԾԱԽՍԵՐԻ ԳՈՐԾԱՌՆԱԿԱՆ ԴԱՍԱԿԱՐԳՄԱՆ</t>
  </si>
  <si>
    <t>ՀԱՄԱՅՆՔԻ ԲՅՈՒՋԵԻ ԾԱԽՍԵՐԸ՝ ԸՍՏ ԲՅՈՒՋԵՏԱՅԻՆ ԾԱԽՍԵՐԻ ՏՆՏԵՍԱԳԻՏԱԿԱՆ ԴԱՍԱԿԱՐԳՄԱՆ</t>
  </si>
  <si>
    <t>1.1 ¶áõÛù³ÛÇÝ Ñ³ñÏ»ñ ³Ýß³ñÅ ·áõÛùÇó, այդ թվում՝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</si>
  <si>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</si>
  <si>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</si>
  <si>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</si>
  <si>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>ՆԱԻՐԻ ՀԱՄԱՅՆՔԻ</t>
  </si>
  <si>
    <t>s</t>
  </si>
  <si>
    <t>êÇÝÃ»-ïÇÏ Ñ³ßÇí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</si>
  <si>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</si>
  <si>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7</t>
  </si>
  <si>
    <t>8</t>
  </si>
  <si>
    <t>9</t>
  </si>
  <si>
    <t>³Û¹ ÃíáõÙ Í³Ëë»ñÇ í»ñÍ³ÝáõÙÁ` Áëï µÛáõç»ï³ÛÇÝ Í³Ëë»ñÇ ïÝï»ë³·Çï³Ï³Ý ¹³ë³Ï³ñ·Ù³Ý Ñá¹í³ÍÝ»ñÇ</t>
  </si>
  <si>
    <t>Ð³Ù³Ï³ñ·ã³ÛÇÝ Í³é³ÛáõÃÛáõÝÝ»ñ</t>
  </si>
  <si>
    <t>î»Õ»Ï³ïí³Ï³Ý Í³é³ÛáõÃÛáõÝÝ»ñ</t>
  </si>
  <si>
    <t>-ÀÝ¹Ñ³Ýáõñ µÝáõÛÃÇ ³ÛÉ Í³é³ÛáõÃÛáõÝÝ»ñ</t>
  </si>
  <si>
    <t xml:space="preserve"> -Ð³ïáõÏ Ýå³ï³Ï³ÛÇÝ ³ÛÉ ÝÛáõÃÝ»ñ</t>
  </si>
  <si>
    <t xml:space="preserve">  </t>
  </si>
  <si>
    <t>......................................................</t>
  </si>
  <si>
    <t>ÀÝ¹Ñ³Ýáõñ µÝáõÛÃÇ ³ÛÉÍ³é³ÛáõÃÛáõÝÝ»ñ</t>
  </si>
  <si>
    <t xml:space="preserve">ÀÝ¹Ñ³Ýáõñ µÝáõÛÃÇ Ñ³Ýñ³ÛÇÝ Í³é³ÛáõÃÛáõÝÝ»ñ (³ÛÉ ¹³ë»ñÇÝ ãå³ïÏ³ÝáÕ), áñÇó` </t>
  </si>
  <si>
    <t>ä²Þîä²ÜàôÂÚàôÜ, ³Û¹ ÃíáõÙ` (ïáÕ2210+2220+ïáÕ2230+ïáÕ2240+ïáÕ2250)</t>
  </si>
  <si>
    <t>Ð²ê²ð²Î²Î²Ü Î²ð¶, ²Üìî²Ü¶àôÂÚàôÜ ¨ ¸²î²Î²Ü ¶àðÌàôÜºàôÂÚàôÜ, ³Û¹ ÃíáõÙ` (ïáÕ2310+ïáÕ2320+ïáÕ2330+ïáÕ2340+ïáÕ2350+ïáÕ2360+ïáÕ2370)</t>
  </si>
  <si>
    <t>Ð³ë³ñ³Ï³Ï³Ý Ï³ñ· ¨ ³Ýíï³Ý·áõÃÛáõÝ (³ÛÉ ¹³ë»ñÇÝ ãå³ïÏ³ÝáÕ), áñÇó`</t>
  </si>
  <si>
    <t xml:space="preserve">ÀÝ¹Ñ³Ýáõñ µÝáõÛÃÇ Ñ³Ýñ³ÛÇÝ Í³é³ÛáõÃÛáõÝÝ»ñÇ (³ÛÉ ¹³ë»ñÇÝ ãå³ïÏ³ÝáÕ), áñÇó` </t>
  </si>
  <si>
    <t>ÀÝ¹Ñ³Ýáõñ µÝáõÛÃÇ Ñ³Ýñ³ÛÇÝ Í³é³ÛáõÃÛáõÝÝ»ñ (³ÛÉ ¹³ë»ñÇÝ ãå³ïÏ³ÝáÕ)</t>
  </si>
  <si>
    <t xml:space="preserve">ä²Þîä²ÜàôÂÚàôÜ, ³Û¹ ÃíáõÙ` </t>
  </si>
  <si>
    <t xml:space="preserve">Ð²ê²ð²Î²Î²Ü Î²ð¶, ²Üìî²Ü¶àôÂÚàôÜ ¨ ¸²î²Î²Ü ¶àðÌàôÜºàôÂÚàôÜ, ³Û¹ ÃíáõÙ </t>
  </si>
  <si>
    <t>՛04</t>
  </si>
  <si>
    <t>Գյուղատնտեսություն, անտառային տնտեսություն, ձկնորսություն և որսորդություն, որից</t>
  </si>
  <si>
    <t xml:space="preserve">Գյուղատնտեսություն </t>
  </si>
  <si>
    <t xml:space="preserve"> - Տրանսպորտային սարքավորումներ</t>
  </si>
  <si>
    <t xml:space="preserve"> - Þ»Ýù»ñÇ ¨ ßÇÝáõÃÛáõÝÝ»ñÇ Ïառուցում</t>
  </si>
  <si>
    <t>-ÐÇÙÝ³Ï³Ý ÙÇçáóÝ»ñÇ Çñ³óáõÙÇó Ùáõïù»ñ, ³Û¹ ÃíáõÙ</t>
  </si>
  <si>
    <t>²Ýß³ñÅ ·áõÛùÇ Çñ³óáõÙÇó Ùáõïù»ñ</t>
  </si>
  <si>
    <t>Þ³ñÅ³Ï³Ý  ·áõÛùÇ Çñ³óáõÙÇó Ùáõïù»ñ</t>
  </si>
  <si>
    <t>-â³ñï³¹ñí³Í ³ÏïÇíÝ»ñÇ Çñ³óáõÙÇó Ùáõïù»ñ, ³Û¹ ÃíáõÙ`</t>
  </si>
  <si>
    <t>-ÐáÕÇ Çñ³óáõÙÇó Ùáõïù»ñ</t>
  </si>
  <si>
    <t>Þðæ²Î² ØÆæ²ì²ÚðÆ ä²Þîä²ÜàôÂÚàôÜ, 
³Û¹ ÃíáõÙ` (ïáÕ2510+ïáÕ2520+ïáÕ2530+ïáÕ2540+ïáÕ2550+ïáÕ2560)</t>
  </si>
  <si>
    <t>Շրջակա միջավայրի պաշտպանություն (այլ դասերին չպատկանող), որից</t>
  </si>
  <si>
    <t>-Տրանսպորտային սարքավորումներ</t>
  </si>
  <si>
    <t>Շրջակա միջավայրի պաշտպանություն (այլ դասերին չպատկանող)</t>
  </si>
  <si>
    <t>´Ü²Î²ð²Ü²ÚÆÜ ÞÆÜ²ð²ðàôÂÚàôÜ ºì ÎàØàôÜ²È Ì²è²ÚàôÂÚàôÜ, ³Û¹ ÃíáõÙ` (ïáÕ3610+ïáÕ3620+ïáÕ3630+ïáÕ3640+ïáÕ3650+ïáÕ3660)</t>
  </si>
  <si>
    <t>2520</t>
  </si>
  <si>
    <t>- Þ»Ýù»ñÇ ¨ ßÇÝáõÃÛáõÝÝ»ñÇ Ï³åÇï³É í»ñ³Ýáñá·áõÙ</t>
  </si>
  <si>
    <t>´Ý³Ï³ñ³Ý³ÛÇÝ ßÇÝ³ñ³ñáõÃÛ³Ý ¨ ÏáÙáõÝ³É Í³é³ÛáõÃÛáõÝÝ»ñÇ ·Íáí Ñ»ï³½áï³Ï³Ý ¨ Ý³Ë³·Í³ÛÇÝ ³ßË³ï³ÝùÝ»ñ, áñÇó`</t>
  </si>
  <si>
    <t>²èàÔæ²ä²ÐàôÂÚàôÜ, ³Û¹ ÃíáõÙ` (ïáÕ2710+ïáÕ2720+ïáÕ2730+ïáÕ2740+ïáÕ2750+ïáÕ2760)</t>
  </si>
  <si>
    <t>²éáÕç³å³ÑáõÃÛ³Ý ·Íáí Ñ»ï³½áï³Ï³Ý ¨ Ý³Ë³·Í³ÛÇÝ ³ßË³ï³ÝùÝ»ñ , áñÇó`</t>
  </si>
  <si>
    <t>´Ý³Ï³ñ³Ý³ÛÇÝ ßÇÝ³ñ³ñáõÃÛáõÝ</t>
  </si>
  <si>
    <t>Ջրամատակարում, áñÇó`</t>
  </si>
  <si>
    <t>Ջրամատակարում</t>
  </si>
  <si>
    <t>2640</t>
  </si>
  <si>
    <t>2641</t>
  </si>
  <si>
    <t>6</t>
  </si>
  <si>
    <t>Ð²Ü¶Æêî, ØÞ²ÎàôÚÂ ºì ÎðàÜ, ³Û¹ ÃíáõÙ` (ïáÕ2810+ïáÕ2820+ïáÕ2830+ïáÕ2840+ïáÕ2850+ïáÕ2860)</t>
  </si>
  <si>
    <t>î³ññ³Ï³Ý  ÏñÃáõÃÛáõÝ</t>
  </si>
  <si>
    <t>Àëï Ù³Ï³ñ¹³ÏÝ»ñÇ ã¹³ë³Ï³ñ·íáÕ ÏñÃáõÃÛáõÝ, áñÇó`</t>
  </si>
  <si>
    <t xml:space="preserve">êàòÆ²È²Î²Ü ä²Þîä²ÜàôÂÚàôÜ, ³Û¹ ÃíáõÙ` (ïáÕ3010+ïáÕ3020+ïáÕ3030+ïáÕ3040+ïáÕ3050+ïáÕ3060+ïáÕ3070+ïáÕ3080+ïáÕ3090) </t>
  </si>
  <si>
    <t>ÐÆØÜ²Î²Ü ´²ÄÆÜÜºðÆÜ â¸²êìàÔ ä²Ðàôêî²ÚÆÜ üàÜ¸ºð, ³Û¹ ÃíáõÙ`
 (ïáÕ3110)</t>
  </si>
  <si>
    <t>Ü»ñÏ³Û³óáõóã³Ï³Ý Í³Ëë»ñ</t>
  </si>
  <si>
    <t xml:space="preserve"> -´Ý³Ï³Ý ³Õ»ïÝ»ñÇó ³é³ç³ó³Í íÝ³ëí³ÍùÝ»ñÇ ¨ Ï³Ù íÝ³ëÝ»ñÇ í»ñ³Ï³Ý·ÝáõÙ</t>
  </si>
  <si>
    <t xml:space="preserve"> -¸³ï³ñ³ÝÝ»ñ</t>
  </si>
  <si>
    <t xml:space="preserve"> -²ÛÉ Ù»ù»Ý³Ý»ñ ¨ ë³ñù³íáñáõÙÝ»ñ</t>
  </si>
  <si>
    <t xml:space="preserve"> - ÊáÕáí³Ï³ß³ñ³ÛÇÝ ¨ ³ÛÉ ïñ³Ýëåáñï</t>
  </si>
  <si>
    <t>´³ñÓñ³·áõÛÝ ÏñÃáõÃÛáõÝ ª áñÇó</t>
  </si>
  <si>
    <t>¶ÛáõÕ³ïÝï»ëáõÃÛáõÝ</t>
  </si>
  <si>
    <t xml:space="preserve"> - Î³åÇï³É ¹ñ³Ù³ßÝáñÑÝ»ñ å»ï³Ï³Ý ¨ Ñ³Ù³ÛÝùÝ»ñÇ áã ³é¨ïñ³ÛÇÝ Ï³½Ù³Ï»ñåáõÃÛáõÝÝ»ñÇÝ</t>
  </si>
  <si>
    <t>¶ÛáõÕ³ïÝï»ëáõÃÛáõÝ, ³Ýï³é³ÛÇÝ ïÝï»ëáõÃÛáõÝ, ÓÏÝáñëáõÃÛáõÝ ¨ áñëáñ¹áõÃÛáõÝ</t>
  </si>
  <si>
    <t>Î»Õï³çñ»ñÇ Ñ»é³óáõÙª áñÇó</t>
  </si>
  <si>
    <t>Î»Õï³çñ»ñÇ Ñ»é³óáõÙ</t>
  </si>
  <si>
    <t xml:space="preserve"> - Այլ կապիտալ դրամաշնորհներ</t>
  </si>
  <si>
    <t xml:space="preserve"> -Նվիրատվություններ այլ շահույթ չհետապնդող կազմակերպություններին</t>
  </si>
  <si>
    <t xml:space="preserve"> - Þ»Ýù»ñÇ ¨ ßÇÝáõÃÛáõÝÝ»ñÇ Ï³ռուցում</t>
  </si>
  <si>
    <t xml:space="preserve"> - Նյութեր և պարագաներ</t>
  </si>
  <si>
    <t>ՀԱՄԱՅՆՔԻ ԲՅՈՒՋԵԻ ՄԻՋՈՑՆԵՐԻ ՏԱՐԵՎԵՐՋԻ ՀԱՎԵԼՈՒՐԴԸ  ԿԱՄ ԴԵՖԻՑԻՏԸ  (ՊԱԿԱՍՈՒՐԴԸ)</t>
  </si>
  <si>
    <t xml:space="preserve">                     </t>
  </si>
  <si>
    <t xml:space="preserve">îáÕÇ NN  </t>
  </si>
  <si>
    <t>ÀÝ¹³Ù»ÝÁ (ë.4+ë.5)</t>
  </si>
  <si>
    <t>í³ñã³Ï³Ý    Ù³ë</t>
  </si>
  <si>
    <t>ýáÝ¹³ÛÇÝ    Ù³ë</t>
  </si>
  <si>
    <t>ÀÜ¸²ØºÜÀ Ð²ìºÈàôð¸À Î²Ø ¸ºüÆòÆîÀ (ä²Î²êàôð¸À)</t>
  </si>
  <si>
    <t>ՀԱՄԱՅՆՔԻ ԲՅՈՒՋԵԻ  ՀԱՎԵԼՈՒՐԴԻ  ՕԳՏԱԳՈՐԾՄԱՆ  ՈՒՂՈՒԹՅՈՒՆՆԵՐԸ  ԿԱՄ ԴԵՖԻՑԻՏԻ (ՊԱԿԱՍՈՒՐԴԻ)  ՖԻՆԱՆՍԱՎՈՐՄԱՆ ԱՂԲՅՈՒՐՆԵՐԸ</t>
  </si>
  <si>
    <t xml:space="preserve">îáÕÇ          NN  </t>
  </si>
  <si>
    <t xml:space="preserve">        ³Û¹ ÃíáõÙ`</t>
  </si>
  <si>
    <t xml:space="preserve"> 1.1. ²ñÅ»ÃÕÃ»ñ (µ³ó³éáõÃÛ³Ùµ µ³ÅÝ»ïáÙë»ñÇ ¨ Ï³åÇï³ÉáõÙ ³ÛÉ Ù³ëÝ³ÏóáõÃÛ³Ý), áñÇó
 (ïáÕ 8112+ïáÕ 8113)</t>
  </si>
  <si>
    <t xml:space="preserve">     X</t>
  </si>
  <si>
    <t xml:space="preserve">  - ÃáÕ³ñÏáõÙÇó ¨ ï»Õ³µ³ßËáõÙÇó Ùáõïù»ñ</t>
  </si>
  <si>
    <t>9111</t>
  </si>
  <si>
    <t xml:space="preserve">  - ÑÇÙÝ³Ï³Ý ·áõÙ³ñÇ Ù³ñáõÙ</t>
  </si>
  <si>
    <t>6111</t>
  </si>
  <si>
    <t>1.2.1. ì³ñÏ»ñ, áñÇó`
(ïáÕ 8122+ïáÕ 8130)</t>
  </si>
  <si>
    <t xml:space="preserve">  - í³ñÏ»ñÇ ëï³óáõÙ, áñÇó
(ïáÕ 8123+ïáÕ 8124)</t>
  </si>
  <si>
    <t>9112</t>
  </si>
  <si>
    <t>å»ï³Ï³Ý µÛáõç»Çó</t>
  </si>
  <si>
    <t>³ÛÉ ³ÕµÛáõñÝ»ñÇó</t>
  </si>
  <si>
    <t xml:space="preserve">  - ëï³óí³Í í³ñÏ»ñÇ ÑÇÙÝ³Ï³Ý  ·áõÙ³ñÇ Ù³ñáõÙ, áñÇó`
(ïáÕ 8131+ïáÕ 8132)
</t>
  </si>
  <si>
    <t>6112</t>
  </si>
  <si>
    <t>ÐÐ å»ï³Ï³Ý µÛáõç»ÇÝ</t>
  </si>
  <si>
    <t>³ÛÉ ³ÕµÛáõñÝ»ñÇÝ</t>
  </si>
  <si>
    <t>1.2.2. öáË³ïíáõÃÛáõÝÝ»ñ, áñÇó` 
(ïáÕ 8141+ïáÕ 8150)</t>
  </si>
  <si>
    <t>µÛáõç»ï³ÛÇÝ ÷áË³ïíáõÃÛáõÝÝ»ñÇ ëï³óáõÙ, áñÇó`
(ïáÕ 8142+ïáÕ 8143)</t>
  </si>
  <si>
    <t>ÐÐ å»ï³Ï³Ý µÛáõç»Çó</t>
  </si>
  <si>
    <t>ÐÐ ³ÛÉ Ñ³Ù³ÛÝùÝ»ñÇ µÛáõç»Ý»ñÇó</t>
  </si>
  <si>
    <t xml:space="preserve">  - ëï³óí³Í ÷áË³ïíáõÃÛáõÝÝ»ñÇ ·áõÙ³ñÇ Ù³ñáõÙ, áñÇó`
(ïáÕ 8151+ïáÕ 8152)</t>
  </si>
  <si>
    <t>ÐÐ ³ÛÉ Ñ³Ù³ÛÝùÝ»ñÇ µÛáõç»Ý»ñÇÝ</t>
  </si>
  <si>
    <t>2.1. ´³ÅÝ»ïáÙë»ñ ¨ Ï³åÇï³ÉáõÙ ³ÛÉ Ù³ëÝ³ÏóáõÃÛáõÝ, áñÇó` 8162+8163+8164</t>
  </si>
  <si>
    <t xml:space="preserve"> - Ñ³Ù³ÛÝù³ÛÇÝ ë»÷³Ï³ÝáõÃÛ³Ý µ³ÅÝ»ïáÙë»ñÇ ¨ Ï³åÇï³ÉáõÙ Ñ³Ù³ÛÝùÇ Ù³ëÝ³ÏóáõÃÛ³Ý Çñ³óáõÙÇó Ùáõïù»ñ</t>
  </si>
  <si>
    <t>9213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</si>
  <si>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</si>
  <si>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µ³ÅÝ»ïáÙë»ñ ¨ Ï³åÇï³ÉáõÙ ³ÛÉ Ù³ëÝ³ÏóáõÃÛáõÝ Ó»éùµ»ñáõÙ</t>
  </si>
  <si>
    <t>6213</t>
  </si>
  <si>
    <t>2.2. öáË³ïíáõÃÛáõÝÝ»ñ, áñÇó`  8171+8172</t>
  </si>
  <si>
    <t xml:space="preserve"> - Ý³ËÏÇÝáõÙ ïñ³Ù³¹ñí³Í ÷áË³ïíáõÃÛáõÝÝ»ñÇ ¹ÇÙ³ó ëï³óíáÕ Ù³ñáõÙÝ»ñÇó Ùáõïù»ñ</t>
  </si>
  <si>
    <t>9212</t>
  </si>
  <si>
    <t xml:space="preserve"> - ÷áË³ïíáõÃÛáõÝÝ»ñÇ ïñ³Ù³¹ñáõÙ</t>
  </si>
  <si>
    <t>6212</t>
  </si>
  <si>
    <t>2.3. Ð³Ù³ÛÝùÇ µÛáõç»Ç ÙÇçáóÝ»ñÇ ï³ñ»ëÏ½µÇ ³½³ï  ÙÝ³óáñ¹Á, ³Û¹ ÃíáõÙ`
(ïáÕ 8191+ïáÕ 8194-ïáÕ8193)</t>
  </si>
  <si>
    <t xml:space="preserve"> 2.3.1. Ð³Ù³ÛÝùÇ µÛáõç»Ç í³ñã³Ï³Ý Ù³ëÇ ÙÇçáóÝ»ñÇ ï³ñ»ëÏ½µÇ ³½³ï ÙÝ³óáñ¹, áñÇó` 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</si>
  <si>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</si>
  <si>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 xml:space="preserve"> - »ÝÃ³Ï³ ¿ áõÕÕÙ³Ý Ñ³Ù³ÛÝùÇ µÛáõç»Ç ýáÝ¹³ÛÇÝ  Ù³ë     
(ïáÕ 8191 - ïáÕ 8192)</t>
  </si>
  <si>
    <t xml:space="preserve"> 2.3.2. Ð³Ù³ÛÝùÇ µÛáõç»Ç ýáÝ¹³ÛÇÝ Ù³ëÇ ÙÇçáóÝ»ñÇ ï³ñ»ëÏ½µÇ ÙÝ³óáñ¹, áñÇó`  
(ïáÕ 8195 + ïáÕ 8196)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</si>
  <si>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</si>
  <si>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
(ïáÕ 8193)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</si>
  <si>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</si>
  <si>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</si>
  <si>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8199³</t>
  </si>
  <si>
    <t>Í³Ëë»ñÇ ýÇÝ³Ýë³íáñÙ³ÝÁ ãáõÕÕí³Í Ñ³Ù³ÛÝùÇ µÛáõç»Ç ÙÇçáóÝ»ñÇ ï³ñ»ëÏ½µÇ ³½³ï ÙÝ³óáñ¹Ç ·áõÙ³ñÁ</t>
  </si>
  <si>
    <t xml:space="preserve"> 1.1. ²ñÅ»ÃÕÃ»ñ (µ³ó³éáõÃÛ³Ùµ µ³ÅÝ»ïáÙë»ñÇ ¨ Ï³åÇï³ÉáõÙ ³ÛÉ Ù³ëÝ³ÏóáõÃÛ³Ý) , áñÇó`</t>
  </si>
  <si>
    <t>9121</t>
  </si>
  <si>
    <t>6121</t>
  </si>
  <si>
    <t>1.2.1. ì³ñÏ»ñ, áñÇó`</t>
  </si>
  <si>
    <t xml:space="preserve">  - í³ñÏ»ñÇ ëï³óáõÙ</t>
  </si>
  <si>
    <t>9122</t>
  </si>
  <si>
    <t xml:space="preserve">  - ëï³óí³Í í³ñÏ»ñÇ ÑÇÙÝ³Ï³Ý  ·áõÙ³ñÇ Ù³ñáõÙ</t>
  </si>
  <si>
    <t>6122</t>
  </si>
  <si>
    <t xml:space="preserve">1.2.2. öáË³ïíáõÃÛáõÝÝ»ñ, áñÇó` </t>
  </si>
  <si>
    <t xml:space="preserve">  - ÷áË³ïíáõÃÛáõÝÝ»ñÇ ëï³óáõÙ</t>
  </si>
  <si>
    <t xml:space="preserve">  - ëï³óí³Í ÷áË³ïíáõÃÛáõÝÝ»ñÇ ·áõÙ³ñÇ Ù³ñáõÙ</t>
  </si>
  <si>
    <t>2026 ԹՎԱԿԱՆԻ ԲՅՈՒՋԵ</t>
  </si>
  <si>
    <t>Համայնքի տարածքում սահմանափակման ենթակա ծառայության օբյեկտի գործունեության թույլտվության համար</t>
  </si>
  <si>
    <t>Նաիրի համայնքի ավագանու 2025 թվականի դեկտեմբերի  23-ի N 211-Ն որոշման</t>
  </si>
  <si>
    <t xml:space="preserve">             Նաիրի համայնքի ավագանու 2025 թվականի դեկտեմբերի  23-ի N 211-Ն որոշման</t>
  </si>
  <si>
    <t xml:space="preserve">  Նաիրի համայնքի ավագանու 2025 թվականի դեկտեմբերի  23-ի N 211-Ն որոշման</t>
  </si>
  <si>
    <t xml:space="preserve">                                                        Նաիրի համայնքի ավագանու 2025 թվականի դեկտեմբերի  23-ի N 211-Ն որոշման</t>
  </si>
  <si>
    <t>Նաիրի համայնքի ավագանու 2025 թվականի դեկտեմբերի 23-ի N  211-Ն որոշման</t>
  </si>
  <si>
    <r>
      <t>Ð³Ù³ÛÝùÇ ï³ñ³ÍùáõÙ Å³ÙÁ 24</t>
    </r>
    <r>
      <rPr>
        <vertAlign val="superscript"/>
        <sz val="10"/>
        <color indexed="60"/>
        <rFont val="Arial Armenian"/>
        <family val="2"/>
      </rPr>
      <t>00</t>
    </r>
    <r>
      <rPr>
        <sz val="10"/>
        <color indexed="60"/>
        <rFont val="Arial Armenian"/>
        <family val="2"/>
      </rPr>
      <t xml:space="preserve"> -Çó Ñ»ïá íÇ×³Ï³Ë³Õ»ñÇ Ï³½Ù³Ï»ñåÙ³Ý Ñ³Ù³ñ</t>
    </r>
  </si>
  <si>
    <r>
      <t xml:space="preserve">3.1 îáÏáëÝ»ñ, </t>
    </r>
    <r>
      <rPr>
        <sz val="10"/>
        <rFont val="Arial Armenian"/>
        <family val="2"/>
      </rPr>
      <t xml:space="preserve">³Û¹ ÃíáõÙ`  </t>
    </r>
  </si>
  <si>
    <r>
      <t xml:space="preserve">3.2 Þ³Ñ³µ³ÅÇÝÝ»ñ, </t>
    </r>
    <r>
      <rPr>
        <sz val="10"/>
        <rFont val="Arial Armenian"/>
        <family val="2"/>
      </rPr>
      <t xml:space="preserve">³Û¹ ÃíáõÙ`  </t>
    </r>
  </si>
  <si>
    <r>
      <t xml:space="preserve">3.3 ¶áõÛùÇ í³ñÓ³Ï³ÉáõÃÛáõÝÇó »Ï³ÙáõïÝ»ñ, </t>
    </r>
    <r>
      <rPr>
        <sz val="10"/>
        <rFont val="Arial Armenian"/>
        <family val="2"/>
      </rPr>
      <t>³Û¹ ÃíáõÙ`  
(ïáÕ 1331 + ïáÕ 1332 + ïáÕ 1333 + 1334)</t>
    </r>
  </si>
  <si>
    <r>
      <t xml:space="preserve">         </t>
    </r>
    <r>
      <rPr>
        <b/>
        <sz val="10"/>
        <rFont val="Arial Armenian"/>
        <family val="2"/>
      </rPr>
      <t xml:space="preserve">                                </t>
    </r>
  </si>
  <si>
    <r>
      <t>ÀÜ¸²ØºÜÀ Ì²Êêºð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</si>
  <si>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Ì²è²ÚàôÂÚàôÜÜºð, ³Û¹ ÃíáõÙ`</t>
    </r>
    <r>
      <rPr>
        <sz val="10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</si>
  <si>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ä²Þîä²ÜàôÂÚàôÜ, ³Û¹ ÃíáõÙ` </t>
    </r>
    <r>
      <rPr>
        <sz val="10"/>
        <rFont val="Arial Armenian"/>
        <family val="2"/>
      </rPr>
      <t>(ïáÕ2210+2220+ïáÕ2230+ïáÕ2240+ïáÕ2250)</t>
    </r>
  </si>
  <si>
    <r>
      <t xml:space="preserve">Ð²ê²ð²Î²Î²Ü Î²ð¶, ²Üìî²Ü¶àôÂÚàôÜ ¨ ¸²î²Î²Ü ¶àðÌàôÜºàôÂÚàôÜ, ³Û¹ ÃíáõÙ </t>
    </r>
    <r>
      <rPr>
        <sz val="10"/>
        <rFont val="Arial Armenian"/>
        <family val="2"/>
      </rPr>
      <t>(ïáÕ2310+ïáÕ2320+ïáÕ2330+ïáÕ2340+ïáÕ2350+ïáÕ2360+ïáÕ2370)</t>
    </r>
  </si>
  <si>
    <r>
      <t>îÜîºê²Î²Ü Ð²ð²´ºðàôÂÚàôÜÜºð, ³Û¹ ÃíáõÙ` (</t>
    </r>
    <r>
      <rPr>
        <sz val="10"/>
        <rFont val="Arial Armenian"/>
        <family val="2"/>
      </rPr>
      <t>ïáÕ2410+ïáÕ2420+ïáÕ2430+ïáÕ2440+ïáÕ2450+ïáÕ2460+ïáÕ2470+ïáÕ2480+ïáÕ2490</t>
    </r>
    <r>
      <rPr>
        <b/>
        <sz val="10"/>
        <rFont val="Arial Armenian"/>
        <family val="2"/>
      </rPr>
      <t>)</t>
    </r>
  </si>
  <si>
    <r>
      <t xml:space="preserve">Þðæ²Î² ØÆæ²ì²ÚðÆ ä²Þîä²ÜàôÂÚàôÜ, ³Û¹ ÃíáõÙ` </t>
    </r>
    <r>
      <rPr>
        <sz val="10"/>
        <rFont val="Arial Armenian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</si>
  <si>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Ì²è²ÚàôÂÚàôÜ, ³Û¹ ÃíáõÙ` </t>
    </r>
    <r>
      <rPr>
        <sz val="10"/>
        <rFont val="Arial Armenian"/>
        <family val="2"/>
      </rPr>
      <t>(ïáÕ3610+ïáÕ3620+ïáÕ3630+ïáÕ3640+ïáÕ3650+ïáÕ3660)</t>
    </r>
  </si>
  <si>
    <r>
      <t>²èàÔæ²ä²ÐàôÂÚàôÜ, ³Û¹ ÃíáõÙ` (</t>
    </r>
    <r>
      <rPr>
        <sz val="10"/>
        <rFont val="Arial Armenian"/>
        <family val="2"/>
      </rPr>
      <t>ïáÕ2710+ïáÕ2720+ïáÕ2730+ïáÕ2740+ïáÕ2750+ïáÕ2760</t>
    </r>
    <r>
      <rPr>
        <b/>
        <sz val="10"/>
        <rFont val="Arial Armenian"/>
        <family val="2"/>
      </rPr>
      <t>)</t>
    </r>
  </si>
  <si>
    <r>
      <t xml:space="preserve">Ð²Ü¶Æêî, ØÞ²ÎàôÚÂ ºì ÎðàÜ, ³Û¹ ÃíáõÙ` </t>
    </r>
    <r>
      <rPr>
        <sz val="9"/>
        <rFont val="Arial Armenian"/>
        <family val="2"/>
      </rPr>
      <t>(ïáÕ2810+ïáÕ2820+ïáÕ2830+ïáÕ2840+ïáÕ2850+ïáÕ2860)</t>
    </r>
  </si>
  <si>
    <r>
      <t xml:space="preserve">ÎðÂàôÂÚàôÜ, ³Û¹ ÃíáõÙ` </t>
    </r>
    <r>
      <rPr>
        <sz val="8"/>
        <rFont val="Arial Armenian"/>
        <family val="2"/>
      </rPr>
      <t>(ïáÕ2910+ïáÕ2920+ïáÕ2930+ïáÕ2940+ïáÕ2950+ïáÕ2960+ïáÕ2970+ïáÕ2980)</t>
    </r>
  </si>
  <si>
    <r>
      <t xml:space="preserve">êàòÆ²È²Î²Ü ä²Þîä²ÜàôÂÚàôÜ, ³Û¹ ÃíáõÙ` </t>
    </r>
    <r>
      <rPr>
        <sz val="8"/>
        <rFont val="Arial Armenian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</si>
  <si>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üàÜ¸ºð, ³Û¹ ÃíáõÙ` </t>
    </r>
    <r>
      <rPr>
        <sz val="8"/>
        <rFont val="Arial Armenian"/>
        <family val="2"/>
      </rPr>
      <t>(ïáÕ3110)</t>
    </r>
  </si>
  <si>
    <r>
      <t xml:space="preserve">       </t>
    </r>
    <r>
      <rPr>
        <b/>
        <sz val="12"/>
        <rFont val="Arial Armenian"/>
        <family val="2"/>
      </rPr>
      <t xml:space="preserve">          </t>
    </r>
  </si>
  <si>
    <r>
      <t xml:space="preserve">ÀÜ¸²ØºÜÀ Ì²Êêºð, ³Û¹ ÃíáõÙ` </t>
    </r>
    <r>
      <rPr>
        <sz val="8"/>
        <rFont val="Arial Armenian"/>
        <family val="2"/>
      </rPr>
      <t>(ïáÕ4050+ïáÕ5000+ïáÕ 6000)</t>
    </r>
  </si>
  <si>
    <r>
      <t xml:space="preserve">². ÀÜÂ²òÆÎ  Ì²Êêºð, ³Û¹ ÃíáõÙ` </t>
    </r>
    <r>
      <rPr>
        <sz val="10"/>
        <rFont val="Arial Armenian"/>
        <family val="2"/>
      </rPr>
      <t xml:space="preserve">(ïáÕ4100+ïáÕ4200+ïáÕ4300+ïáÕ4400+ïáÕ4500+ ïáÕ4600+ïáÕ4700)    </t>
    </r>
    <r>
      <rPr>
        <b/>
        <sz val="10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</si>
  <si>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ì²ðÒ²îðàôÂÚàôÜ, ³Û¹ ÃíáõÙ`
</t>
    </r>
    <r>
      <rPr>
        <sz val="8"/>
        <rFont val="Arial Armenian"/>
        <family val="2"/>
      </rPr>
      <t xml:space="preserve">(ïáÕ4110+ïáÕ4120+ïáÕ4130) </t>
    </r>
    <r>
      <rPr>
        <sz val="10"/>
        <rFont val="Arial Armenian"/>
        <family val="2"/>
      </rPr>
      <t xml:space="preserve"> </t>
    </r>
    <r>
      <rPr>
        <b/>
        <sz val="10"/>
        <rFont val="Arial Armenian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</si>
  <si>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Ð²ìºÈ²ìÖ²ðÜºð, áñÇó`                    </t>
    </r>
    <r>
      <rPr>
        <sz val="8"/>
        <rFont val="Arial Armenian"/>
        <family val="2"/>
      </rPr>
      <t>(ïáÕ4111+ïáÕ4112+ ïáÕ4114)</t>
    </r>
  </si>
  <si>
    <r>
      <t xml:space="preserve">´ÜºÔºÜ ²ÞÊ²î²ì²ðÒºð ºì Ð²ìºÈ²ìÖ²ðÜºð, áñÇó` 
</t>
    </r>
    <r>
      <rPr>
        <sz val="8"/>
        <rFont val="Arial Armenian"/>
        <family val="2"/>
      </rPr>
      <t>(ïáÕ4121)</t>
    </r>
  </si>
  <si>
    <r>
      <t xml:space="preserve">ö²êî²òÆ êàòÆ²È²Î²Ü ²ä²ÐàìàôÂÚ²Ü ìÖ²ðÜºð, áñÇó` 
</t>
    </r>
    <r>
      <rPr>
        <sz val="8"/>
        <rFont val="Arial Armenian"/>
        <family val="2"/>
      </rPr>
      <t>(ïáÕ4131)</t>
    </r>
  </si>
  <si>
    <r>
      <t xml:space="preserve">1.2 Ì²è²ÚàôÂÚàôÜÜºðÆ ºì ²äð²ÜøÜºðÆ Òºèø ´ºðàôØ, ³Û¹ ÃíáõÙ`  </t>
    </r>
    <r>
      <rPr>
        <sz val="8"/>
        <rFont val="Arial Armenian"/>
        <family val="2"/>
      </rPr>
      <t>(ïáÕ4210+ïáÕ4220+ïáÕ4230+ïáÕ4240+ïáÕ4250+ïáÕ4260)</t>
    </r>
  </si>
  <si>
    <r>
      <t xml:space="preserve">Þ²ðàôÜ²Î²Î²Ü Ì²Êêºð, áñÇó` </t>
    </r>
    <r>
      <rPr>
        <sz val="8"/>
        <rFont val="Arial Armenian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</si>
  <si>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Armenian"/>
        <family val="2"/>
      </rPr>
      <t>¾Ý»ñ·»ïÇÏ  Í³é³ÛáõÃÛáõÝÝ»ñ</t>
    </r>
  </si>
  <si>
    <r>
      <t xml:space="preserve"> ¶àðÌàôÔàôØÜºðÆ ºì Þðæ²¶²ÚàôÂÚàôÜÜºðÆ Ì²Êêºð, áñÇó` 
</t>
    </r>
    <r>
      <rPr>
        <sz val="8"/>
        <rFont val="Arial Armenian"/>
        <family val="2"/>
      </rPr>
      <t>(ïáÕ4221+ïáÕ4222+ïáÕ4223)</t>
    </r>
  </si>
  <si>
    <r>
      <t xml:space="preserve">ä²ÚØ²Ü²¶ð²ÚÆÜ ²ÚÈ Ì²è²ÚàôÂÚàôÜÜºðÆ Òºèø ´ºðàôØ, áñÇó` </t>
    </r>
    <r>
      <rPr>
        <sz val="8"/>
        <rFont val="Arial Armenian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</si>
  <si>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´ºðàôØ, áñÇó`  
</t>
    </r>
    <r>
      <rPr>
        <sz val="8"/>
        <rFont val="Arial Armenian"/>
        <family val="2"/>
      </rPr>
      <t>(ïáÕ 4241)</t>
    </r>
  </si>
  <si>
    <r>
      <t xml:space="preserve">ÀÜÂ²òÆÎ Üàðà¶àôØ ºì ä²Ðä²ÜàôØ, áñÇó (Í³é³ÛáõÃÛáõÝÝ»ñ ¨ ÝÛáõÃ»ñ) 
</t>
    </r>
    <r>
      <rPr>
        <sz val="8"/>
        <rFont val="Arial Armenian"/>
        <family val="2"/>
      </rPr>
      <t>(ïáÕ4251+ïáÕ4252)</t>
    </r>
  </si>
  <si>
    <r>
      <t xml:space="preserve"> ÜÚàôÂºð, áñÇó </t>
    </r>
    <r>
      <rPr>
        <sz val="8"/>
        <rFont val="Arial Armenian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</si>
  <si>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Armenian"/>
        <family val="2"/>
      </rPr>
      <t xml:space="preserve">1.3 îàÎàê²ìÖ²ðÜºð, ³Û¹ ÃíáõÙ 
</t>
    </r>
    <r>
      <rPr>
        <sz val="8"/>
        <color indexed="8"/>
        <rFont val="Arial Armenian"/>
        <family val="2"/>
      </rPr>
      <t>(ïáÕ4310+ïáÕ 4320+ïáÕ4330)</t>
    </r>
  </si>
  <si>
    <r>
      <t xml:space="preserve">ÜºðøÆÜ îàÎàê²ìÖ²ðÜºð, áñÇó
 </t>
    </r>
    <r>
      <rPr>
        <sz val="8"/>
        <color indexed="8"/>
        <rFont val="Arial Armenian"/>
        <family val="2"/>
      </rPr>
      <t>(ïáÕ4311+ïáÕ4312)</t>
    </r>
  </si>
  <si>
    <r>
      <t>²ðî²øÆÜ îàÎàê²ìÖ²ðÜºð, áñÇó</t>
    </r>
    <r>
      <rPr>
        <b/>
        <i/>
        <sz val="8"/>
        <color indexed="8"/>
        <rFont val="Arial Armenian"/>
        <family val="2"/>
      </rPr>
      <t xml:space="preserve"> 
</t>
    </r>
    <r>
      <rPr>
        <sz val="8"/>
        <color indexed="8"/>
        <rFont val="Arial Armenian"/>
        <family val="2"/>
      </rPr>
      <t>(ïáÕ4321+ïáÕ4322)</t>
    </r>
  </si>
  <si>
    <r>
      <t xml:space="preserve">öàÊ²èàôÂÚàôÜÜºðÆ Ðºî Î²äì²Ì ìÖ²ðÜºð, áñÇó` 
</t>
    </r>
    <r>
      <rPr>
        <sz val="8"/>
        <color indexed="8"/>
        <rFont val="Arial Armenian"/>
        <family val="2"/>
      </rPr>
      <t xml:space="preserve">(ïáÕ4331+ïáÕ4332+ïáÕ4333) </t>
    </r>
  </si>
  <si>
    <r>
      <t>1.4 êàô´êÆ¸Æ²Üºð, ³Û¹ ÃíáõÙ</t>
    </r>
    <r>
      <rPr>
        <b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 xml:space="preserve"> 
(ïáÕ4410+ïáÕ4420)</t>
    </r>
  </si>
  <si>
    <r>
      <t xml:space="preserve">êàô´êÆ¸Æ²Üºð äºî²Î²Ü (Ð²Ø²ÚÜø²ÚÆÜ) Î²¼Ø²ÎºðäàôÂÚàôÜÜºðÆÜ, áñÇó` </t>
    </r>
    <r>
      <rPr>
        <sz val="8"/>
        <color indexed="8"/>
        <rFont val="Arial Armenian"/>
        <family val="2"/>
      </rPr>
      <t>(ïáÕ4411+ïáÕ4412)</t>
    </r>
  </si>
  <si>
    <r>
      <t>êàô´êÆ¸Æ²Üºð àâ äºî²Î²Ü (àâ Ð²Ø²ÚÜø²ÚÆÜ) Î²¼Ø²ÎºðäàôÂÚàôÜÜºðÆÜ, áñÇó`</t>
    </r>
    <r>
      <rPr>
        <b/>
        <i/>
        <sz val="8"/>
        <color indexed="8"/>
        <rFont val="Arial Armenian"/>
        <family val="2"/>
      </rPr>
      <t xml:space="preserve"> 
</t>
    </r>
    <r>
      <rPr>
        <sz val="8"/>
        <color indexed="8"/>
        <rFont val="Arial Armenian"/>
        <family val="2"/>
      </rPr>
      <t>(ïáÕ4421+ïáÕ4422)</t>
    </r>
  </si>
  <si>
    <r>
      <t xml:space="preserve">1.5 ¸ð²Ø²ÞÜàðÐÜºð, ³Û¹ ÃíáõÙ` </t>
    </r>
    <r>
      <rPr>
        <sz val="8"/>
        <color indexed="8"/>
        <rFont val="Arial Armenian"/>
        <family val="2"/>
      </rPr>
      <t>(ïáÕ4510+ïáÕ4520+ïáÕ4530+ïáÕ4540)</t>
    </r>
  </si>
  <si>
    <r>
      <t>¸ð²Ø²ÞÜàðÐÜºð úî²ðºðÎðÚ² Î²è²ì²ðàôÂÚàôÜÜºðÆÜ, áñÇó`</t>
    </r>
    <r>
      <rPr>
        <sz val="8"/>
        <color indexed="8"/>
        <rFont val="Arial Armenian"/>
        <family val="2"/>
      </rPr>
      <t xml:space="preserve"> 
(ïáÕ4511+ïáÕ4512)</t>
    </r>
  </si>
  <si>
    <r>
      <t xml:space="preserve"> -</t>
    </r>
    <r>
      <rPr>
        <b/>
        <sz val="9"/>
        <color indexed="8"/>
        <rFont val="Arial Armenian"/>
        <family val="2"/>
      </rPr>
      <t>ÀÝÃ³óÇÏ ¹ñ³Ù³ßÝáñÑÝ»ñ ûï³ñ»ñÏñÛ³ Ï³é³í³ñáõÃÛáõÝÝ»ñÇÝ</t>
    </r>
  </si>
  <si>
    <r>
      <t xml:space="preserve">¸ð²Ø²ÞÜàðÐÜºð ØÆæ²¼¶²ÚÆÜ Î²¼Ø²ÎºðäàôÂÚàôÜÜºðÆÜ, áñÇó` </t>
    </r>
    <r>
      <rPr>
        <sz val="8"/>
        <color indexed="8"/>
        <rFont val="Arial Armenian"/>
        <family val="2"/>
      </rPr>
      <t xml:space="preserve"> (ïáÕ4521+ïáÕ4522)</t>
    </r>
  </si>
  <si>
    <r>
      <t>ÀÜÂ²òÆÎ ¸ð²Ø²ÞÜàðÐÜºð äºî²Î²Ü Ð²îì²ÌÆ ²ÚÈ Ø²Î²ð¸²ÎÜºðÆÜ, áñÇó`</t>
    </r>
    <r>
      <rPr>
        <i/>
        <sz val="9"/>
        <color indexed="8"/>
        <rFont val="Arial Armenian"/>
        <family val="2"/>
      </rPr>
      <t xml:space="preserve"> </t>
    </r>
    <r>
      <rPr>
        <i/>
        <sz val="8"/>
        <color indexed="8"/>
        <rFont val="Arial Armenian"/>
        <family val="2"/>
      </rPr>
      <t>(ïáÕ4531+ïáÕ4532+ïáÕ4533)</t>
    </r>
  </si>
  <si>
    <r>
      <t xml:space="preserve"> - ²ÛÉ ÁÝÃ³óÇÏ ¹ñ³Ù³ßÝáñÑÝ»ñ, ³Û¹ ÃíáõÙ`            </t>
    </r>
    <r>
      <rPr>
        <sz val="9"/>
        <rFont val="Arial Armenian"/>
        <family val="2"/>
      </rPr>
      <t>(ïáÕ 4534+ïáÕ 4537 +ïáÕ 4538)</t>
    </r>
  </si>
  <si>
    <r>
      <t>Î²äÆî²È ¸ð²Ø²ÞÜàðÐÜºð äºî²Î²Ü Ð²îì²ÌÆ ²ÚÈ Ø²Î²ð¸²ÎÜºðÆÜ, áñÇó`</t>
    </r>
    <r>
      <rPr>
        <sz val="9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(ïáÕ4541+ïáÕ4542+ïáÕ4543)</t>
    </r>
  </si>
  <si>
    <r>
      <t xml:space="preserve"> -²ÛÉ Ï³åÇï³É ¹ñ³Ù³ßÝáñÑÝ»ñ, ³Û¹ ÃíáõÙ`             </t>
    </r>
    <r>
      <rPr>
        <sz val="9"/>
        <rFont val="Arial Armenian"/>
        <family val="2"/>
      </rPr>
      <t xml:space="preserve"> (ïáÕ 4544+ïáÕ 4547 +ïáÕ 4548)</t>
    </r>
  </si>
  <si>
    <r>
      <t xml:space="preserve">1.6 êàòÆ²È²Î²Ü Üä²êîÜºð ºì ÎºÜê²ÂàÞ²ÎÜºð, ³Û¹ ÃíáõÙ`
</t>
    </r>
    <r>
      <rPr>
        <sz val="8"/>
        <color indexed="8"/>
        <rFont val="Arial Armenian"/>
        <family val="2"/>
      </rPr>
      <t>(ïáÕ4610+ïáÕ4630+ïáÕ4640)</t>
    </r>
  </si>
  <si>
    <r>
      <t xml:space="preserve"> êàòÆ²È²Î²Ü ú¶ÜàôÂÚ²Ü ¸ð²Ø²Î²Ü ²ðî²Ð²ÚîàôÂÚ²Ø´ Üä²êîÜºð (´ÚàôæºÆò), áñÇó`
 </t>
    </r>
    <r>
      <rPr>
        <sz val="8"/>
        <color indexed="8"/>
        <rFont val="Arial Armenian"/>
        <family val="2"/>
      </rPr>
      <t xml:space="preserve">(ïáÕ4631+ïáÕ4632+ïáÕ4633+ïáÕ4634) </t>
    </r>
  </si>
  <si>
    <r>
      <t xml:space="preserve"> ÎºÜê²ÂàÞ²ÎÜºð, áñÇó` 
</t>
    </r>
    <r>
      <rPr>
        <sz val="8"/>
        <color indexed="8"/>
        <rFont val="Arial Armenian"/>
        <family val="2"/>
      </rPr>
      <t xml:space="preserve">(ïáÕ4641) </t>
    </r>
  </si>
  <si>
    <r>
      <t xml:space="preserve">1.7 ²ÚÈ Ì²Êêºð, ³Û¹ ÃíáõÙ` </t>
    </r>
    <r>
      <rPr>
        <sz val="8"/>
        <rFont val="Arial Armenian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</si>
  <si>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Î²¼Ø²ÎºðäàôÂÚàôÜÜºðÆÜ, áñÇó` 
</t>
    </r>
    <r>
      <rPr>
        <sz val="8"/>
        <rFont val="Arial Armenian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</si>
  <si>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ÜÎ²îØ²Ø´, áñÇó` </t>
    </r>
    <r>
      <rPr>
        <sz val="8"/>
        <color indexed="8"/>
        <rFont val="Arial Armenian"/>
        <family val="2"/>
      </rPr>
      <t>(ïáÕ4721+ïáÕ4722+ïáÕ4723+ïáÕ4724)</t>
    </r>
  </si>
  <si>
    <r>
      <t xml:space="preserve">¸²î²ð²ÜÜºðÆ ÎàÔØÆò ÜÞ²Ü²Îì²Ì îàôÚÄºð ºì îàô¶²ÜøÜºð, áñÇó` 
</t>
    </r>
    <r>
      <rPr>
        <sz val="8"/>
        <color indexed="8"/>
        <rFont val="Arial Armenian"/>
        <family val="2"/>
      </rPr>
      <t>(ïáÕ4731)</t>
    </r>
  </si>
  <si>
    <r>
      <t xml:space="preserve"> -</t>
    </r>
    <r>
      <rPr>
        <b/>
        <sz val="9"/>
        <color indexed="8"/>
        <rFont val="Arial Armenian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</si>
  <si>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´Ü²Î²Ü ²ÔºîÜºðÆò Î²Ø ²ÚÈ ´Ü²Î²Ü ä²îÖ²èÜºðàì ²è²æ²ò²Ì ìÜ²êÜºðÆ Î²Ø ìÜ²êì²ÌøÜºðÆ ìºð²Î²Ü¶ÜàôØ, áñÇó` </t>
    </r>
    <r>
      <rPr>
        <sz val="8"/>
        <color indexed="8"/>
        <rFont val="Arial Armenian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</si>
  <si>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Armenian"/>
        <family val="2"/>
      </rPr>
      <t xml:space="preserve"> </t>
    </r>
    <r>
      <rPr>
        <b/>
        <i/>
        <sz val="9"/>
        <color indexed="8"/>
        <rFont val="Arial Armenian"/>
        <family val="2"/>
      </rPr>
      <t xml:space="preserve">ìºð²Î²Ü¶ÜàôØ, áñÇó 
</t>
    </r>
    <r>
      <rPr>
        <sz val="8"/>
        <color indexed="8"/>
        <rFont val="Arial Armenian"/>
        <family val="2"/>
      </rPr>
      <t>(ïáÕ4751)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</si>
  <si>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²ÚÈ Ì²Êêºð, áñÇó`
 </t>
    </r>
    <r>
      <rPr>
        <sz val="9"/>
        <color indexed="8"/>
        <rFont val="Arial Armenian"/>
        <family val="2"/>
      </rPr>
      <t>(ïáÕ4761)</t>
    </r>
  </si>
  <si>
    <r>
      <t xml:space="preserve">ä²Ðàôêî²ÚÆÜ ØÆæàòÜºð, áñÇó` 
</t>
    </r>
    <r>
      <rPr>
        <sz val="9"/>
        <color indexed="8"/>
        <rFont val="Arial Armenian"/>
        <family val="2"/>
      </rPr>
      <t>(ïáÕ4771)</t>
    </r>
  </si>
  <si>
    <r>
      <t xml:space="preserve">´. àâ üÆÜ²Üê²Î²Ü ²ÎîÆìÜºðÆ ¶Ìàì Ì²Êêºð, ³Û¹ ÃíáõÙ`                     </t>
    </r>
    <r>
      <rPr>
        <sz val="10"/>
        <color indexed="8"/>
        <rFont val="Arial Armenian"/>
        <family val="2"/>
      </rPr>
      <t>(ïáÕ5100+ïáÕ5200+ïáÕ5300+ïáÕ5400)</t>
    </r>
  </si>
  <si>
    <r>
      <t xml:space="preserve">1.1. ÐÆØÜ²Î²Ü ØÆæàòÜºð, ³Û¹ ÃíáõÙ`
</t>
    </r>
    <r>
      <rPr>
        <sz val="8"/>
        <color indexed="8"/>
        <rFont val="Arial Armenian"/>
        <family val="2"/>
      </rPr>
      <t>(ïáÕ5110+ïáÕ5120+ïáÕ5130)</t>
    </r>
  </si>
  <si>
    <r>
      <t xml:space="preserve">ÞºÜøºð ºì ÞÆÜàôÂÚàôÜÜºð, áñÇó`              </t>
    </r>
    <r>
      <rPr>
        <sz val="8"/>
        <color indexed="8"/>
        <rFont val="Arial Armenian"/>
        <family val="2"/>
      </rPr>
      <t>(ïáÕ5111+ïáÕ5112+ïáÕ5113)</t>
    </r>
  </si>
  <si>
    <r>
      <t xml:space="preserve">ØºøºÜ²Üºð ºì ê²ðø²ìàðàôØÜºð, áñÇó`        </t>
    </r>
    <r>
      <rPr>
        <sz val="8"/>
        <color indexed="8"/>
        <rFont val="Arial Armenian"/>
        <family val="2"/>
      </rPr>
      <t>(ïáÕ5121+ ïáÕ5122+ïáÕ5123)</t>
    </r>
  </si>
  <si>
    <r>
      <t xml:space="preserve"> ²ÚÈ ÐÆØÜ²Î²Ü ØÆæàòÜºð, áñÇó`
</t>
    </r>
    <r>
      <rPr>
        <sz val="8"/>
        <color indexed="8"/>
        <rFont val="Arial Armenian"/>
        <family val="2"/>
      </rPr>
      <t>(ïáÕ 5131+ïáÕ 5132+ïáÕ 5133+ ïáÕ5134)</t>
    </r>
  </si>
  <si>
    <r>
      <t xml:space="preserve">1.2 ä²Þ²ðÜºð, ³Û¹ ÃíáõÙ` </t>
    </r>
    <r>
      <rPr>
        <sz val="8"/>
        <color indexed="8"/>
        <rFont val="Arial Armenian"/>
        <family val="2"/>
      </rPr>
      <t>(ïáÕ5211+ïáÕ5221+ïáÕ5231+ïáÕ5241)</t>
    </r>
  </si>
  <si>
    <r>
      <t xml:space="preserve">1.3 ´²ðÒð²ðÄºø ²ÎîÆìÜºð, ³Û¹ ÃíáõÙ`
</t>
    </r>
    <r>
      <rPr>
        <sz val="8"/>
        <color indexed="8"/>
        <rFont val="Arial Armenian"/>
        <family val="2"/>
      </rPr>
      <t>(ïáÕ 5311)</t>
    </r>
  </si>
  <si>
    <r>
      <t xml:space="preserve">1.4 â²ðî²¸ðì²Ì ԱԿՏԻՎՆԵՐ, ³Û¹ ÃíáõÙ`              </t>
    </r>
    <r>
      <rPr>
        <sz val="8"/>
        <rFont val="Arial Armenian"/>
        <family val="2"/>
      </rPr>
      <t>(ïáÕ 5411+ïáÕ 5421+ïáÕ 5431+ïáÕ5441)</t>
    </r>
  </si>
  <si>
    <r>
      <t xml:space="preserve"> ¶. àâ üÆÜ²Üê²Î²Ü ²ÎîÆìÜºðÆ Æð²òàôØÆò Øàôîøºð, ³Û¹ ÃíáõÙ` </t>
    </r>
    <r>
      <rPr>
        <sz val="10"/>
        <rFont val="Arial Armenian"/>
        <family val="2"/>
      </rPr>
      <t>(ïáÕ6100+ïáÕ6200+ïáÕ6300+ïáÕ6400)</t>
    </r>
  </si>
  <si>
    <r>
      <t>ÐÆØÜ²Î²Ü ØÆæàòÜºðÆ Æð²òàôØÆò Øàôîøºð, ³Û¹ ÃíáõÙ`</t>
    </r>
    <r>
      <rPr>
        <sz val="10"/>
        <rFont val="Arial Armenian"/>
        <family val="2"/>
      </rPr>
      <t xml:space="preserve"> (ïáÕ6110+ïáÕ6120+ïáÕ6130) </t>
    </r>
  </si>
  <si>
    <r>
      <t xml:space="preserve">ä²Þ²ðÜºðÆ Æð²òàôØÆò Øàôîøºð, ³Û¹ ÃíáõÙ`
</t>
    </r>
    <r>
      <rPr>
        <b/>
        <i/>
        <sz val="11"/>
        <rFont val="Arial Armenian"/>
        <family val="2"/>
      </rPr>
      <t xml:space="preserve"> </t>
    </r>
    <r>
      <rPr>
        <sz val="10"/>
        <rFont val="Arial Armenian"/>
        <family val="2"/>
      </rPr>
      <t>(ïáÕ6210+ïáÕ6220)</t>
    </r>
  </si>
  <si>
    <r>
      <t xml:space="preserve">²ÚÈ ä²Þ²ðÜºðÆ Æð²òàôØÆò Øàôîøºð, áñÇó` 
</t>
    </r>
    <r>
      <rPr>
        <i/>
        <sz val="10"/>
        <rFont val="Arial Armenian"/>
        <family val="2"/>
      </rPr>
      <t>(ïáÕ6221+ïáÕ6222+ïáÕ6223)</t>
    </r>
  </si>
  <si>
    <r>
      <t xml:space="preserve">´²ðÒð²ðÄºø ²ÎîÆìÜºðÆ Æð²òàôØÆò Øàôîøºð, ³Û¹ ÃíáõÙ` 
</t>
    </r>
    <r>
      <rPr>
        <sz val="10"/>
        <rFont val="Arial Armenian"/>
        <family val="2"/>
      </rPr>
      <t>(ïáÕ 6310)</t>
    </r>
  </si>
  <si>
    <r>
      <t>â²ðî²¸ðì²Ì ²ÎîÆìÜºðÆ Æð²òàôØÆò Øàôîøºð, ³Û¹ ÃíáõÙ`</t>
    </r>
    <r>
      <rPr>
        <b/>
        <i/>
        <sz val="11"/>
        <rFont val="Arial Armenian"/>
        <family val="2"/>
      </rPr>
      <t xml:space="preserve">     </t>
    </r>
    <r>
      <rPr>
        <sz val="10"/>
        <rFont val="Arial Armenian"/>
        <family val="2"/>
      </rPr>
      <t>(ïáÕ6410+ïáÕ6420+ïáÕ6430+ïáÕ6440)</t>
    </r>
  </si>
  <si>
    <r>
      <t xml:space="preserve">ÀÜ¸²ØºÜÀ, ³Û¹ ÃíáõÙ`
</t>
    </r>
    <r>
      <rPr>
        <sz val="9"/>
        <rFont val="Arial Armenian"/>
        <family val="2"/>
      </rPr>
      <t>(ïáÕ 8100+ïáÕ 8200), (ïáÕ 8000 Ñ³Ï³é³Ï Ýß³Ýáí)</t>
    </r>
  </si>
  <si>
    <r>
      <t xml:space="preserve"> ². ÜºðøÆÜ ²Ô´ÚàôðÜºð, ³Û¹ ÃíáõÙ`
</t>
    </r>
    <r>
      <rPr>
        <sz val="9"/>
        <rFont val="Arial Armenian"/>
        <family val="2"/>
      </rPr>
      <t>(ïáÕ 8110+ïáÕ 8160), (ïáÕ8010-ïáÕ8200)</t>
    </r>
  </si>
  <si>
    <r>
      <t xml:space="preserve">1. öàÊ²èàô ØÆæàòÜºð, ³Û¹ ÃíáõÙ` 
</t>
    </r>
    <r>
      <rPr>
        <i/>
        <sz val="9"/>
        <rFont val="Arial Armenian"/>
        <family val="2"/>
      </rPr>
      <t>(ïáÕ 8111+ïáÕ 8120)</t>
    </r>
  </si>
  <si>
    <r>
      <t>1.2. ì³ñÏ»ñ ¨ ÷áË³ïíáõÃÛáõÝÝ»ñ (ëï³óáõÙ ¨ Ù³ñáõÙ), ³Û¹ ÃíáõÙ`
(</t>
    </r>
    <r>
      <rPr>
        <sz val="9"/>
        <rFont val="Arial Armenian"/>
        <family val="2"/>
      </rPr>
      <t>ïáÕ 8121+ïáÕ8140)</t>
    </r>
    <r>
      <rPr>
        <b/>
        <sz val="9"/>
        <rFont val="Arial Armenian"/>
        <family val="2"/>
      </rPr>
      <t xml:space="preserve"> </t>
    </r>
  </si>
  <si>
    <r>
      <t xml:space="preserve">2. üÆÜ²Üê²Î²Ü ²ÎîÆìÜºð, ³Û¹ ÃíáõÙ`
</t>
    </r>
    <r>
      <rPr>
        <i/>
        <sz val="9"/>
        <rFont val="Arial Armenian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</si>
  <si>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Å³Ù³Ý³Ï³Ñ³ïí³ÍáõÙ, áñÇó`
</t>
    </r>
    <r>
      <rPr>
        <sz val="9"/>
        <rFont val="Arial Armenian"/>
        <family val="2"/>
      </rPr>
      <t>(ïáÕ8010- ïáÕ 8110 - ïáÕ 8161 - ïáÕ 8170- ïáÕ 8190- ïáÕ 8197- ïáÕ 8198 - ïáÕ 8210)</t>
    </r>
  </si>
  <si>
    <r>
      <t xml:space="preserve">´. ²ðî²øÆÜ ²Ô´ÚàôðÜºð, ³Û¹ ÃíáõÙ` 
</t>
    </r>
    <r>
      <rPr>
        <sz val="9"/>
        <rFont val="Arial Armenian"/>
        <family val="2"/>
      </rPr>
      <t>(ïáÕ 8210)</t>
    </r>
  </si>
  <si>
    <r>
      <t xml:space="preserve">1. öàÊ²èàô ØÆæàòÜºð, ³Û¹ ÃíáõÙ` 
</t>
    </r>
    <r>
      <rPr>
        <i/>
        <sz val="9"/>
        <rFont val="Arial Armenian"/>
        <family val="2"/>
      </rPr>
      <t>(ïáÕ 8211+ïáÕ 8220)</t>
    </r>
  </si>
  <si>
    <r>
      <t xml:space="preserve">1.2. ì³ñÏ»ñ ¨ ÷áË³ïíáõÃÛáõÝÝ»ñ(ëï³óáõÙ ¨ Ù³ñáõÙ), ³Û¹ ÃíáõÙ 
   </t>
    </r>
    <r>
      <rPr>
        <sz val="9"/>
        <rFont val="Arial Armenian"/>
        <family val="2"/>
      </rPr>
      <t>ïáÕ 8221+ïáÕ 8240</t>
    </r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</si>
  <si>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¶àðÌ²èՆ²Î²Ü ºì îÜîºê²¶Æî²Î²Ü  ¸²ê²Î²ð¶Ø²Ü</t>
    </r>
  </si>
  <si>
    <r>
      <t xml:space="preserve">         </t>
    </r>
    <r>
      <rPr>
        <b/>
        <sz val="12"/>
        <rFont val="Arial Armenian"/>
        <family val="2"/>
      </rPr>
      <t xml:space="preserve">                                </t>
    </r>
  </si>
  <si>
    <r>
      <t xml:space="preserve">ÀÜ¸²ØºÜÀ Ì²Êêºð </t>
    </r>
    <r>
      <rPr>
        <sz val="12"/>
        <rFont val="Arial Armenian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</si>
  <si>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Ì²è²ÚàôÂÚàôÜÜºð, ³Û¹ ÃíáõÙ`</t>
    </r>
    <r>
      <rPr>
        <sz val="12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</si>
  <si>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 -</t>
    </r>
    <r>
      <rPr>
        <b/>
        <sz val="12"/>
        <rFont val="Arial Armenian"/>
        <family val="2"/>
      </rPr>
      <t>¾Ý»ñ·»ïÇÏ  Í³é³ÛáõÃÛáõÝÝ»ñ</t>
    </r>
  </si>
  <si>
    <r>
      <t>îÜîºê²Î²Ü Ð²ð²´ºðàôÂÚàôÜÜºð, ³Û¹ ÃíáõÙ` (ïáÕ2410+ïáÕ2420+ïáÕ2430+ïáÕ2440+ïáÕ2450+ïáÕ2460+ïáÕ2470+ïáÕ2480+ïáÕ2490</t>
    </r>
    <r>
      <rPr>
        <b/>
        <sz val="12"/>
        <rFont val="Arial Armenian"/>
        <family val="2"/>
      </rPr>
      <t>)</t>
    </r>
  </si>
  <si>
    <r>
      <t xml:space="preserve"> -</t>
    </r>
    <r>
      <rPr>
        <sz val="12"/>
        <rFont val="Arial Armenian"/>
        <family val="2"/>
      </rPr>
      <t>¾Ý»ñ·»ïÇÏ  Í³é³ÛáõÃÛáõÝÝ»ñ</t>
    </r>
  </si>
  <si>
    <r>
      <t xml:space="preserve">ÎðÂàôÂÚàôÜ, ³Û¹ ÃíáõÙ` 
</t>
    </r>
    <r>
      <rPr>
        <sz val="12"/>
        <rFont val="Arial Armenian"/>
        <family val="2"/>
      </rPr>
      <t>(ïáÕ2910+ïáÕ2920+ïáÕ2930+ïáÕ2940+ïáÕ2950+ïáÕ2960+ïáÕ2970+ïáÕ2980)</t>
    </r>
  </si>
  <si>
    <t>ՀԱՎԵԼՎԱԾ N1</t>
  </si>
  <si>
    <t>ՀԱՎԵԼՎԱԾ  N 2</t>
  </si>
  <si>
    <t>ՀԱՎԵԼՎԱԾ N 3</t>
  </si>
  <si>
    <t>ՀԱՎԵԼՎԱԾ N 4</t>
  </si>
  <si>
    <t xml:space="preserve"> ՀԱՎԵԼՎԱԾ N  5</t>
  </si>
  <si>
    <t>Ð²ìºÈì²Ì 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</si>
</sst>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"/>
    <numFmt numFmtId="165" formatCode="000"/>
    <numFmt numFmtId="166" formatCode="0.0"/>
    <numFmt numFmtId="167" formatCode="0.000"/>
  </numFmts>
  <fonts count="54">
    <font>
      <sz val="10"/>
      <name val="Arial"/>
    </font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sz val="9"/>
      <name val="Arial Armenian"/>
      <family val="2"/>
    </font>
    <font>
      <sz val="12"/>
      <name val="Arial Armenian"/>
      <family val="2"/>
    </font>
    <font>
      <b/>
      <u/>
      <sz val="14"/>
      <name val="Arial Armenian"/>
      <family val="2"/>
    </font>
    <font>
      <b/>
      <sz val="10.5"/>
      <name val="Arial Armenian"/>
      <family val="2"/>
    </font>
    <font>
      <b/>
      <i/>
      <sz val="14"/>
      <name val="Arial Armenian"/>
      <family val="2"/>
    </font>
    <font>
      <b/>
      <i/>
      <u/>
      <sz val="14"/>
      <name val="Arial Armenian"/>
      <family val="2"/>
    </font>
    <font>
      <b/>
      <i/>
      <sz val="30"/>
      <name val="ArTarumianTimes"/>
      <family val="1"/>
    </font>
    <font>
      <sz val="14"/>
      <name val="Arial Armenian"/>
      <family val="2"/>
    </font>
    <font>
      <sz val="6"/>
      <name val="Sylfaen"/>
      <family val="1"/>
    </font>
    <font>
      <b/>
      <i/>
      <sz val="26"/>
      <name val="Arial LatArm"/>
      <family val="2"/>
    </font>
    <font>
      <b/>
      <i/>
      <sz val="16"/>
      <name val="Arial LatArm"/>
      <family val="2"/>
    </font>
    <font>
      <b/>
      <i/>
      <u/>
      <sz val="18"/>
      <name val="Arial LatArm"/>
      <family val="2"/>
    </font>
    <font>
      <u/>
      <sz val="14"/>
      <name val="Arial Armenian"/>
      <family val="2"/>
    </font>
    <font>
      <sz val="10"/>
      <name val="Arial LatArm"/>
      <family val="2"/>
    </font>
    <font>
      <sz val="12"/>
      <name val="Arial LatArm"/>
      <family val="2"/>
    </font>
    <font>
      <b/>
      <sz val="9"/>
      <name val="Arial Armenian"/>
      <family val="2"/>
    </font>
    <font>
      <sz val="10"/>
      <color rgb="FFC00000"/>
      <name val="Arial Armenian"/>
      <family val="2"/>
    </font>
    <font>
      <vertAlign val="superscript"/>
      <sz val="10"/>
      <color indexed="60"/>
      <name val="Arial Armenian"/>
      <family val="2"/>
    </font>
    <font>
      <sz val="10"/>
      <color indexed="60"/>
      <name val="Arial Armenian"/>
      <family val="2"/>
    </font>
    <font>
      <sz val="11"/>
      <name val="Arial Armenian"/>
      <family val="2"/>
    </font>
    <font>
      <b/>
      <sz val="8"/>
      <name val="Arial Armenian"/>
      <family val="2"/>
    </font>
    <font>
      <b/>
      <i/>
      <sz val="8"/>
      <name val="Arial Armenian"/>
      <family val="2"/>
    </font>
    <font>
      <b/>
      <i/>
      <sz val="11"/>
      <name val="Arial Armenian"/>
      <family val="2"/>
    </font>
    <font>
      <sz val="8"/>
      <color indexed="10"/>
      <name val="Arial Armenian"/>
      <family val="2"/>
    </font>
    <font>
      <b/>
      <i/>
      <sz val="9"/>
      <name val="Arial Armenian"/>
      <family val="2"/>
    </font>
    <font>
      <b/>
      <sz val="11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b/>
      <i/>
      <sz val="10"/>
      <name val="Arial Armenian"/>
      <family val="2"/>
    </font>
    <font>
      <b/>
      <sz val="9"/>
      <color indexed="8"/>
      <name val="Arial Armenian"/>
      <family val="2"/>
    </font>
    <font>
      <b/>
      <i/>
      <sz val="9"/>
      <color indexed="8"/>
      <name val="Arial Armenian"/>
      <family val="2"/>
    </font>
    <font>
      <sz val="8"/>
      <color indexed="8"/>
      <name val="Arial Armenian"/>
      <family val="2"/>
    </font>
    <font>
      <b/>
      <i/>
      <sz val="8"/>
      <color indexed="8"/>
      <name val="Arial Armenian"/>
      <family val="2"/>
    </font>
    <font>
      <b/>
      <sz val="8"/>
      <color indexed="8"/>
      <name val="Arial Armenian"/>
      <family val="2"/>
    </font>
    <font>
      <sz val="9"/>
      <color indexed="8"/>
      <name val="Arial Armenian"/>
      <family val="2"/>
    </font>
    <font>
      <i/>
      <sz val="9"/>
      <color indexed="8"/>
      <name val="Arial Armenian"/>
      <family val="2"/>
    </font>
    <font>
      <i/>
      <sz val="8"/>
      <color indexed="8"/>
      <name val="Arial Armenian"/>
      <family val="2"/>
    </font>
    <font>
      <b/>
      <sz val="10"/>
      <color indexed="8"/>
      <name val="Arial Armenian"/>
      <family val="2"/>
    </font>
    <font>
      <b/>
      <sz val="12"/>
      <color indexed="8"/>
      <name val="Arial Armenian"/>
      <family val="2"/>
    </font>
    <font>
      <sz val="10"/>
      <color indexed="8"/>
      <name val="Arial Armenian"/>
      <family val="2"/>
    </font>
    <font>
      <i/>
      <sz val="10"/>
      <name val="Arial Armenian"/>
      <family val="2"/>
    </font>
    <font>
      <i/>
      <sz val="9"/>
      <name val="Arial Armenian"/>
      <family val="2"/>
    </font>
    <font>
      <sz val="10"/>
      <color indexed="10"/>
      <name val="Arial Armenian"/>
      <family val="2"/>
    </font>
    <font>
      <b/>
      <sz val="10"/>
      <color theme="1"/>
      <name val="Arial Armenian"/>
      <family val="2"/>
    </font>
    <font>
      <sz val="12"/>
      <color theme="1"/>
      <name val="Arial Armenian"/>
      <family val="2"/>
    </font>
    <font>
      <sz val="12"/>
      <color indexed="8"/>
      <name val="Arial Armenian"/>
      <family val="2"/>
    </font>
    <font>
      <i/>
      <sz val="12"/>
      <name val="Arial Armenian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0" fillId="0" borderId="5" applyNumberFormat="0" applyFill="0" applyProtection="0">
      <alignment horizontal="center" vertical="center"/>
    </xf>
    <xf numFmtId="0" fontId="20" fillId="0" borderId="5" applyNumberFormat="0" applyFill="0" applyProtection="0">
      <alignment horizontal="left" vertical="center" wrapText="1"/>
    </xf>
  </cellStyleXfs>
  <cellXfs count="368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2" fillId="0" borderId="1" xfId="0" quotePrefix="1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Continuous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 vertical="top"/>
    </xf>
    <xf numFmtId="49" fontId="0" fillId="0" borderId="0" xfId="0" applyNumberFormat="1" applyAlignment="1" applyProtection="1">
      <alignment horizontal="center" vertical="top"/>
      <protection locked="0"/>
    </xf>
    <xf numFmtId="49" fontId="7" fillId="0" borderId="0" xfId="0" applyNumberFormat="1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49" fontId="11" fillId="0" borderId="0" xfId="0" applyNumberFormat="1" applyFont="1" applyAlignment="1" applyProtection="1">
      <alignment horizontal="center" vertical="top"/>
      <protection locked="0"/>
    </xf>
    <xf numFmtId="49" fontId="12" fillId="0" borderId="0" xfId="0" applyNumberFormat="1" applyFont="1" applyAlignment="1" applyProtection="1">
      <alignment horizontal="center" vertical="top"/>
      <protection locked="0"/>
    </xf>
    <xf numFmtId="49" fontId="13" fillId="0" borderId="0" xfId="0" applyNumberFormat="1" applyFont="1" applyAlignment="1" applyProtection="1">
      <alignment horizontal="center" vertical="top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10" fillId="0" borderId="1" xfId="0" quotePrefix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0" xfId="0" applyFont="1" applyBorder="1"/>
    <xf numFmtId="0" fontId="8" fillId="0" borderId="0" xfId="0" applyFont="1" applyAlignment="1" applyProtection="1">
      <alignment horizontal="left" vertical="top"/>
      <protection locked="0"/>
    </xf>
    <xf numFmtId="0" fontId="2" fillId="0" borderId="0" xfId="0" applyFont="1" applyFill="1" applyBorder="1" applyAlignment="1"/>
    <xf numFmtId="0" fontId="14" fillId="0" borderId="0" xfId="0" applyFont="1" applyBorder="1" applyAlignment="1" applyProtection="1">
      <alignment horizontal="left" vertical="top"/>
      <protection locked="0"/>
    </xf>
    <xf numFmtId="0" fontId="14" fillId="0" borderId="0" xfId="0" applyFont="1" applyBorder="1" applyAlignment="1" applyProtection="1">
      <alignment horizontal="center" vertical="top"/>
      <protection locked="0"/>
    </xf>
    <xf numFmtId="0" fontId="0" fillId="0" borderId="0" xfId="0" applyBorder="1"/>
    <xf numFmtId="49" fontId="2" fillId="0" borderId="0" xfId="0" quotePrefix="1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/>
    </xf>
    <xf numFmtId="0" fontId="2" fillId="0" borderId="1" xfId="0" quotePrefix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right" vertical="center" wrapText="1"/>
    </xf>
    <xf numFmtId="167" fontId="2" fillId="3" borderId="1" xfId="0" applyNumberFormat="1" applyFont="1" applyFill="1" applyBorder="1" applyAlignment="1">
      <alignment horizontal="right" vertical="center" wrapText="1"/>
    </xf>
    <xf numFmtId="167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right" vertical="center"/>
    </xf>
    <xf numFmtId="167" fontId="2" fillId="3" borderId="1" xfId="0" applyNumberFormat="1" applyFont="1" applyFill="1" applyBorder="1" applyAlignment="1">
      <alignment horizontal="right" vertical="center"/>
    </xf>
    <xf numFmtId="167" fontId="2" fillId="6" borderId="1" xfId="0" applyNumberFormat="1" applyFont="1" applyFill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7" fontId="2" fillId="0" borderId="2" xfId="0" applyNumberFormat="1" applyFont="1" applyFill="1" applyBorder="1" applyAlignment="1">
      <alignment horizontal="right" vertical="center"/>
    </xf>
    <xf numFmtId="167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22" fillId="0" borderId="1" xfId="0" applyFont="1" applyFill="1" applyBorder="1" applyAlignment="1">
      <alignment horizontal="centerContinuous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8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top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165" fontId="29" fillId="0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top" wrapText="1" readingOrder="1"/>
    </xf>
    <xf numFmtId="165" fontId="3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left" vertical="top" wrapText="1" readingOrder="1"/>
    </xf>
    <xf numFmtId="0" fontId="29" fillId="0" borderId="1" xfId="0" applyNumberFormat="1" applyFont="1" applyFill="1" applyBorder="1" applyAlignment="1">
      <alignment horizontal="left" vertical="top" wrapText="1" readingOrder="1"/>
    </xf>
    <xf numFmtId="0" fontId="33" fillId="0" borderId="0" xfId="0" applyFont="1" applyFill="1" applyBorder="1"/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top" wrapText="1" readingOrder="1"/>
    </xf>
    <xf numFmtId="165" fontId="26" fillId="0" borderId="1" xfId="0" applyNumberFormat="1" applyFont="1" applyFill="1" applyBorder="1" applyAlignment="1">
      <alignment vertical="top" wrapText="1"/>
    </xf>
    <xf numFmtId="0" fontId="29" fillId="0" borderId="1" xfId="0" applyNumberFormat="1" applyFont="1" applyFill="1" applyBorder="1" applyAlignment="1">
      <alignment horizontal="justify" vertical="top" wrapText="1" readingOrder="1"/>
    </xf>
    <xf numFmtId="0" fontId="7" fillId="0" borderId="1" xfId="0" applyNumberFormat="1" applyFont="1" applyFill="1" applyBorder="1" applyAlignment="1">
      <alignment vertical="center" wrapText="1" readingOrder="1"/>
    </xf>
    <xf numFmtId="165" fontId="29" fillId="0" borderId="1" xfId="0" applyNumberFormat="1" applyFont="1" applyFill="1" applyBorder="1" applyAlignment="1">
      <alignment vertical="top" wrapText="1"/>
    </xf>
    <xf numFmtId="0" fontId="26" fillId="0" borderId="1" xfId="0" applyFont="1" applyFill="1" applyBorder="1" applyAlignment="1">
      <alignment vertical="top" wrapText="1"/>
    </xf>
    <xf numFmtId="0" fontId="32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top" wrapText="1"/>
    </xf>
    <xf numFmtId="164" fontId="26" fillId="0" borderId="1" xfId="0" applyNumberFormat="1" applyFont="1" applyFill="1" applyBorder="1" applyAlignment="1">
      <alignment vertical="top" wrapText="1"/>
    </xf>
    <xf numFmtId="167" fontId="2" fillId="0" borderId="1" xfId="0" applyNumberFormat="1" applyFont="1" applyBorder="1" applyAlignment="1">
      <alignment horizontal="right"/>
    </xf>
    <xf numFmtId="0" fontId="34" fillId="0" borderId="1" xfId="0" applyNumberFormat="1" applyFont="1" applyFill="1" applyBorder="1" applyAlignment="1">
      <alignment horizontal="left" vertical="top" wrapText="1" readingOrder="1"/>
    </xf>
    <xf numFmtId="0" fontId="22" fillId="0" borderId="1" xfId="0" applyNumberFormat="1" applyFont="1" applyFill="1" applyBorder="1" applyAlignment="1">
      <alignment horizontal="center" vertical="top" wrapText="1" readingOrder="1"/>
    </xf>
    <xf numFmtId="0" fontId="31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167" fontId="35" fillId="0" borderId="1" xfId="0" applyNumberFormat="1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/>
    </xf>
    <xf numFmtId="165" fontId="28" fillId="0" borderId="0" xfId="0" applyNumberFormat="1" applyFont="1" applyFill="1" applyBorder="1" applyAlignment="1">
      <alignment horizontal="center" vertical="top"/>
    </xf>
    <xf numFmtId="165" fontId="5" fillId="0" borderId="0" xfId="0" applyNumberFormat="1" applyFont="1" applyFill="1" applyBorder="1" applyAlignment="1">
      <alignment horizontal="center" vertical="top"/>
    </xf>
    <xf numFmtId="0" fontId="26" fillId="0" borderId="0" xfId="0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164" fontId="7" fillId="0" borderId="0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9" fillId="0" borderId="0" xfId="0" applyFont="1" applyAlignment="1"/>
    <xf numFmtId="0" fontId="7" fillId="0" borderId="0" xfId="0" applyFont="1"/>
    <xf numFmtId="0" fontId="22" fillId="2" borderId="1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49" fontId="22" fillId="2" borderId="1" xfId="0" applyNumberFormat="1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/>
    </xf>
    <xf numFmtId="49" fontId="22" fillId="0" borderId="1" xfId="0" applyNumberFormat="1" applyFont="1" applyFill="1" applyBorder="1" applyAlignment="1">
      <alignment vertical="top" wrapText="1"/>
    </xf>
    <xf numFmtId="49" fontId="36" fillId="0" borderId="1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vertical="top" wrapText="1"/>
    </xf>
    <xf numFmtId="0" fontId="22" fillId="0" borderId="1" xfId="0" applyFont="1" applyBorder="1" applyAlignment="1">
      <alignment horizontal="center"/>
    </xf>
    <xf numFmtId="0" fontId="22" fillId="0" borderId="1" xfId="0" applyFont="1" applyFill="1" applyBorder="1" applyAlignment="1">
      <alignment vertical="top" wrapText="1"/>
    </xf>
    <xf numFmtId="49" fontId="36" fillId="0" borderId="1" xfId="0" applyNumberFormat="1" applyFont="1" applyFill="1" applyBorder="1" applyAlignment="1">
      <alignment vertical="top" wrapText="1"/>
    </xf>
    <xf numFmtId="49" fontId="37" fillId="0" borderId="1" xfId="0" applyNumberFormat="1" applyFont="1" applyFill="1" applyBorder="1" applyAlignment="1">
      <alignment vertical="top" wrapText="1"/>
    </xf>
    <xf numFmtId="49" fontId="41" fillId="0" borderId="1" xfId="0" applyNumberFormat="1" applyFont="1" applyFill="1" applyBorder="1" applyAlignment="1">
      <alignment vertical="top" wrapText="1"/>
    </xf>
    <xf numFmtId="166" fontId="2" fillId="0" borderId="0" xfId="0" applyNumberFormat="1" applyFont="1"/>
    <xf numFmtId="0" fontId="22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44" fillId="0" borderId="1" xfId="0" applyNumberFormat="1" applyFont="1" applyFill="1" applyBorder="1" applyAlignment="1">
      <alignment vertical="top" wrapText="1"/>
    </xf>
    <xf numFmtId="0" fontId="36" fillId="0" borderId="1" xfId="0" applyFont="1" applyFill="1" applyBorder="1" applyAlignment="1">
      <alignment horizontal="center" vertical="center" wrapText="1"/>
    </xf>
    <xf numFmtId="49" fontId="42" fillId="0" borderId="1" xfId="0" applyNumberFormat="1" applyFont="1" applyFill="1" applyBorder="1" applyAlignment="1">
      <alignment vertical="top" wrapText="1"/>
    </xf>
    <xf numFmtId="49" fontId="45" fillId="0" borderId="1" xfId="0" applyNumberFormat="1" applyFont="1" applyFill="1" applyBorder="1" applyAlignment="1">
      <alignment horizontal="center" vertical="top" wrapText="1"/>
    </xf>
    <xf numFmtId="167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6" fillId="0" borderId="1" xfId="0" applyNumberFormat="1" applyFont="1" applyFill="1" applyBorder="1" applyAlignment="1">
      <alignment horizontal="center" vertical="top" wrapText="1"/>
    </xf>
    <xf numFmtId="0" fontId="36" fillId="0" borderId="1" xfId="0" applyFont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wrapText="1"/>
    </xf>
    <xf numFmtId="167" fontId="2" fillId="0" borderId="1" xfId="0" applyNumberFormat="1" applyFont="1" applyBorder="1" applyAlignment="1"/>
    <xf numFmtId="0" fontId="2" fillId="0" borderId="0" xfId="0" applyFont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/>
    <xf numFmtId="49" fontId="35" fillId="0" borderId="1" xfId="0" applyNumberFormat="1" applyFont="1" applyFill="1" applyBorder="1" applyAlignment="1">
      <alignment vertical="top" wrapText="1"/>
    </xf>
    <xf numFmtId="49" fontId="46" fillId="0" borderId="1" xfId="0" applyNumberFormat="1" applyFont="1" applyFill="1" applyBorder="1" applyAlignment="1">
      <alignment horizontal="center" vertical="top" wrapText="1"/>
    </xf>
    <xf numFmtId="167" fontId="47" fillId="0" borderId="1" xfId="0" applyNumberFormat="1" applyFont="1" applyBorder="1" applyAlignment="1">
      <alignment horizontal="right"/>
    </xf>
    <xf numFmtId="0" fontId="35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4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Border="1" applyAlignment="1">
      <alignment horizontal="center"/>
    </xf>
    <xf numFmtId="49" fontId="32" fillId="0" borderId="1" xfId="0" applyNumberFormat="1" applyFont="1" applyFill="1" applyBorder="1" applyAlignment="1">
      <alignment vertical="top" wrapText="1"/>
    </xf>
    <xf numFmtId="49" fontId="46" fillId="0" borderId="1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top" wrapText="1"/>
    </xf>
    <xf numFmtId="49" fontId="7" fillId="2" borderId="0" xfId="0" applyNumberFormat="1" applyFont="1" applyFill="1" applyBorder="1" applyAlignment="1">
      <alignment horizontal="center" vertical="top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3" fillId="0" borderId="1" xfId="0" applyFont="1" applyBorder="1" applyAlignment="1">
      <alignment horizont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Continuous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wrapText="1"/>
    </xf>
    <xf numFmtId="0" fontId="3" fillId="0" borderId="1" xfId="0" applyFont="1" applyBorder="1"/>
    <xf numFmtId="167" fontId="3" fillId="0" borderId="1" xfId="0" applyNumberFormat="1" applyFont="1" applyBorder="1" applyAlignment="1">
      <alignment horizontal="right"/>
    </xf>
    <xf numFmtId="0" fontId="2" fillId="0" borderId="1" xfId="0" applyFont="1" applyBorder="1"/>
    <xf numFmtId="166" fontId="2" fillId="3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/>
    </xf>
    <xf numFmtId="0" fontId="31" fillId="0" borderId="1" xfId="0" applyFont="1" applyBorder="1" applyAlignment="1">
      <alignment vertical="top" wrapText="1"/>
    </xf>
    <xf numFmtId="166" fontId="3" fillId="0" borderId="1" xfId="0" applyNumberFormat="1" applyFont="1" applyBorder="1" applyAlignment="1">
      <alignment horizontal="right"/>
    </xf>
    <xf numFmtId="166" fontId="2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vertical="top"/>
    </xf>
    <xf numFmtId="49" fontId="41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right"/>
    </xf>
    <xf numFmtId="166" fontId="49" fillId="0" borderId="1" xfId="0" applyNumberFormat="1" applyFont="1" applyBorder="1" applyAlignment="1">
      <alignment horizontal="right"/>
    </xf>
    <xf numFmtId="0" fontId="49" fillId="0" borderId="0" xfId="0" applyFont="1"/>
    <xf numFmtId="0" fontId="48" fillId="0" borderId="1" xfId="0" applyFont="1" applyBorder="1" applyAlignment="1">
      <alignment vertical="top" wrapText="1"/>
    </xf>
    <xf numFmtId="166" fontId="49" fillId="0" borderId="1" xfId="0" applyNumberFormat="1" applyFont="1" applyBorder="1" applyAlignment="1">
      <alignment horizontal="right" vertical="center" wrapText="1"/>
    </xf>
    <xf numFmtId="49" fontId="3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6" fontId="50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vertical="center" wrapText="1"/>
    </xf>
    <xf numFmtId="0" fontId="2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7" fontId="2" fillId="4" borderId="1" xfId="0" applyNumberFormat="1" applyFont="1" applyFill="1" applyBorder="1" applyAlignment="1">
      <alignment horizontal="right" vertical="center" wrapText="1"/>
    </xf>
    <xf numFmtId="167" fontId="2" fillId="5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166" fontId="2" fillId="0" borderId="1" xfId="0" applyNumberFormat="1" applyFont="1" applyFill="1" applyBorder="1" applyAlignment="1">
      <alignment horizontal="right" vertical="center" wrapText="1"/>
    </xf>
    <xf numFmtId="0" fontId="31" fillId="0" borderId="1" xfId="0" applyFont="1" applyBorder="1" applyAlignment="1">
      <alignment horizontal="center" vertical="top" wrapText="1"/>
    </xf>
    <xf numFmtId="0" fontId="8" fillId="0" borderId="0" xfId="0" applyFont="1" applyAlignment="1"/>
    <xf numFmtId="0" fontId="4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 wrapText="1"/>
    </xf>
    <xf numFmtId="165" fontId="33" fillId="0" borderId="1" xfId="0" applyNumberFormat="1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0" fontId="33" fillId="0" borderId="1" xfId="0" applyNumberFormat="1" applyFont="1" applyFill="1" applyBorder="1" applyAlignment="1">
      <alignment horizontal="left" vertical="top" wrapText="1" readingOrder="1"/>
    </xf>
    <xf numFmtId="0" fontId="8" fillId="0" borderId="1" xfId="0" applyNumberFormat="1" applyFont="1" applyFill="1" applyBorder="1" applyAlignment="1">
      <alignment horizontal="left" vertical="top" wrapText="1" readingOrder="1"/>
    </xf>
    <xf numFmtId="165" fontId="8" fillId="0" borderId="1" xfId="0" applyNumberFormat="1" applyFont="1" applyFill="1" applyBorder="1" applyAlignment="1">
      <alignment vertical="top" wrapText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167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49" fontId="4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justify" vertical="top" wrapText="1" readingOrder="1"/>
    </xf>
    <xf numFmtId="0" fontId="8" fillId="0" borderId="1" xfId="0" applyNumberFormat="1" applyFont="1" applyFill="1" applyBorder="1" applyAlignment="1">
      <alignment vertical="top" wrapText="1" readingOrder="1"/>
    </xf>
    <xf numFmtId="49" fontId="45" fillId="0" borderId="1" xfId="0" applyNumberFormat="1" applyFont="1" applyFill="1" applyBorder="1" applyAlignment="1">
      <alignment vertical="top" wrapText="1"/>
    </xf>
    <xf numFmtId="165" fontId="33" fillId="0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8" fillId="0" borderId="1" xfId="0" applyFont="1" applyBorder="1" applyAlignment="1">
      <alignment vertical="top" wrapText="1"/>
    </xf>
    <xf numFmtId="0" fontId="8" fillId="0" borderId="1" xfId="0" quotePrefix="1" applyNumberFormat="1" applyFont="1" applyFill="1" applyBorder="1" applyAlignment="1">
      <alignment horizontal="center" vertical="center"/>
    </xf>
    <xf numFmtId="49" fontId="8" fillId="0" borderId="1" xfId="0" quotePrefix="1" applyNumberFormat="1" applyFont="1" applyFill="1" applyBorder="1" applyAlignment="1">
      <alignment horizontal="center" vertical="center"/>
    </xf>
    <xf numFmtId="167" fontId="8" fillId="0" borderId="1" xfId="0" applyNumberFormat="1" applyFont="1" applyFill="1" applyBorder="1" applyAlignment="1">
      <alignment vertical="center" wrapText="1"/>
    </xf>
    <xf numFmtId="166" fontId="8" fillId="2" borderId="1" xfId="0" applyNumberFormat="1" applyFont="1" applyFill="1" applyBorder="1" applyAlignment="1">
      <alignment horizontal="right" vertical="center"/>
    </xf>
    <xf numFmtId="0" fontId="8" fillId="0" borderId="5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vertical="top" wrapText="1"/>
    </xf>
    <xf numFmtId="167" fontId="8" fillId="2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left" vertical="center" wrapText="1" readingOrder="1"/>
    </xf>
    <xf numFmtId="49" fontId="52" fillId="0" borderId="1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8" fillId="0" borderId="0" xfId="0" applyNumberFormat="1" applyFont="1" applyFill="1" applyBorder="1" applyAlignment="1">
      <alignment horizontal="left" vertical="top" wrapText="1" readingOrder="1"/>
    </xf>
    <xf numFmtId="49" fontId="52" fillId="0" borderId="1" xfId="0" applyNumberFormat="1" applyFont="1" applyFill="1" applyBorder="1" applyAlignment="1">
      <alignment vertical="center" wrapText="1"/>
    </xf>
    <xf numFmtId="0" fontId="8" fillId="0" borderId="5" xfId="2" applyFont="1" applyFill="1" applyBorder="1" applyAlignment="1">
      <alignment horizontal="left" vertical="center" wrapText="1"/>
    </xf>
    <xf numFmtId="49" fontId="52" fillId="0" borderId="1" xfId="0" quotePrefix="1" applyNumberFormat="1" applyFont="1" applyFill="1" applyBorder="1" applyAlignment="1">
      <alignment vertical="top" wrapText="1"/>
    </xf>
    <xf numFmtId="0" fontId="53" fillId="0" borderId="1" xfId="0" applyNumberFormat="1" applyFont="1" applyFill="1" applyBorder="1" applyAlignment="1">
      <alignment horizontal="left" vertical="top" wrapText="1" readingOrder="1"/>
    </xf>
    <xf numFmtId="0" fontId="8" fillId="0" borderId="1" xfId="0" applyNumberFormat="1" applyFont="1" applyFill="1" applyBorder="1" applyAlignment="1">
      <alignment horizontal="center" vertical="top" wrapText="1" readingOrder="1"/>
    </xf>
    <xf numFmtId="0" fontId="8" fillId="2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vertical="center" wrapText="1"/>
    </xf>
    <xf numFmtId="0" fontId="53" fillId="0" borderId="1" xfId="0" applyNumberFormat="1" applyFont="1" applyFill="1" applyBorder="1" applyAlignment="1">
      <alignment horizontal="left" vertical="center" wrapText="1" readingOrder="1"/>
    </xf>
    <xf numFmtId="0" fontId="8" fillId="0" borderId="2" xfId="0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vertical="top" wrapText="1"/>
    </xf>
    <xf numFmtId="49" fontId="8" fillId="0" borderId="1" xfId="0" applyNumberFormat="1" applyFont="1" applyFill="1" applyBorder="1" applyAlignment="1">
      <alignment vertical="top" wrapText="1"/>
    </xf>
    <xf numFmtId="0" fontId="53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right" vertical="center"/>
    </xf>
    <xf numFmtId="49" fontId="33" fillId="0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49" fontId="53" fillId="0" borderId="1" xfId="0" applyNumberFormat="1" applyFont="1" applyFill="1" applyBorder="1" applyAlignment="1">
      <alignment vertical="center" wrapText="1"/>
    </xf>
    <xf numFmtId="167" fontId="8" fillId="6" borderId="1" xfId="0" applyNumberFormat="1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49" fontId="52" fillId="0" borderId="1" xfId="0" applyNumberFormat="1" applyFont="1" applyFill="1" applyBorder="1" applyAlignment="1">
      <alignment horizontal="left" vertical="center" wrapText="1"/>
    </xf>
    <xf numFmtId="49" fontId="4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167" fontId="33" fillId="2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/>
    </xf>
    <xf numFmtId="0" fontId="53" fillId="0" borderId="1" xfId="0" applyFont="1" applyFill="1" applyBorder="1" applyAlignment="1">
      <alignment horizontal="left" vertical="top" wrapText="1"/>
    </xf>
    <xf numFmtId="167" fontId="8" fillId="0" borderId="1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center" vertical="top"/>
    </xf>
    <xf numFmtId="165" fontId="33" fillId="0" borderId="0" xfId="0" applyNumberFormat="1" applyFont="1" applyFill="1" applyBorder="1" applyAlignment="1">
      <alignment horizontal="center" vertical="top"/>
    </xf>
    <xf numFmtId="165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center" vertical="top"/>
    </xf>
    <xf numFmtId="0" fontId="3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17" fillId="0" borderId="0" xfId="0" applyFont="1" applyAlignment="1" applyProtection="1">
      <alignment horizontal="center" vertical="top"/>
      <protection locked="0"/>
    </xf>
    <xf numFmtId="0" fontId="18" fillId="0" borderId="0" xfId="0" applyFont="1" applyAlignment="1" applyProtection="1">
      <alignment horizontal="center" vertical="top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15" fillId="0" borderId="0" xfId="0" applyFont="1" applyAlignment="1">
      <alignment horizontal="center"/>
    </xf>
    <xf numFmtId="0" fontId="19" fillId="0" borderId="0" xfId="0" applyFont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2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65" fontId="2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165" fontId="29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165" fontId="3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/>
    </xf>
  </cellXfs>
  <cellStyles count="3">
    <cellStyle name="cntr_arm10_Bord_900" xfId="1"/>
    <cellStyle name="left_arm10_BordWW_900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560244</xdr:colOff>
      <xdr:row>82</xdr:row>
      <xdr:rowOff>67541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AEB13F6-9AB9-45FD-A507-EFE18CD92A88}"/>
            </a:ext>
          </a:extLst>
        </xdr:cNvPr>
        <xdr:cNvSpPr txBox="1"/>
      </xdr:nvSpPr>
      <xdr:spPr>
        <a:xfrm>
          <a:off x="12352194" y="309190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9"/>
  <sheetViews>
    <sheetView showGridLines="0" zoomScaleNormal="100" workbookViewId="0">
      <selection activeCell="N10" sqref="N10"/>
    </sheetView>
  </sheetViews>
  <sheetFormatPr defaultRowHeight="12.75"/>
  <sheetData>
    <row r="1" spans="1:14" ht="20.25">
      <c r="A1" s="323" t="s">
        <v>826</v>
      </c>
      <c r="B1" s="323"/>
      <c r="C1" s="323"/>
      <c r="D1" s="323"/>
      <c r="E1" s="323"/>
      <c r="F1" s="323"/>
      <c r="G1" s="323"/>
      <c r="H1" s="323"/>
      <c r="I1" s="323"/>
    </row>
    <row r="2" spans="1:14" ht="18">
      <c r="A2" s="21"/>
      <c r="B2" s="21"/>
      <c r="C2" s="25"/>
      <c r="D2" s="23"/>
      <c r="E2" s="24"/>
      <c r="F2" s="24"/>
      <c r="G2" s="24"/>
    </row>
    <row r="3" spans="1:14" ht="22.5">
      <c r="A3" s="324" t="s">
        <v>835</v>
      </c>
      <c r="B3" s="324"/>
      <c r="C3" s="324"/>
      <c r="D3" s="324"/>
      <c r="E3" s="324"/>
      <c r="F3" s="324"/>
      <c r="G3" s="324"/>
      <c r="H3" s="324"/>
      <c r="I3" s="324"/>
    </row>
    <row r="4" spans="1:14" ht="99.75" customHeight="1">
      <c r="A4" s="21"/>
      <c r="B4" s="21"/>
      <c r="C4" s="26"/>
      <c r="D4" s="23"/>
      <c r="E4" s="24"/>
      <c r="F4" s="24"/>
      <c r="G4" s="24"/>
    </row>
    <row r="5" spans="1:14" ht="33">
      <c r="A5" s="328" t="s">
        <v>968</v>
      </c>
      <c r="B5" s="328"/>
      <c r="C5" s="328"/>
      <c r="D5" s="328"/>
      <c r="E5" s="328"/>
      <c r="F5" s="328"/>
      <c r="G5" s="328"/>
      <c r="H5" s="328"/>
      <c r="I5" s="328"/>
    </row>
    <row r="6" spans="1:14" ht="45" customHeight="1">
      <c r="A6" s="21"/>
      <c r="B6" s="21"/>
      <c r="C6" s="27"/>
      <c r="D6" s="23"/>
      <c r="E6" s="24"/>
      <c r="F6" s="24"/>
      <c r="G6" s="24"/>
    </row>
    <row r="7" spans="1:14" ht="27.75" customHeight="1">
      <c r="A7" s="325"/>
      <c r="B7" s="325"/>
      <c r="C7" s="325"/>
      <c r="D7" s="325"/>
      <c r="E7" s="325"/>
      <c r="F7" s="325"/>
      <c r="G7" s="325"/>
      <c r="H7" s="325"/>
      <c r="I7" s="325"/>
    </row>
    <row r="8" spans="1:14" ht="36" customHeight="1">
      <c r="A8" s="329" t="s">
        <v>974</v>
      </c>
      <c r="B8" s="329"/>
      <c r="C8" s="329"/>
      <c r="D8" s="329"/>
      <c r="E8" s="329"/>
      <c r="F8" s="329"/>
      <c r="G8" s="329"/>
      <c r="H8" s="329"/>
      <c r="I8" s="329"/>
      <c r="J8" s="329"/>
      <c r="K8" s="329"/>
    </row>
    <row r="9" spans="1:14" s="49" customFormat="1" ht="30.75" customHeight="1">
      <c r="A9" s="329"/>
      <c r="B9" s="329"/>
      <c r="C9" s="329"/>
      <c r="D9" s="329"/>
      <c r="E9" s="329"/>
      <c r="F9" s="329"/>
      <c r="G9" s="329"/>
      <c r="H9" s="329"/>
      <c r="I9" s="329"/>
      <c r="J9" s="329"/>
      <c r="K9" s="48"/>
      <c r="L9" s="48"/>
      <c r="M9" s="48"/>
      <c r="N9" s="48"/>
    </row>
    <row r="10" spans="1:14" ht="78.75" customHeight="1">
      <c r="A10" s="21"/>
      <c r="B10" s="21"/>
      <c r="C10" s="24"/>
      <c r="D10" s="23"/>
      <c r="E10" s="24"/>
      <c r="F10" s="24"/>
      <c r="G10" s="24"/>
    </row>
    <row r="11" spans="1:14" ht="18">
      <c r="A11" s="51"/>
      <c r="B11" s="46"/>
      <c r="C11" s="46"/>
      <c r="D11" s="46"/>
      <c r="E11" s="46"/>
      <c r="F11" s="46"/>
      <c r="G11" s="46"/>
      <c r="H11" s="46"/>
    </row>
    <row r="12" spans="1:14" ht="18">
      <c r="A12" s="28"/>
      <c r="B12" s="28"/>
      <c r="C12" s="28"/>
      <c r="D12" s="28"/>
      <c r="E12" s="28"/>
      <c r="F12" s="28"/>
      <c r="G12" s="28"/>
    </row>
    <row r="13" spans="1:14">
      <c r="A13" s="21"/>
      <c r="B13" s="21"/>
      <c r="C13" s="22"/>
      <c r="D13" s="23"/>
      <c r="E13" s="24"/>
      <c r="F13" s="24"/>
      <c r="G13" s="24"/>
    </row>
    <row r="14" spans="1:14" ht="18">
      <c r="A14" s="327" t="s">
        <v>820</v>
      </c>
      <c r="B14" s="327"/>
      <c r="C14" s="327"/>
      <c r="D14" s="327"/>
      <c r="E14" s="327"/>
      <c r="F14" s="327"/>
      <c r="G14" s="327"/>
      <c r="H14" s="327"/>
      <c r="I14" s="327"/>
    </row>
    <row r="15" spans="1:14">
      <c r="A15" s="326" t="s">
        <v>821</v>
      </c>
      <c r="B15" s="326"/>
      <c r="C15" s="326"/>
      <c r="D15" s="326"/>
      <c r="E15" s="326"/>
      <c r="F15" s="326"/>
      <c r="G15" s="326"/>
      <c r="H15" s="326"/>
      <c r="I15" s="326"/>
    </row>
    <row r="16" spans="1:14" s="45" customFormat="1" ht="93" customHeight="1"/>
    <row r="17" spans="1:9" ht="21" customHeight="1">
      <c r="A17" s="36" t="s">
        <v>827</v>
      </c>
      <c r="D17" s="38"/>
      <c r="E17" s="39"/>
      <c r="F17" s="39"/>
      <c r="G17" s="39"/>
      <c r="H17" s="35"/>
      <c r="I17" s="35"/>
    </row>
    <row r="18" spans="1:9">
      <c r="D18" s="322"/>
      <c r="E18" s="322"/>
      <c r="F18" s="322"/>
      <c r="G18" s="322"/>
    </row>
    <row r="19" spans="1:9">
      <c r="D19" s="40"/>
      <c r="E19" s="40"/>
      <c r="F19" s="40"/>
      <c r="G19" s="40"/>
    </row>
  </sheetData>
  <mergeCells count="9">
    <mergeCell ref="D18:G18"/>
    <mergeCell ref="A1:I1"/>
    <mergeCell ref="A3:I3"/>
    <mergeCell ref="A7:I7"/>
    <mergeCell ref="A15:I15"/>
    <mergeCell ref="A14:I14"/>
    <mergeCell ref="A5:I5"/>
    <mergeCell ref="A9:J9"/>
    <mergeCell ref="A8:K8"/>
  </mergeCells>
  <phoneticPr fontId="6" type="noConversion"/>
  <pageMargins left="0.53" right="0.34" top="0.55118110236220474" bottom="0.5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V109"/>
  <sheetViews>
    <sheetView showGridLines="0" tabSelected="1" zoomScaleNormal="100" zoomScalePageLayoutView="70" workbookViewId="0">
      <selection sqref="A1:F1"/>
    </sheetView>
  </sheetViews>
  <sheetFormatPr defaultRowHeight="12.75" outlineLevelCol="1"/>
  <cols>
    <col min="1" max="1" width="5.28515625" style="6" customWidth="1"/>
    <col min="2" max="2" width="47.42578125" style="19" customWidth="1"/>
    <col min="3" max="3" width="2.5703125" style="6" hidden="1" customWidth="1" outlineLevel="1"/>
    <col min="4" max="4" width="12" style="20" customWidth="1" collapsed="1"/>
    <col min="5" max="5" width="16.140625" style="18" customWidth="1"/>
    <col min="6" max="6" width="12.42578125" style="18" customWidth="1"/>
    <col min="7" max="7" width="10.42578125" style="8" customWidth="1"/>
    <col min="8" max="16384" width="9.140625" style="8"/>
  </cols>
  <sheetData>
    <row r="1" spans="1:256" s="1" customFormat="1" ht="18">
      <c r="A1" s="330" t="s">
        <v>1065</v>
      </c>
      <c r="B1" s="330"/>
      <c r="C1" s="330"/>
      <c r="D1" s="330"/>
      <c r="E1" s="330"/>
      <c r="F1" s="330"/>
    </row>
    <row r="2" spans="1:256" s="1" customFormat="1" ht="22.5" customHeight="1">
      <c r="A2" s="334" t="s">
        <v>970</v>
      </c>
      <c r="B2" s="334"/>
      <c r="C2" s="334"/>
      <c r="D2" s="334"/>
      <c r="E2" s="334"/>
      <c r="F2" s="334"/>
    </row>
    <row r="3" spans="1:256" s="1" customFormat="1" ht="15" customHeight="1">
      <c r="A3" s="333"/>
      <c r="B3" s="333"/>
      <c r="C3" s="333"/>
      <c r="D3" s="333"/>
      <c r="E3" s="333"/>
      <c r="F3" s="333"/>
      <c r="G3" s="333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</row>
    <row r="4" spans="1:256" s="4" customFormat="1" ht="15">
      <c r="A4" s="331" t="s">
        <v>828</v>
      </c>
      <c r="B4" s="331"/>
      <c r="C4" s="331"/>
      <c r="D4" s="331"/>
      <c r="E4" s="331"/>
      <c r="F4" s="331"/>
    </row>
    <row r="5" spans="1:256" s="1" customFormat="1">
      <c r="A5" s="2"/>
      <c r="B5" s="3"/>
      <c r="C5" s="5"/>
      <c r="D5" s="3"/>
    </row>
    <row r="6" spans="1:256">
      <c r="B6" s="6"/>
      <c r="D6" s="7"/>
      <c r="E6" s="8"/>
      <c r="F6" s="64" t="s">
        <v>426</v>
      </c>
    </row>
    <row r="7" spans="1:256">
      <c r="A7" s="332" t="s">
        <v>203</v>
      </c>
      <c r="B7" s="332" t="s">
        <v>657</v>
      </c>
      <c r="C7" s="332" t="s">
        <v>202</v>
      </c>
      <c r="D7" s="332" t="s">
        <v>211</v>
      </c>
      <c r="E7" s="65" t="s">
        <v>170</v>
      </c>
      <c r="F7" s="65"/>
    </row>
    <row r="8" spans="1:256" ht="24">
      <c r="A8" s="332"/>
      <c r="B8" s="332"/>
      <c r="C8" s="332"/>
      <c r="D8" s="332"/>
      <c r="E8" s="66" t="s">
        <v>204</v>
      </c>
      <c r="F8" s="66" t="s">
        <v>205</v>
      </c>
    </row>
    <row r="9" spans="1:256" s="6" customFormat="1">
      <c r="A9" s="11">
        <v>1</v>
      </c>
      <c r="B9" s="10">
        <v>2</v>
      </c>
      <c r="C9" s="9">
        <v>3</v>
      </c>
      <c r="D9" s="9">
        <v>4</v>
      </c>
      <c r="E9" s="9">
        <v>5</v>
      </c>
      <c r="F9" s="10">
        <v>6</v>
      </c>
      <c r="G9" s="47"/>
    </row>
    <row r="10" spans="1:256" s="7" customFormat="1" ht="31.5" customHeight="1">
      <c r="A10" s="29" t="s">
        <v>422</v>
      </c>
      <c r="B10" s="67" t="s">
        <v>153</v>
      </c>
      <c r="C10" s="10"/>
      <c r="D10" s="52">
        <f>E10+F10</f>
        <v>4494903.6449999996</v>
      </c>
      <c r="E10" s="53">
        <f>SUM(E11,E56,E75)</f>
        <v>2816588.6</v>
      </c>
      <c r="F10" s="53">
        <f>SUM(F11,F56,F75,F105)</f>
        <v>1678315.0449999999</v>
      </c>
    </row>
    <row r="11" spans="1:256" s="12" customFormat="1" ht="14.25" customHeight="1">
      <c r="A11" s="30" t="s">
        <v>423</v>
      </c>
      <c r="B11" s="68" t="s">
        <v>154</v>
      </c>
      <c r="C11" s="17">
        <v>7100</v>
      </c>
      <c r="D11" s="52">
        <f t="shared" ref="D11:D19" si="0">SUM(E11:F11)</f>
        <v>1009174</v>
      </c>
      <c r="E11" s="53">
        <f>SUM(E12,E16,E18,E46,E50)</f>
        <v>1009174</v>
      </c>
      <c r="F11" s="54" t="s">
        <v>431</v>
      </c>
    </row>
    <row r="12" spans="1:256" s="12" customFormat="1" ht="29.25" customHeight="1">
      <c r="A12" s="30" t="s">
        <v>229</v>
      </c>
      <c r="B12" s="68" t="s">
        <v>831</v>
      </c>
      <c r="C12" s="17">
        <v>7131</v>
      </c>
      <c r="D12" s="52">
        <f t="shared" si="0"/>
        <v>530000</v>
      </c>
      <c r="E12" s="53">
        <f>E13+E14+E15</f>
        <v>530000</v>
      </c>
      <c r="F12" s="54" t="s">
        <v>431</v>
      </c>
    </row>
    <row r="13" spans="1:256" s="12" customFormat="1" ht="38.25" customHeight="1">
      <c r="A13" s="50">
        <v>1111</v>
      </c>
      <c r="B13" s="33" t="s">
        <v>832</v>
      </c>
      <c r="C13" s="17"/>
      <c r="D13" s="52">
        <f>E13</f>
        <v>10000</v>
      </c>
      <c r="E13" s="53">
        <v>10000</v>
      </c>
      <c r="F13" s="54" t="s">
        <v>431</v>
      </c>
    </row>
    <row r="14" spans="1:256" s="12" customFormat="1" ht="29.25" customHeight="1">
      <c r="A14" s="50">
        <v>1112</v>
      </c>
      <c r="B14" s="34" t="s">
        <v>833</v>
      </c>
      <c r="C14" s="17"/>
      <c r="D14" s="52">
        <f>E14</f>
        <v>20000</v>
      </c>
      <c r="E14" s="53">
        <v>20000</v>
      </c>
      <c r="F14" s="54"/>
    </row>
    <row r="15" spans="1:256" s="12" customFormat="1" ht="29.25" customHeight="1">
      <c r="A15" s="50">
        <v>1113</v>
      </c>
      <c r="B15" s="34" t="s">
        <v>834</v>
      </c>
      <c r="C15" s="17"/>
      <c r="D15" s="52">
        <f>E15</f>
        <v>500000</v>
      </c>
      <c r="E15" s="53">
        <v>500000</v>
      </c>
      <c r="F15" s="54"/>
    </row>
    <row r="16" spans="1:256" s="12" customFormat="1" ht="15" customHeight="1">
      <c r="A16" s="30" t="s">
        <v>230</v>
      </c>
      <c r="B16" s="68" t="s">
        <v>147</v>
      </c>
      <c r="C16" s="17">
        <v>7136</v>
      </c>
      <c r="D16" s="52">
        <f t="shared" si="0"/>
        <v>313000</v>
      </c>
      <c r="E16" s="53">
        <f>SUM(E17)</f>
        <v>313000</v>
      </c>
      <c r="F16" s="54" t="s">
        <v>431</v>
      </c>
    </row>
    <row r="17" spans="1:6">
      <c r="A17" s="13" t="s">
        <v>698</v>
      </c>
      <c r="B17" s="69" t="s">
        <v>658</v>
      </c>
      <c r="C17" s="9"/>
      <c r="D17" s="52">
        <f t="shared" si="0"/>
        <v>313000</v>
      </c>
      <c r="E17" s="57">
        <v>313000</v>
      </c>
      <c r="F17" s="54" t="s">
        <v>431</v>
      </c>
    </row>
    <row r="18" spans="1:6" s="12" customFormat="1" ht="26.25" customHeight="1">
      <c r="A18" s="30" t="s">
        <v>233</v>
      </c>
      <c r="B18" s="68" t="s">
        <v>148</v>
      </c>
      <c r="C18" s="17">
        <v>7145</v>
      </c>
      <c r="D18" s="52">
        <f t="shared" si="0"/>
        <v>152174</v>
      </c>
      <c r="E18" s="53">
        <f>E19</f>
        <v>152174</v>
      </c>
      <c r="F18" s="54" t="s">
        <v>431</v>
      </c>
    </row>
    <row r="19" spans="1:6" ht="14.25" customHeight="1">
      <c r="A19" s="13" t="s">
        <v>699</v>
      </c>
      <c r="B19" s="69" t="s">
        <v>155</v>
      </c>
      <c r="C19" s="9">
        <v>71452</v>
      </c>
      <c r="D19" s="55">
        <f t="shared" si="0"/>
        <v>152174</v>
      </c>
      <c r="E19" s="56">
        <f>E21+E22+E23+E24+E25+E27+E28+E36+E39+E40+E41+E42+E43+E44+E45</f>
        <v>152174</v>
      </c>
      <c r="F19" s="54" t="s">
        <v>431</v>
      </c>
    </row>
    <row r="20" spans="1:6" s="7" customFormat="1" ht="38.25" customHeight="1">
      <c r="A20" s="13" t="s">
        <v>700</v>
      </c>
      <c r="B20" s="33" t="s">
        <v>156</v>
      </c>
      <c r="C20" s="9"/>
      <c r="D20" s="55">
        <f t="shared" ref="D20:D25" si="1">E20</f>
        <v>120000</v>
      </c>
      <c r="E20" s="55">
        <f>E21+E22</f>
        <v>120000</v>
      </c>
      <c r="F20" s="54" t="s">
        <v>431</v>
      </c>
    </row>
    <row r="21" spans="1:6" s="7" customFormat="1">
      <c r="A21" s="13" t="s">
        <v>701</v>
      </c>
      <c r="B21" s="33" t="s">
        <v>659</v>
      </c>
      <c r="C21" s="9"/>
      <c r="D21" s="55">
        <f t="shared" si="1"/>
        <v>120000</v>
      </c>
      <c r="E21" s="55">
        <v>120000</v>
      </c>
      <c r="F21" s="54" t="s">
        <v>431</v>
      </c>
    </row>
    <row r="22" spans="1:6" s="7" customFormat="1" ht="12.75" customHeight="1">
      <c r="A22" s="13" t="s">
        <v>702</v>
      </c>
      <c r="B22" s="33" t="s">
        <v>660</v>
      </c>
      <c r="C22" s="9"/>
      <c r="D22" s="55">
        <f t="shared" si="1"/>
        <v>0</v>
      </c>
      <c r="E22" s="55">
        <v>0</v>
      </c>
      <c r="F22" s="54" t="s">
        <v>431</v>
      </c>
    </row>
    <row r="23" spans="1:6" s="7" customFormat="1" ht="76.5" customHeight="1">
      <c r="A23" s="13" t="s">
        <v>703</v>
      </c>
      <c r="B23" s="33" t="s">
        <v>679</v>
      </c>
      <c r="C23" s="9"/>
      <c r="D23" s="55">
        <f t="shared" si="1"/>
        <v>500</v>
      </c>
      <c r="E23" s="55">
        <v>500</v>
      </c>
      <c r="F23" s="54" t="s">
        <v>431</v>
      </c>
    </row>
    <row r="24" spans="1:6" s="7" customFormat="1" ht="38.25">
      <c r="A24" s="11" t="s">
        <v>704</v>
      </c>
      <c r="B24" s="33" t="s">
        <v>661</v>
      </c>
      <c r="C24" s="9"/>
      <c r="D24" s="55">
        <f t="shared" si="1"/>
        <v>3300</v>
      </c>
      <c r="E24" s="55">
        <v>3300</v>
      </c>
      <c r="F24" s="54" t="s">
        <v>431</v>
      </c>
    </row>
    <row r="25" spans="1:6" s="7" customFormat="1" ht="51" customHeight="1">
      <c r="A25" s="13" t="s">
        <v>705</v>
      </c>
      <c r="B25" s="33" t="s">
        <v>332</v>
      </c>
      <c r="C25" s="9"/>
      <c r="D25" s="55">
        <f t="shared" si="1"/>
        <v>9800</v>
      </c>
      <c r="E25" s="55">
        <v>9800</v>
      </c>
      <c r="F25" s="54" t="s">
        <v>431</v>
      </c>
    </row>
    <row r="26" spans="1:6" s="7" customFormat="1" ht="25.5">
      <c r="A26" s="13" t="s">
        <v>706</v>
      </c>
      <c r="B26" s="33" t="s">
        <v>662</v>
      </c>
      <c r="C26" s="9"/>
      <c r="D26" s="55"/>
      <c r="E26" s="55"/>
      <c r="F26" s="54" t="s">
        <v>431</v>
      </c>
    </row>
    <row r="27" spans="1:6" s="7" customFormat="1" ht="81" customHeight="1">
      <c r="A27" s="13" t="s">
        <v>707</v>
      </c>
      <c r="B27" s="33" t="s">
        <v>814</v>
      </c>
      <c r="C27" s="9"/>
      <c r="D27" s="55">
        <f>E27</f>
        <v>8500</v>
      </c>
      <c r="E27" s="55">
        <v>8500</v>
      </c>
      <c r="F27" s="54" t="s">
        <v>431</v>
      </c>
    </row>
    <row r="28" spans="1:6" s="7" customFormat="1" ht="63.75">
      <c r="A28" s="13" t="s">
        <v>708</v>
      </c>
      <c r="B28" s="33" t="s">
        <v>333</v>
      </c>
      <c r="C28" s="9"/>
      <c r="D28" s="55">
        <f>E28</f>
        <v>600</v>
      </c>
      <c r="E28" s="56">
        <v>600</v>
      </c>
      <c r="F28" s="54" t="s">
        <v>431</v>
      </c>
    </row>
    <row r="29" spans="1:6" s="7" customFormat="1" hidden="1">
      <c r="A29" s="13"/>
      <c r="B29" s="33" t="s">
        <v>254</v>
      </c>
      <c r="C29" s="9"/>
      <c r="D29" s="55"/>
      <c r="E29" s="55"/>
      <c r="F29" s="54"/>
    </row>
    <row r="30" spans="1:6" s="7" customFormat="1" ht="25.5" hidden="1">
      <c r="A30" s="13"/>
      <c r="B30" s="33" t="s">
        <v>255</v>
      </c>
      <c r="C30" s="9"/>
      <c r="D30" s="55"/>
      <c r="E30" s="55"/>
      <c r="F30" s="54"/>
    </row>
    <row r="31" spans="1:6" s="7" customFormat="1" hidden="1">
      <c r="A31" s="13"/>
      <c r="B31" s="33" t="s">
        <v>256</v>
      </c>
      <c r="C31" s="9"/>
      <c r="D31" s="55"/>
      <c r="E31" s="55"/>
      <c r="F31" s="54"/>
    </row>
    <row r="32" spans="1:6" s="7" customFormat="1" hidden="1">
      <c r="A32" s="13"/>
      <c r="B32" s="33" t="s">
        <v>257</v>
      </c>
      <c r="C32" s="9"/>
      <c r="D32" s="55"/>
      <c r="E32" s="55"/>
      <c r="F32" s="54"/>
    </row>
    <row r="33" spans="1:6" s="7" customFormat="1" hidden="1">
      <c r="A33" s="13"/>
      <c r="B33" s="33" t="s">
        <v>258</v>
      </c>
      <c r="C33" s="9"/>
      <c r="D33" s="55"/>
      <c r="E33" s="55"/>
      <c r="F33" s="54"/>
    </row>
    <row r="34" spans="1:6" s="7" customFormat="1" hidden="1">
      <c r="A34" s="13"/>
      <c r="B34" s="33" t="s">
        <v>259</v>
      </c>
      <c r="C34" s="9"/>
      <c r="D34" s="55"/>
      <c r="E34" s="55"/>
      <c r="F34" s="54"/>
    </row>
    <row r="35" spans="1:6" s="7" customFormat="1" ht="38.25" customHeight="1">
      <c r="A35" s="13" t="s">
        <v>709</v>
      </c>
      <c r="B35" s="33" t="s">
        <v>334</v>
      </c>
      <c r="C35" s="9"/>
      <c r="D35" s="55"/>
      <c r="E35" s="55"/>
      <c r="F35" s="54" t="s">
        <v>431</v>
      </c>
    </row>
    <row r="36" spans="1:6" s="7" customFormat="1" ht="25.5">
      <c r="A36" s="13" t="s">
        <v>710</v>
      </c>
      <c r="B36" s="33" t="s">
        <v>335</v>
      </c>
      <c r="C36" s="9"/>
      <c r="D36" s="55">
        <f>E36</f>
        <v>3800</v>
      </c>
      <c r="E36" s="55">
        <v>3800</v>
      </c>
      <c r="F36" s="54" t="s">
        <v>431</v>
      </c>
    </row>
    <row r="37" spans="1:6" s="7" customFormat="1" ht="25.5">
      <c r="A37" s="13" t="s">
        <v>711</v>
      </c>
      <c r="B37" s="33" t="s">
        <v>336</v>
      </c>
      <c r="C37" s="9"/>
      <c r="D37" s="55"/>
      <c r="E37" s="55"/>
      <c r="F37" s="54" t="s">
        <v>431</v>
      </c>
    </row>
    <row r="38" spans="1:6" s="7" customFormat="1" ht="52.5" customHeight="1">
      <c r="A38" s="13" t="s">
        <v>712</v>
      </c>
      <c r="B38" s="33" t="s">
        <v>337</v>
      </c>
      <c r="C38" s="9"/>
      <c r="D38" s="55"/>
      <c r="E38" s="55"/>
      <c r="F38" s="54" t="s">
        <v>431</v>
      </c>
    </row>
    <row r="39" spans="1:6" s="7" customFormat="1" ht="27.75" customHeight="1">
      <c r="A39" s="13" t="s">
        <v>168</v>
      </c>
      <c r="B39" s="33" t="s">
        <v>338</v>
      </c>
      <c r="C39" s="9"/>
      <c r="D39" s="55">
        <f t="shared" ref="D39:D45" si="2">E39</f>
        <v>100</v>
      </c>
      <c r="E39" s="55">
        <v>100</v>
      </c>
      <c r="F39" s="54" t="s">
        <v>431</v>
      </c>
    </row>
    <row r="40" spans="1:6" s="7" customFormat="1" ht="27.75" customHeight="1">
      <c r="A40" s="11" t="s">
        <v>811</v>
      </c>
      <c r="B40" s="33" t="s">
        <v>823</v>
      </c>
      <c r="C40" s="9"/>
      <c r="D40" s="55">
        <f t="shared" si="2"/>
        <v>1050</v>
      </c>
      <c r="E40" s="55">
        <v>1050</v>
      </c>
      <c r="F40" s="54" t="s">
        <v>431</v>
      </c>
    </row>
    <row r="41" spans="1:6" s="7" customFormat="1" ht="43.5" customHeight="1">
      <c r="A41" s="11" t="s">
        <v>812</v>
      </c>
      <c r="B41" s="33" t="s">
        <v>813</v>
      </c>
      <c r="C41" s="9"/>
      <c r="D41" s="55">
        <f t="shared" si="2"/>
        <v>920</v>
      </c>
      <c r="E41" s="55">
        <v>920</v>
      </c>
      <c r="F41" s="54" t="s">
        <v>431</v>
      </c>
    </row>
    <row r="42" spans="1:6" s="7" customFormat="1" ht="36.75" customHeight="1">
      <c r="A42" s="11" t="s">
        <v>817</v>
      </c>
      <c r="B42" s="70" t="s">
        <v>822</v>
      </c>
      <c r="C42" s="9"/>
      <c r="D42" s="55">
        <f t="shared" si="2"/>
        <v>2084</v>
      </c>
      <c r="E42" s="55">
        <v>2084</v>
      </c>
      <c r="F42" s="54" t="s">
        <v>431</v>
      </c>
    </row>
    <row r="43" spans="1:6" s="7" customFormat="1" ht="36.75" customHeight="1">
      <c r="A43" s="11"/>
      <c r="B43" s="71" t="s">
        <v>975</v>
      </c>
      <c r="C43" s="9"/>
      <c r="D43" s="55">
        <f t="shared" si="2"/>
        <v>660</v>
      </c>
      <c r="E43" s="55">
        <v>660</v>
      </c>
      <c r="F43" s="54" t="s">
        <v>431</v>
      </c>
    </row>
    <row r="44" spans="1:6" s="7" customFormat="1" ht="60.75" customHeight="1">
      <c r="A44" s="58" t="s">
        <v>818</v>
      </c>
      <c r="B44" s="72" t="s">
        <v>819</v>
      </c>
      <c r="C44" s="59"/>
      <c r="D44" s="60">
        <f t="shared" si="2"/>
        <v>700</v>
      </c>
      <c r="E44" s="60">
        <v>700</v>
      </c>
      <c r="F44" s="61" t="s">
        <v>431</v>
      </c>
    </row>
    <row r="45" spans="1:6" s="7" customFormat="1" ht="60.75" customHeight="1">
      <c r="A45" s="11" t="s">
        <v>713</v>
      </c>
      <c r="B45" s="73" t="s">
        <v>969</v>
      </c>
      <c r="C45" s="9"/>
      <c r="D45" s="55">
        <f t="shared" si="2"/>
        <v>160</v>
      </c>
      <c r="E45" s="55">
        <v>160</v>
      </c>
      <c r="F45" s="61" t="s">
        <v>431</v>
      </c>
    </row>
    <row r="46" spans="1:6" s="12" customFormat="1" ht="26.25" customHeight="1">
      <c r="A46" s="30" t="s">
        <v>713</v>
      </c>
      <c r="B46" s="68" t="s">
        <v>625</v>
      </c>
      <c r="C46" s="17">
        <v>7146</v>
      </c>
      <c r="D46" s="55">
        <f>SUM(E46:F46)</f>
        <v>14000</v>
      </c>
      <c r="E46" s="53">
        <f>SUM(E47)</f>
        <v>14000</v>
      </c>
      <c r="F46" s="54" t="s">
        <v>431</v>
      </c>
    </row>
    <row r="47" spans="1:6" ht="14.25" customHeight="1">
      <c r="A47" s="13" t="s">
        <v>714</v>
      </c>
      <c r="B47" s="69" t="s">
        <v>157</v>
      </c>
      <c r="C47" s="9"/>
      <c r="D47" s="55">
        <f>SUM(E47:F47)</f>
        <v>14000</v>
      </c>
      <c r="E47" s="56">
        <f>SUM(E48:E49)</f>
        <v>14000</v>
      </c>
      <c r="F47" s="54" t="s">
        <v>431</v>
      </c>
    </row>
    <row r="48" spans="1:6" s="7" customFormat="1" ht="77.25" customHeight="1">
      <c r="A48" s="13" t="s">
        <v>715</v>
      </c>
      <c r="B48" s="33" t="s">
        <v>663</v>
      </c>
      <c r="C48" s="9"/>
      <c r="D48" s="55">
        <f>SUM(E48:F48)</f>
        <v>7000</v>
      </c>
      <c r="E48" s="55">
        <v>7000</v>
      </c>
      <c r="F48" s="54" t="s">
        <v>431</v>
      </c>
    </row>
    <row r="49" spans="1:6" s="7" customFormat="1" ht="75.75" customHeight="1">
      <c r="A49" s="11" t="s">
        <v>716</v>
      </c>
      <c r="B49" s="33" t="s">
        <v>149</v>
      </c>
      <c r="C49" s="9"/>
      <c r="D49" s="55">
        <f>SUM(E49:F49)</f>
        <v>7000</v>
      </c>
      <c r="E49" s="55">
        <v>7000</v>
      </c>
      <c r="F49" s="54" t="s">
        <v>431</v>
      </c>
    </row>
    <row r="50" spans="1:6" s="12" customFormat="1" ht="27" customHeight="1">
      <c r="A50" s="30" t="s">
        <v>717</v>
      </c>
      <c r="B50" s="68" t="s">
        <v>158</v>
      </c>
      <c r="C50" s="17">
        <v>7161</v>
      </c>
      <c r="D50" s="52">
        <f t="shared" ref="D50:D101" si="3">SUM(E50:F50)</f>
        <v>0</v>
      </c>
      <c r="E50" s="53">
        <f>SUM(E51+E55)</f>
        <v>0</v>
      </c>
      <c r="F50" s="54" t="s">
        <v>431</v>
      </c>
    </row>
    <row r="51" spans="1:6" ht="38.25" customHeight="1">
      <c r="A51" s="13" t="s">
        <v>718</v>
      </c>
      <c r="B51" s="69" t="s">
        <v>159</v>
      </c>
      <c r="C51" s="9"/>
      <c r="D51" s="52">
        <f t="shared" si="3"/>
        <v>0</v>
      </c>
      <c r="E51" s="56">
        <f>SUM(E52:E54)</f>
        <v>0</v>
      </c>
      <c r="F51" s="54" t="s">
        <v>431</v>
      </c>
    </row>
    <row r="52" spans="1:6" s="7" customFormat="1">
      <c r="A52" s="14" t="s">
        <v>719</v>
      </c>
      <c r="B52" s="33" t="s">
        <v>664</v>
      </c>
      <c r="C52" s="9"/>
      <c r="D52" s="52">
        <f t="shared" si="3"/>
        <v>0</v>
      </c>
      <c r="E52" s="55"/>
      <c r="F52" s="54" t="s">
        <v>431</v>
      </c>
    </row>
    <row r="53" spans="1:6" s="7" customFormat="1">
      <c r="A53" s="14" t="s">
        <v>720</v>
      </c>
      <c r="B53" s="33" t="s">
        <v>311</v>
      </c>
      <c r="C53" s="9"/>
      <c r="D53" s="52">
        <f t="shared" si="3"/>
        <v>0</v>
      </c>
      <c r="E53" s="55"/>
      <c r="F53" s="54" t="s">
        <v>431</v>
      </c>
    </row>
    <row r="54" spans="1:6" s="7" customFormat="1" ht="25.5">
      <c r="A54" s="14" t="s">
        <v>721</v>
      </c>
      <c r="B54" s="33" t="s">
        <v>339</v>
      </c>
      <c r="C54" s="9"/>
      <c r="D54" s="52">
        <f t="shared" si="3"/>
        <v>0</v>
      </c>
      <c r="E54" s="55"/>
      <c r="F54" s="54" t="s">
        <v>431</v>
      </c>
    </row>
    <row r="55" spans="1:6" s="7" customFormat="1" ht="64.5" customHeight="1">
      <c r="A55" s="14" t="s">
        <v>494</v>
      </c>
      <c r="B55" s="33" t="s">
        <v>800</v>
      </c>
      <c r="C55" s="9"/>
      <c r="D55" s="55">
        <f t="shared" si="3"/>
        <v>0</v>
      </c>
      <c r="E55" s="55"/>
      <c r="F55" s="54" t="s">
        <v>431</v>
      </c>
    </row>
    <row r="56" spans="1:6" s="12" customFormat="1" ht="13.5" customHeight="1">
      <c r="A56" s="30" t="s">
        <v>424</v>
      </c>
      <c r="B56" s="68" t="s">
        <v>160</v>
      </c>
      <c r="C56" s="17">
        <v>7300</v>
      </c>
      <c r="D56" s="55">
        <f t="shared" si="3"/>
        <v>3051114.645</v>
      </c>
      <c r="E56" s="53">
        <f>SUM(E57+E61+E65)</f>
        <v>1372799.6</v>
      </c>
      <c r="F56" s="53">
        <f>SUM(F59+F63+F72)</f>
        <v>1678315.0449999999</v>
      </c>
    </row>
    <row r="57" spans="1:6" s="12" customFormat="1" ht="27.75" customHeight="1">
      <c r="A57" s="30" t="s">
        <v>236</v>
      </c>
      <c r="B57" s="68" t="s">
        <v>440</v>
      </c>
      <c r="C57" s="17">
        <v>7311</v>
      </c>
      <c r="D57" s="55">
        <f t="shared" si="3"/>
        <v>0</v>
      </c>
      <c r="E57" s="53">
        <f>SUM(E58)</f>
        <v>0</v>
      </c>
      <c r="F57" s="54" t="s">
        <v>431</v>
      </c>
    </row>
    <row r="58" spans="1:6" ht="52.5" customHeight="1">
      <c r="A58" s="13" t="s">
        <v>722</v>
      </c>
      <c r="B58" s="69" t="s">
        <v>165</v>
      </c>
      <c r="C58" s="15"/>
      <c r="D58" s="55">
        <f t="shared" si="3"/>
        <v>0</v>
      </c>
      <c r="E58" s="55"/>
      <c r="F58" s="54" t="s">
        <v>431</v>
      </c>
    </row>
    <row r="59" spans="1:6" s="12" customFormat="1" ht="27.75" customHeight="1">
      <c r="A59" s="31" t="s">
        <v>237</v>
      </c>
      <c r="B59" s="68" t="s">
        <v>150</v>
      </c>
      <c r="C59" s="32">
        <v>7312</v>
      </c>
      <c r="D59" s="55">
        <f t="shared" si="3"/>
        <v>0</v>
      </c>
      <c r="E59" s="54" t="s">
        <v>431</v>
      </c>
      <c r="F59" s="56">
        <f>SUM(F60)</f>
        <v>0</v>
      </c>
    </row>
    <row r="60" spans="1:6" ht="52.5" customHeight="1">
      <c r="A60" s="11" t="s">
        <v>238</v>
      </c>
      <c r="B60" s="69" t="s">
        <v>166</v>
      </c>
      <c r="C60" s="15"/>
      <c r="D60" s="55">
        <f t="shared" si="3"/>
        <v>0</v>
      </c>
      <c r="E60" s="54" t="s">
        <v>431</v>
      </c>
      <c r="F60" s="55"/>
    </row>
    <row r="61" spans="1:6" s="12" customFormat="1" ht="38.25">
      <c r="A61" s="31" t="s">
        <v>723</v>
      </c>
      <c r="B61" s="68" t="s">
        <v>151</v>
      </c>
      <c r="C61" s="32">
        <v>7321</v>
      </c>
      <c r="D61" s="55">
        <f t="shared" si="3"/>
        <v>0</v>
      </c>
      <c r="E61" s="56">
        <f>SUM(E62)</f>
        <v>0</v>
      </c>
      <c r="F61" s="54" t="s">
        <v>431</v>
      </c>
    </row>
    <row r="62" spans="1:6" ht="51">
      <c r="A62" s="13" t="s">
        <v>724</v>
      </c>
      <c r="B62" s="69" t="s">
        <v>665</v>
      </c>
      <c r="C62" s="15"/>
      <c r="D62" s="55">
        <f t="shared" si="3"/>
        <v>0</v>
      </c>
      <c r="E62" s="55"/>
      <c r="F62" s="54" t="s">
        <v>431</v>
      </c>
    </row>
    <row r="63" spans="1:6" s="12" customFormat="1" ht="38.25">
      <c r="A63" s="31" t="s">
        <v>725</v>
      </c>
      <c r="B63" s="68" t="s">
        <v>152</v>
      </c>
      <c r="C63" s="32">
        <v>7322</v>
      </c>
      <c r="D63" s="55">
        <f t="shared" si="3"/>
        <v>0</v>
      </c>
      <c r="E63" s="54" t="s">
        <v>431</v>
      </c>
      <c r="F63" s="56">
        <f>SUM(F64)</f>
        <v>0</v>
      </c>
    </row>
    <row r="64" spans="1:6" ht="51">
      <c r="A64" s="13" t="s">
        <v>726</v>
      </c>
      <c r="B64" s="69" t="s">
        <v>666</v>
      </c>
      <c r="C64" s="15"/>
      <c r="D64" s="55">
        <f t="shared" si="3"/>
        <v>0</v>
      </c>
      <c r="E64" s="54" t="s">
        <v>431</v>
      </c>
      <c r="F64" s="55"/>
    </row>
    <row r="65" spans="1:6" s="12" customFormat="1" ht="26.25" customHeight="1">
      <c r="A65" s="30" t="s">
        <v>727</v>
      </c>
      <c r="B65" s="68" t="s">
        <v>161</v>
      </c>
      <c r="C65" s="17">
        <v>7331</v>
      </c>
      <c r="D65" s="55">
        <f t="shared" si="3"/>
        <v>1372799.6</v>
      </c>
      <c r="E65" s="53">
        <f>E66++E67+E68+E69+E70</f>
        <v>1372799.6</v>
      </c>
      <c r="F65" s="54" t="s">
        <v>431</v>
      </c>
    </row>
    <row r="66" spans="1:6" ht="29.25" customHeight="1">
      <c r="A66" s="13" t="s">
        <v>728</v>
      </c>
      <c r="B66" s="69" t="s">
        <v>667</v>
      </c>
      <c r="C66" s="9"/>
      <c r="D66" s="55">
        <f t="shared" si="3"/>
        <v>1369313.5</v>
      </c>
      <c r="E66" s="55">
        <v>1369313.5</v>
      </c>
      <c r="F66" s="54" t="s">
        <v>431</v>
      </c>
    </row>
    <row r="67" spans="1:6" ht="38.25">
      <c r="A67" s="13" t="s">
        <v>729</v>
      </c>
      <c r="B67" s="69" t="s">
        <v>680</v>
      </c>
      <c r="C67" s="15"/>
      <c r="D67" s="55">
        <f t="shared" si="3"/>
        <v>0</v>
      </c>
      <c r="E67" s="56">
        <v>0</v>
      </c>
      <c r="F67" s="54" t="s">
        <v>431</v>
      </c>
    </row>
    <row r="68" spans="1:6" ht="51">
      <c r="A68" s="13" t="s">
        <v>730</v>
      </c>
      <c r="B68" s="33" t="s">
        <v>668</v>
      </c>
      <c r="C68" s="9"/>
      <c r="D68" s="55">
        <f t="shared" si="3"/>
        <v>0</v>
      </c>
      <c r="E68" s="55">
        <v>0</v>
      </c>
      <c r="F68" s="54" t="s">
        <v>431</v>
      </c>
    </row>
    <row r="69" spans="1:6" ht="25.5">
      <c r="A69" s="13" t="s">
        <v>731</v>
      </c>
      <c r="B69" s="33" t="s">
        <v>681</v>
      </c>
      <c r="C69" s="9"/>
      <c r="D69" s="55">
        <f t="shared" si="3"/>
        <v>0</v>
      </c>
      <c r="E69" s="55">
        <v>0</v>
      </c>
      <c r="F69" s="54" t="s">
        <v>431</v>
      </c>
    </row>
    <row r="70" spans="1:6" ht="38.25">
      <c r="A70" s="13" t="s">
        <v>732</v>
      </c>
      <c r="B70" s="69" t="s">
        <v>682</v>
      </c>
      <c r="C70" s="15"/>
      <c r="D70" s="55">
        <f t="shared" si="3"/>
        <v>3486.1</v>
      </c>
      <c r="E70" s="55">
        <v>3486.1</v>
      </c>
      <c r="F70" s="54" t="s">
        <v>431</v>
      </c>
    </row>
    <row r="71" spans="1:6" ht="38.25">
      <c r="A71" s="13" t="s">
        <v>733</v>
      </c>
      <c r="B71" s="69" t="s">
        <v>815</v>
      </c>
      <c r="C71" s="15"/>
      <c r="D71" s="55">
        <f t="shared" si="3"/>
        <v>0</v>
      </c>
      <c r="E71" s="55"/>
      <c r="F71" s="54" t="s">
        <v>431</v>
      </c>
    </row>
    <row r="72" spans="1:6" s="12" customFormat="1" ht="27" customHeight="1">
      <c r="A72" s="30" t="s">
        <v>734</v>
      </c>
      <c r="B72" s="68" t="s">
        <v>162</v>
      </c>
      <c r="C72" s="17">
        <v>7332</v>
      </c>
      <c r="D72" s="55">
        <f t="shared" si="3"/>
        <v>1678315.0449999999</v>
      </c>
      <c r="E72" s="54" t="s">
        <v>431</v>
      </c>
      <c r="F72" s="56">
        <f>SUM(F73:F74)</f>
        <v>1678315.0449999999</v>
      </c>
    </row>
    <row r="73" spans="1:6" ht="38.25">
      <c r="A73" s="13" t="s">
        <v>735</v>
      </c>
      <c r="B73" s="69" t="s">
        <v>691</v>
      </c>
      <c r="C73" s="15"/>
      <c r="D73" s="55">
        <f t="shared" si="3"/>
        <v>1678315.0449999999</v>
      </c>
      <c r="E73" s="54" t="s">
        <v>431</v>
      </c>
      <c r="F73" s="55">
        <v>1678315.0449999999</v>
      </c>
    </row>
    <row r="74" spans="1:6" ht="38.25">
      <c r="A74" s="13" t="s">
        <v>736</v>
      </c>
      <c r="B74" s="69" t="s">
        <v>816</v>
      </c>
      <c r="C74" s="15"/>
      <c r="D74" s="55">
        <f t="shared" si="3"/>
        <v>0</v>
      </c>
      <c r="E74" s="54" t="s">
        <v>431</v>
      </c>
      <c r="F74" s="55"/>
    </row>
    <row r="75" spans="1:6" s="12" customFormat="1" ht="13.5" customHeight="1">
      <c r="A75" s="30" t="s">
        <v>425</v>
      </c>
      <c r="B75" s="68" t="s">
        <v>669</v>
      </c>
      <c r="C75" s="17">
        <v>7400</v>
      </c>
      <c r="D75" s="55">
        <f t="shared" si="3"/>
        <v>434615</v>
      </c>
      <c r="E75" s="53">
        <f>SUM(E78+E80+E85+E89+E94+E97+E103)</f>
        <v>434615</v>
      </c>
      <c r="F75" s="53">
        <f>SUM(F76+F100)</f>
        <v>0</v>
      </c>
    </row>
    <row r="76" spans="1:6" s="12" customFormat="1">
      <c r="A76" s="30" t="s">
        <v>242</v>
      </c>
      <c r="B76" s="68" t="s">
        <v>976</v>
      </c>
      <c r="C76" s="17">
        <v>7411</v>
      </c>
      <c r="D76" s="55">
        <f t="shared" si="3"/>
        <v>0</v>
      </c>
      <c r="E76" s="54" t="s">
        <v>431</v>
      </c>
      <c r="F76" s="56">
        <f>SUM(F77)</f>
        <v>0</v>
      </c>
    </row>
    <row r="77" spans="1:6" ht="39" customHeight="1">
      <c r="A77" s="13" t="s">
        <v>737</v>
      </c>
      <c r="B77" s="69" t="s">
        <v>683</v>
      </c>
      <c r="C77" s="15"/>
      <c r="D77" s="55">
        <f t="shared" si="3"/>
        <v>0</v>
      </c>
      <c r="E77" s="54" t="s">
        <v>431</v>
      </c>
      <c r="F77" s="55"/>
    </row>
    <row r="78" spans="1:6" s="12" customFormat="1">
      <c r="A78" s="30" t="s">
        <v>738</v>
      </c>
      <c r="B78" s="68" t="s">
        <v>977</v>
      </c>
      <c r="C78" s="17">
        <v>7412</v>
      </c>
      <c r="D78" s="55">
        <f t="shared" si="3"/>
        <v>0</v>
      </c>
      <c r="E78" s="53">
        <f>SUM(E79)</f>
        <v>0</v>
      </c>
      <c r="F78" s="54" t="s">
        <v>431</v>
      </c>
    </row>
    <row r="79" spans="1:6" ht="38.25">
      <c r="A79" s="13" t="s">
        <v>739</v>
      </c>
      <c r="B79" s="69" t="s">
        <v>684</v>
      </c>
      <c r="C79" s="15"/>
      <c r="D79" s="55">
        <f t="shared" si="3"/>
        <v>0</v>
      </c>
      <c r="E79" s="55"/>
      <c r="F79" s="54" t="s">
        <v>431</v>
      </c>
    </row>
    <row r="80" spans="1:6" s="12" customFormat="1" ht="14.25" customHeight="1">
      <c r="A80" s="30" t="s">
        <v>740</v>
      </c>
      <c r="B80" s="68" t="s">
        <v>978</v>
      </c>
      <c r="C80" s="17">
        <v>7415</v>
      </c>
      <c r="D80" s="55">
        <f t="shared" si="3"/>
        <v>41000</v>
      </c>
      <c r="E80" s="53">
        <f>SUM(E81:E84)</f>
        <v>41000</v>
      </c>
      <c r="F80" s="54" t="s">
        <v>431</v>
      </c>
    </row>
    <row r="81" spans="1:6" ht="29.25" customHeight="1">
      <c r="A81" s="13" t="s">
        <v>741</v>
      </c>
      <c r="B81" s="69" t="s">
        <v>685</v>
      </c>
      <c r="C81" s="15"/>
      <c r="D81" s="55">
        <f t="shared" si="3"/>
        <v>20000</v>
      </c>
      <c r="E81" s="55">
        <v>20000</v>
      </c>
      <c r="F81" s="54" t="s">
        <v>431</v>
      </c>
    </row>
    <row r="82" spans="1:6" ht="38.25">
      <c r="A82" s="13" t="s">
        <v>742</v>
      </c>
      <c r="B82" s="69" t="s">
        <v>686</v>
      </c>
      <c r="C82" s="15"/>
      <c r="D82" s="55">
        <f t="shared" si="3"/>
        <v>0</v>
      </c>
      <c r="E82" s="55"/>
      <c r="F82" s="54" t="s">
        <v>431</v>
      </c>
    </row>
    <row r="83" spans="1:6" ht="51">
      <c r="A83" s="13" t="s">
        <v>743</v>
      </c>
      <c r="B83" s="69" t="s">
        <v>692</v>
      </c>
      <c r="C83" s="15"/>
      <c r="D83" s="55">
        <f t="shared" si="3"/>
        <v>0</v>
      </c>
      <c r="E83" s="55"/>
      <c r="F83" s="54" t="s">
        <v>431</v>
      </c>
    </row>
    <row r="84" spans="1:6">
      <c r="A84" s="11" t="s">
        <v>599</v>
      </c>
      <c r="B84" s="69" t="s">
        <v>693</v>
      </c>
      <c r="C84" s="15"/>
      <c r="D84" s="55">
        <f t="shared" si="3"/>
        <v>21000</v>
      </c>
      <c r="E84" s="55">
        <v>21000</v>
      </c>
      <c r="F84" s="54" t="s">
        <v>431</v>
      </c>
    </row>
    <row r="85" spans="1:6" s="12" customFormat="1" ht="38.25" customHeight="1">
      <c r="A85" s="30" t="s">
        <v>600</v>
      </c>
      <c r="B85" s="68" t="s">
        <v>687</v>
      </c>
      <c r="C85" s="17">
        <v>7421</v>
      </c>
      <c r="D85" s="55">
        <f t="shared" si="3"/>
        <v>18998</v>
      </c>
      <c r="E85" s="53">
        <f>SUM(E86:E88)</f>
        <v>18998</v>
      </c>
      <c r="F85" s="54" t="s">
        <v>431</v>
      </c>
    </row>
    <row r="86" spans="1:6" ht="78" customHeight="1">
      <c r="A86" s="13" t="s">
        <v>601</v>
      </c>
      <c r="B86" s="69" t="s">
        <v>670</v>
      </c>
      <c r="C86" s="15"/>
      <c r="D86" s="55">
        <f t="shared" si="3"/>
        <v>0</v>
      </c>
      <c r="E86" s="55"/>
      <c r="F86" s="54" t="s">
        <v>431</v>
      </c>
    </row>
    <row r="87" spans="1:6" s="12" customFormat="1" ht="52.5" customHeight="1">
      <c r="A87" s="13" t="s">
        <v>340</v>
      </c>
      <c r="B87" s="69" t="s">
        <v>167</v>
      </c>
      <c r="C87" s="9"/>
      <c r="D87" s="55">
        <f t="shared" si="3"/>
        <v>3998</v>
      </c>
      <c r="E87" s="55">
        <v>3998</v>
      </c>
      <c r="F87" s="54" t="s">
        <v>431</v>
      </c>
    </row>
    <row r="88" spans="1:6" s="12" customFormat="1" ht="64.5" customHeight="1">
      <c r="A88" s="11" t="s">
        <v>671</v>
      </c>
      <c r="B88" s="69" t="s">
        <v>688</v>
      </c>
      <c r="C88" s="9"/>
      <c r="D88" s="55">
        <f t="shared" si="3"/>
        <v>15000</v>
      </c>
      <c r="E88" s="55">
        <v>15000</v>
      </c>
      <c r="F88" s="54"/>
    </row>
    <row r="89" spans="1:6" s="12" customFormat="1" ht="14.25" customHeight="1">
      <c r="A89" s="30" t="s">
        <v>744</v>
      </c>
      <c r="B89" s="68" t="s">
        <v>672</v>
      </c>
      <c r="C89" s="17">
        <v>7422</v>
      </c>
      <c r="D89" s="55">
        <f t="shared" si="3"/>
        <v>314617</v>
      </c>
      <c r="E89" s="53">
        <f>SUM(E90:E93)-E92</f>
        <v>314617</v>
      </c>
      <c r="F89" s="54" t="s">
        <v>431</v>
      </c>
    </row>
    <row r="90" spans="1:6" s="12" customFormat="1" ht="36" customHeight="1">
      <c r="A90" s="13" t="s">
        <v>745</v>
      </c>
      <c r="B90" s="69" t="s">
        <v>694</v>
      </c>
      <c r="C90" s="16"/>
      <c r="D90" s="55">
        <f>SUM(E90:F90)</f>
        <v>128191</v>
      </c>
      <c r="E90" s="55">
        <v>128191</v>
      </c>
      <c r="F90" s="54" t="s">
        <v>431</v>
      </c>
    </row>
    <row r="91" spans="1:6" s="12" customFormat="1" ht="36" customHeight="1">
      <c r="A91" s="13"/>
      <c r="B91" s="69"/>
      <c r="C91" s="16"/>
      <c r="D91" s="55"/>
      <c r="E91" s="55"/>
      <c r="F91" s="54"/>
    </row>
    <row r="92" spans="1:6" s="12" customFormat="1" ht="21.75" customHeight="1">
      <c r="A92" s="11" t="s">
        <v>825</v>
      </c>
      <c r="B92" s="69" t="s">
        <v>824</v>
      </c>
      <c r="C92" s="16"/>
      <c r="D92" s="55">
        <f>E92+F92</f>
        <v>70000</v>
      </c>
      <c r="E92" s="55">
        <v>70000</v>
      </c>
      <c r="F92" s="54"/>
    </row>
    <row r="93" spans="1:6" ht="27" customHeight="1">
      <c r="A93" s="13" t="s">
        <v>746</v>
      </c>
      <c r="B93" s="69" t="s">
        <v>695</v>
      </c>
      <c r="C93" s="9"/>
      <c r="D93" s="55">
        <f t="shared" si="3"/>
        <v>186426</v>
      </c>
      <c r="E93" s="55">
        <v>186426</v>
      </c>
      <c r="F93" s="54" t="s">
        <v>431</v>
      </c>
    </row>
    <row r="94" spans="1:6" s="12" customFormat="1" ht="15" customHeight="1">
      <c r="A94" s="30" t="s">
        <v>747</v>
      </c>
      <c r="B94" s="68" t="s">
        <v>163</v>
      </c>
      <c r="C94" s="17">
        <v>7431</v>
      </c>
      <c r="D94" s="55">
        <f t="shared" si="3"/>
        <v>0</v>
      </c>
      <c r="E94" s="53">
        <f>SUM(E95:E96)</f>
        <v>0</v>
      </c>
      <c r="F94" s="54" t="s">
        <v>431</v>
      </c>
    </row>
    <row r="95" spans="1:6" ht="53.25" customHeight="1">
      <c r="A95" s="13" t="s">
        <v>748</v>
      </c>
      <c r="B95" s="69" t="s">
        <v>437</v>
      </c>
      <c r="C95" s="15"/>
      <c r="D95" s="55">
        <f t="shared" si="3"/>
        <v>0</v>
      </c>
      <c r="E95" s="55"/>
      <c r="F95" s="54" t="s">
        <v>431</v>
      </c>
    </row>
    <row r="96" spans="1:6" s="12" customFormat="1" ht="38.25">
      <c r="A96" s="13" t="s">
        <v>749</v>
      </c>
      <c r="B96" s="69" t="s">
        <v>341</v>
      </c>
      <c r="C96" s="15"/>
      <c r="D96" s="55">
        <f t="shared" si="3"/>
        <v>0</v>
      </c>
      <c r="E96" s="55"/>
      <c r="F96" s="54" t="s">
        <v>431</v>
      </c>
    </row>
    <row r="97" spans="1:6" s="12" customFormat="1" ht="27" customHeight="1">
      <c r="A97" s="30" t="s">
        <v>750</v>
      </c>
      <c r="B97" s="68" t="s">
        <v>0</v>
      </c>
      <c r="C97" s="17">
        <v>7441</v>
      </c>
      <c r="D97" s="55">
        <f t="shared" si="3"/>
        <v>0</v>
      </c>
      <c r="E97" s="56">
        <f>SUM(E98:E99)</f>
        <v>0</v>
      </c>
      <c r="F97" s="54" t="s">
        <v>431</v>
      </c>
    </row>
    <row r="98" spans="1:6" s="12" customFormat="1" ht="102">
      <c r="A98" s="11" t="s">
        <v>751</v>
      </c>
      <c r="B98" s="69" t="s">
        <v>674</v>
      </c>
      <c r="C98" s="15"/>
      <c r="D98" s="55">
        <f t="shared" si="3"/>
        <v>0</v>
      </c>
      <c r="E98" s="55"/>
      <c r="F98" s="54" t="s">
        <v>431</v>
      </c>
    </row>
    <row r="99" spans="1:6" s="12" customFormat="1" ht="102">
      <c r="A99" s="11" t="s">
        <v>441</v>
      </c>
      <c r="B99" s="69" t="s">
        <v>673</v>
      </c>
      <c r="C99" s="15"/>
      <c r="D99" s="55">
        <f t="shared" si="3"/>
        <v>0</v>
      </c>
      <c r="E99" s="55"/>
      <c r="F99" s="54" t="s">
        <v>431</v>
      </c>
    </row>
    <row r="100" spans="1:6" s="12" customFormat="1" ht="26.25" customHeight="1">
      <c r="A100" s="30" t="s">
        <v>752</v>
      </c>
      <c r="B100" s="68" t="s">
        <v>675</v>
      </c>
      <c r="C100" s="17">
        <v>7442</v>
      </c>
      <c r="D100" s="55">
        <f t="shared" si="3"/>
        <v>0</v>
      </c>
      <c r="E100" s="54" t="s">
        <v>431</v>
      </c>
      <c r="F100" s="56">
        <f>SUM(F101:F102)</f>
        <v>0</v>
      </c>
    </row>
    <row r="101" spans="1:6" ht="102.75" customHeight="1">
      <c r="A101" s="13" t="s">
        <v>753</v>
      </c>
      <c r="B101" s="69" t="s">
        <v>676</v>
      </c>
      <c r="C101" s="15"/>
      <c r="D101" s="55">
        <f t="shared" si="3"/>
        <v>0</v>
      </c>
      <c r="E101" s="54" t="s">
        <v>431</v>
      </c>
      <c r="F101" s="55"/>
    </row>
    <row r="102" spans="1:6" s="12" customFormat="1" ht="103.5" customHeight="1">
      <c r="A102" s="13" t="s">
        <v>754</v>
      </c>
      <c r="B102" s="69" t="s">
        <v>689</v>
      </c>
      <c r="C102" s="15"/>
      <c r="D102" s="55">
        <f>SUM(E102:F102)</f>
        <v>0</v>
      </c>
      <c r="E102" s="54" t="s">
        <v>431</v>
      </c>
      <c r="F102" s="55"/>
    </row>
    <row r="103" spans="1:6" s="12" customFormat="1" ht="13.5" customHeight="1">
      <c r="A103" s="13" t="s">
        <v>342</v>
      </c>
      <c r="B103" s="68" t="s">
        <v>164</v>
      </c>
      <c r="C103" s="17">
        <v>7451</v>
      </c>
      <c r="D103" s="55">
        <f>SUM(E103:F103)</f>
        <v>60000</v>
      </c>
      <c r="E103" s="52">
        <f>E106</f>
        <v>60000</v>
      </c>
      <c r="F103" s="56">
        <f>SUM(F104:F106)</f>
        <v>0</v>
      </c>
    </row>
    <row r="104" spans="1:6" ht="25.5">
      <c r="A104" s="13" t="s">
        <v>343</v>
      </c>
      <c r="B104" s="69" t="s">
        <v>696</v>
      </c>
      <c r="C104" s="15"/>
      <c r="D104" s="55">
        <f>SUM(E104:F104)</f>
        <v>0</v>
      </c>
      <c r="E104" s="54" t="s">
        <v>431</v>
      </c>
      <c r="F104" s="55"/>
    </row>
    <row r="105" spans="1:6" ht="38.25">
      <c r="A105" s="13" t="s">
        <v>344</v>
      </c>
      <c r="B105" s="69" t="s">
        <v>697</v>
      </c>
      <c r="C105" s="15"/>
      <c r="D105" s="55">
        <f>SUM(E105:F105)</f>
        <v>0</v>
      </c>
      <c r="E105" s="54" t="s">
        <v>431</v>
      </c>
      <c r="F105" s="55"/>
    </row>
    <row r="106" spans="1:6" ht="27" customHeight="1">
      <c r="A106" s="13" t="s">
        <v>345</v>
      </c>
      <c r="B106" s="69" t="s">
        <v>677</v>
      </c>
      <c r="C106" s="15"/>
      <c r="D106" s="55">
        <f>SUM(E106:F106)</f>
        <v>60000</v>
      </c>
      <c r="E106" s="55">
        <v>60000</v>
      </c>
      <c r="F106" s="55"/>
    </row>
    <row r="107" spans="1:6" ht="178.5" customHeight="1">
      <c r="A107" s="41"/>
      <c r="B107" s="42"/>
      <c r="C107" s="43"/>
      <c r="D107" s="44"/>
      <c r="E107" s="44"/>
      <c r="F107" s="44"/>
    </row>
    <row r="108" spans="1:6" ht="279.75" customHeight="1">
      <c r="A108" s="41"/>
      <c r="B108" s="42"/>
      <c r="C108" s="43"/>
      <c r="D108" s="44"/>
      <c r="E108" s="44"/>
      <c r="F108" s="44"/>
    </row>
    <row r="109" spans="1:6" ht="53.25" customHeight="1">
      <c r="A109" s="41"/>
      <c r="B109" s="42"/>
      <c r="C109" s="43"/>
      <c r="D109" s="44"/>
      <c r="E109" s="44"/>
      <c r="F109" s="44"/>
    </row>
  </sheetData>
  <mergeCells count="8">
    <mergeCell ref="A1:F1"/>
    <mergeCell ref="A4:F4"/>
    <mergeCell ref="D7:D8"/>
    <mergeCell ref="B7:B8"/>
    <mergeCell ref="C7:C8"/>
    <mergeCell ref="A7:A8"/>
    <mergeCell ref="A3:G3"/>
    <mergeCell ref="A2:F2"/>
  </mergeCells>
  <phoneticPr fontId="6" type="noConversion"/>
  <pageMargins left="0.82677165354330695" right="0.27559055118110198" top="0.27559055118110198" bottom="0.43307086614173201" header="0.15748031496063" footer="0.15748031496063"/>
  <pageSetup scale="91" orientation="portrait" r:id="rId1"/>
  <headerFooter differentFirst="1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27"/>
  <sheetViews>
    <sheetView showGridLines="0" showWhiteSpace="0" zoomScaleNormal="100" workbookViewId="0">
      <selection sqref="A1:I1"/>
    </sheetView>
  </sheetViews>
  <sheetFormatPr defaultRowHeight="15"/>
  <cols>
    <col min="1" max="1" width="5.140625" style="80" customWidth="1"/>
    <col min="2" max="2" width="6.42578125" style="130" customWidth="1"/>
    <col min="3" max="3" width="6.28515625" style="131" customWidth="1"/>
    <col min="4" max="4" width="5.7109375" style="132" customWidth="1"/>
    <col min="5" max="5" width="39.28515625" style="126" customWidth="1"/>
    <col min="6" max="6" width="13.28515625" style="84" hidden="1" customWidth="1"/>
    <col min="7" max="7" width="15" style="74" customWidth="1"/>
    <col min="8" max="8" width="12.28515625" style="74" customWidth="1"/>
    <col min="9" max="10" width="13.42578125" style="74" customWidth="1"/>
    <col min="11" max="16384" width="9.140625" style="74"/>
  </cols>
  <sheetData>
    <row r="1" spans="1:9" ht="18">
      <c r="A1" s="330" t="s">
        <v>1066</v>
      </c>
      <c r="B1" s="330"/>
      <c r="C1" s="330"/>
      <c r="D1" s="330"/>
      <c r="E1" s="330"/>
      <c r="F1" s="330"/>
      <c r="G1" s="330"/>
      <c r="H1" s="330"/>
      <c r="I1" s="330"/>
    </row>
    <row r="2" spans="1:9" s="1" customFormat="1" ht="22.5" customHeight="1">
      <c r="A2" s="339" t="s">
        <v>970</v>
      </c>
      <c r="B2" s="339"/>
      <c r="C2" s="339"/>
      <c r="D2" s="339"/>
      <c r="E2" s="339"/>
      <c r="F2" s="339"/>
      <c r="G2" s="339"/>
      <c r="H2" s="339"/>
      <c r="I2" s="339"/>
    </row>
    <row r="3" spans="1:9" ht="31.5" customHeight="1">
      <c r="A3" s="342" t="s">
        <v>829</v>
      </c>
      <c r="B3" s="342"/>
      <c r="C3" s="342"/>
      <c r="D3" s="342"/>
      <c r="E3" s="342"/>
      <c r="F3" s="342"/>
      <c r="G3" s="342"/>
      <c r="H3" s="342"/>
      <c r="I3" s="342"/>
    </row>
    <row r="4" spans="1:9">
      <c r="A4" s="75" t="s">
        <v>979</v>
      </c>
      <c r="B4" s="76"/>
      <c r="C4" s="77"/>
      <c r="D4" s="77"/>
      <c r="E4" s="78"/>
      <c r="F4" s="79"/>
      <c r="G4" s="79"/>
    </row>
    <row r="5" spans="1:9">
      <c r="B5" s="81"/>
      <c r="C5" s="82"/>
      <c r="D5" s="82"/>
      <c r="E5" s="83"/>
      <c r="H5" s="343" t="s">
        <v>208</v>
      </c>
      <c r="I5" s="343"/>
    </row>
    <row r="6" spans="1:9" s="85" customFormat="1">
      <c r="A6" s="344" t="s">
        <v>206</v>
      </c>
      <c r="B6" s="337" t="s">
        <v>807</v>
      </c>
      <c r="C6" s="340" t="s">
        <v>428</v>
      </c>
      <c r="D6" s="340" t="s">
        <v>429</v>
      </c>
      <c r="E6" s="345" t="s">
        <v>207</v>
      </c>
      <c r="F6" s="346" t="s">
        <v>427</v>
      </c>
      <c r="G6" s="335" t="s">
        <v>209</v>
      </c>
      <c r="H6" s="341" t="s">
        <v>304</v>
      </c>
      <c r="I6" s="341"/>
    </row>
    <row r="7" spans="1:9" s="87" customFormat="1" ht="24">
      <c r="A7" s="344"/>
      <c r="B7" s="338"/>
      <c r="C7" s="338"/>
      <c r="D7" s="338"/>
      <c r="E7" s="345"/>
      <c r="F7" s="346"/>
      <c r="G7" s="336"/>
      <c r="H7" s="86" t="s">
        <v>418</v>
      </c>
      <c r="I7" s="86" t="s">
        <v>419</v>
      </c>
    </row>
    <row r="8" spans="1:9" s="89" customFormat="1">
      <c r="A8" s="88">
        <v>1</v>
      </c>
      <c r="B8" s="88">
        <v>2</v>
      </c>
      <c r="C8" s="88">
        <v>3</v>
      </c>
      <c r="D8" s="88">
        <v>4</v>
      </c>
      <c r="E8" s="88">
        <v>5</v>
      </c>
      <c r="F8" s="88"/>
      <c r="G8" s="88">
        <v>6</v>
      </c>
      <c r="H8" s="88">
        <v>7</v>
      </c>
      <c r="I8" s="88">
        <v>8</v>
      </c>
    </row>
    <row r="9" spans="1:9" s="97" customFormat="1" ht="16.5" customHeight="1">
      <c r="A9" s="90">
        <v>2000</v>
      </c>
      <c r="B9" s="91" t="s">
        <v>430</v>
      </c>
      <c r="C9" s="92" t="s">
        <v>431</v>
      </c>
      <c r="D9" s="93" t="s">
        <v>431</v>
      </c>
      <c r="E9" s="94" t="s">
        <v>980</v>
      </c>
      <c r="F9" s="95"/>
      <c r="G9" s="96">
        <f>SUM(H9:I9)</f>
        <v>4494903.6450000005</v>
      </c>
      <c r="H9" s="53">
        <f>H11+H18+H26+H46+H64+H107+H120+H155+H178+H200+H221+H35</f>
        <v>2816588.6</v>
      </c>
      <c r="I9" s="53">
        <f>I10+I35+I46+I64+I107+I120+I155+I178</f>
        <v>1678315.0450000002</v>
      </c>
    </row>
    <row r="10" spans="1:9" s="101" customFormat="1" ht="24.75" customHeight="1">
      <c r="A10" s="98">
        <v>2100</v>
      </c>
      <c r="B10" s="88" t="s">
        <v>251</v>
      </c>
      <c r="C10" s="88" t="s">
        <v>194</v>
      </c>
      <c r="D10" s="88" t="s">
        <v>194</v>
      </c>
      <c r="E10" s="99" t="s">
        <v>981</v>
      </c>
      <c r="F10" s="100" t="s">
        <v>432</v>
      </c>
      <c r="G10" s="96">
        <f t="shared" ref="G10:G72" si="0">SUM(H10:I10)</f>
        <v>1391521.4750000001</v>
      </c>
      <c r="H10" s="53">
        <f>SUM(H11+H15+H18+H22+H24+H26+H28+H30)</f>
        <v>732300</v>
      </c>
      <c r="I10" s="53">
        <f>SUM(I11+I15+I18+I22+I24+I26+I28+I30)</f>
        <v>659221.47499999998</v>
      </c>
    </row>
    <row r="11" spans="1:9" s="104" customFormat="1" ht="48.75" customHeight="1">
      <c r="A11" s="98">
        <v>2110</v>
      </c>
      <c r="B11" s="88" t="s">
        <v>251</v>
      </c>
      <c r="C11" s="88" t="s">
        <v>195</v>
      </c>
      <c r="D11" s="88" t="s">
        <v>194</v>
      </c>
      <c r="E11" s="102" t="s">
        <v>2</v>
      </c>
      <c r="F11" s="103" t="s">
        <v>433</v>
      </c>
      <c r="G11" s="96">
        <f>SUM(H11:I11)</f>
        <v>685800</v>
      </c>
      <c r="H11" s="53">
        <f>SUM(H12:H15)</f>
        <v>683800</v>
      </c>
      <c r="I11" s="53">
        <f>SUM(I12:I15)</f>
        <v>2000</v>
      </c>
    </row>
    <row r="12" spans="1:9" ht="25.5" customHeight="1">
      <c r="A12" s="98">
        <v>2111</v>
      </c>
      <c r="B12" s="105" t="s">
        <v>251</v>
      </c>
      <c r="C12" s="105" t="s">
        <v>195</v>
      </c>
      <c r="D12" s="105" t="s">
        <v>195</v>
      </c>
      <c r="E12" s="106" t="s">
        <v>808</v>
      </c>
      <c r="F12" s="107" t="s">
        <v>434</v>
      </c>
      <c r="G12" s="96">
        <f>SUM(H12:I12)</f>
        <v>685800</v>
      </c>
      <c r="H12" s="52">
        <v>683800</v>
      </c>
      <c r="I12" s="52">
        <v>2000</v>
      </c>
    </row>
    <row r="13" spans="1:9" ht="25.5" customHeight="1">
      <c r="A13" s="98">
        <v>2112</v>
      </c>
      <c r="B13" s="105" t="s">
        <v>251</v>
      </c>
      <c r="C13" s="105" t="s">
        <v>195</v>
      </c>
      <c r="D13" s="105" t="s">
        <v>196</v>
      </c>
      <c r="E13" s="106" t="s">
        <v>435</v>
      </c>
      <c r="F13" s="107" t="s">
        <v>436</v>
      </c>
      <c r="G13" s="96">
        <f t="shared" si="0"/>
        <v>0</v>
      </c>
      <c r="H13" s="52"/>
      <c r="I13" s="52"/>
    </row>
    <row r="14" spans="1:9" ht="13.5" customHeight="1">
      <c r="A14" s="98">
        <v>2113</v>
      </c>
      <c r="B14" s="105" t="s">
        <v>251</v>
      </c>
      <c r="C14" s="105" t="s">
        <v>195</v>
      </c>
      <c r="D14" s="105" t="s">
        <v>108</v>
      </c>
      <c r="E14" s="106" t="s">
        <v>438</v>
      </c>
      <c r="F14" s="107" t="s">
        <v>439</v>
      </c>
      <c r="G14" s="96">
        <f t="shared" si="0"/>
        <v>0</v>
      </c>
      <c r="H14" s="52"/>
      <c r="I14" s="52"/>
    </row>
    <row r="15" spans="1:9" ht="15" customHeight="1">
      <c r="A15" s="98">
        <v>2120</v>
      </c>
      <c r="B15" s="88" t="s">
        <v>251</v>
      </c>
      <c r="C15" s="88" t="s">
        <v>196</v>
      </c>
      <c r="D15" s="88" t="s">
        <v>194</v>
      </c>
      <c r="E15" s="102" t="s">
        <v>3</v>
      </c>
      <c r="F15" s="108" t="s">
        <v>442</v>
      </c>
      <c r="G15" s="96">
        <f t="shared" si="0"/>
        <v>0</v>
      </c>
      <c r="H15" s="53">
        <f>SUM(H16:H17)</f>
        <v>0</v>
      </c>
      <c r="I15" s="53">
        <f>SUM(I16:I17)</f>
        <v>0</v>
      </c>
    </row>
    <row r="16" spans="1:9" ht="19.5" customHeight="1">
      <c r="A16" s="98">
        <v>2121</v>
      </c>
      <c r="B16" s="105" t="s">
        <v>251</v>
      </c>
      <c r="C16" s="105" t="s">
        <v>196</v>
      </c>
      <c r="D16" s="105" t="s">
        <v>195</v>
      </c>
      <c r="E16" s="109" t="s">
        <v>809</v>
      </c>
      <c r="F16" s="107" t="s">
        <v>443</v>
      </c>
      <c r="G16" s="96">
        <f t="shared" si="0"/>
        <v>0</v>
      </c>
      <c r="H16" s="52"/>
      <c r="I16" s="52"/>
    </row>
    <row r="17" spans="1:9" ht="25.5" customHeight="1">
      <c r="A17" s="98">
        <v>2122</v>
      </c>
      <c r="B17" s="105" t="s">
        <v>251</v>
      </c>
      <c r="C17" s="105" t="s">
        <v>196</v>
      </c>
      <c r="D17" s="105" t="s">
        <v>196</v>
      </c>
      <c r="E17" s="106" t="s">
        <v>444</v>
      </c>
      <c r="F17" s="107" t="s">
        <v>445</v>
      </c>
      <c r="G17" s="96">
        <f t="shared" si="0"/>
        <v>0</v>
      </c>
      <c r="H17" s="52"/>
      <c r="I17" s="52"/>
    </row>
    <row r="18" spans="1:9" ht="16.5" customHeight="1">
      <c r="A18" s="98">
        <v>2130</v>
      </c>
      <c r="B18" s="88" t="s">
        <v>251</v>
      </c>
      <c r="C18" s="88" t="s">
        <v>108</v>
      </c>
      <c r="D18" s="88" t="s">
        <v>194</v>
      </c>
      <c r="E18" s="102" t="s">
        <v>4</v>
      </c>
      <c r="F18" s="110" t="s">
        <v>446</v>
      </c>
      <c r="G18" s="96">
        <f t="shared" si="0"/>
        <v>0</v>
      </c>
      <c r="H18" s="53">
        <v>0</v>
      </c>
      <c r="I18" s="53">
        <v>0</v>
      </c>
    </row>
    <row r="19" spans="1:9" ht="25.5" customHeight="1">
      <c r="A19" s="98">
        <v>2131</v>
      </c>
      <c r="B19" s="105" t="s">
        <v>251</v>
      </c>
      <c r="C19" s="105" t="s">
        <v>108</v>
      </c>
      <c r="D19" s="105" t="s">
        <v>195</v>
      </c>
      <c r="E19" s="106" t="s">
        <v>447</v>
      </c>
      <c r="F19" s="107" t="s">
        <v>448</v>
      </c>
      <c r="G19" s="96">
        <f t="shared" si="0"/>
        <v>0</v>
      </c>
      <c r="H19" s="52"/>
      <c r="I19" s="52"/>
    </row>
    <row r="20" spans="1:9" ht="25.5" customHeight="1">
      <c r="A20" s="98">
        <v>2132</v>
      </c>
      <c r="B20" s="105" t="s">
        <v>251</v>
      </c>
      <c r="C20" s="105">
        <v>3</v>
      </c>
      <c r="D20" s="105">
        <v>2</v>
      </c>
      <c r="E20" s="106" t="s">
        <v>449</v>
      </c>
      <c r="F20" s="107" t="s">
        <v>450</v>
      </c>
      <c r="G20" s="96">
        <f t="shared" si="0"/>
        <v>0</v>
      </c>
      <c r="H20" s="52"/>
      <c r="I20" s="52"/>
    </row>
    <row r="21" spans="1:9" ht="14.25" customHeight="1">
      <c r="A21" s="98">
        <v>2133</v>
      </c>
      <c r="B21" s="105" t="s">
        <v>251</v>
      </c>
      <c r="C21" s="105">
        <v>3</v>
      </c>
      <c r="D21" s="105">
        <v>3</v>
      </c>
      <c r="E21" s="106" t="s">
        <v>451</v>
      </c>
      <c r="F21" s="107" t="s">
        <v>452</v>
      </c>
      <c r="G21" s="96">
        <f>SUM(H21:I21)</f>
        <v>0</v>
      </c>
      <c r="H21" s="52">
        <v>0</v>
      </c>
      <c r="I21" s="52">
        <v>0</v>
      </c>
    </row>
    <row r="22" spans="1:9" ht="28.5">
      <c r="A22" s="98">
        <v>2140</v>
      </c>
      <c r="B22" s="88" t="s">
        <v>251</v>
      </c>
      <c r="C22" s="88">
        <v>4</v>
      </c>
      <c r="D22" s="88">
        <v>0</v>
      </c>
      <c r="E22" s="102" t="s">
        <v>5</v>
      </c>
      <c r="F22" s="103" t="s">
        <v>453</v>
      </c>
      <c r="G22" s="96">
        <f t="shared" si="0"/>
        <v>0</v>
      </c>
      <c r="H22" s="53">
        <f>SUM(H23)</f>
        <v>0</v>
      </c>
      <c r="I22" s="53">
        <f>SUM(I23)</f>
        <v>0</v>
      </c>
    </row>
    <row r="23" spans="1:9" ht="15" customHeight="1">
      <c r="A23" s="98">
        <v>2141</v>
      </c>
      <c r="B23" s="105" t="s">
        <v>251</v>
      </c>
      <c r="C23" s="105">
        <v>4</v>
      </c>
      <c r="D23" s="105">
        <v>1</v>
      </c>
      <c r="E23" s="106" t="s">
        <v>454</v>
      </c>
      <c r="F23" s="111" t="s">
        <v>455</v>
      </c>
      <c r="G23" s="96">
        <f t="shared" si="0"/>
        <v>0</v>
      </c>
      <c r="H23" s="52"/>
      <c r="I23" s="52"/>
    </row>
    <row r="24" spans="1:9" ht="36" customHeight="1">
      <c r="A24" s="98">
        <v>2150</v>
      </c>
      <c r="B24" s="88" t="s">
        <v>251</v>
      </c>
      <c r="C24" s="88">
        <v>5</v>
      </c>
      <c r="D24" s="88">
        <v>0</v>
      </c>
      <c r="E24" s="102" t="s">
        <v>6</v>
      </c>
      <c r="F24" s="103" t="s">
        <v>456</v>
      </c>
      <c r="G24" s="96">
        <f t="shared" si="0"/>
        <v>0</v>
      </c>
      <c r="H24" s="53">
        <f>SUM(H25)</f>
        <v>0</v>
      </c>
      <c r="I24" s="53">
        <f>SUM(I25)</f>
        <v>0</v>
      </c>
    </row>
    <row r="25" spans="1:9" ht="24.75" customHeight="1">
      <c r="A25" s="98">
        <v>2151</v>
      </c>
      <c r="B25" s="105" t="s">
        <v>251</v>
      </c>
      <c r="C25" s="105">
        <v>5</v>
      </c>
      <c r="D25" s="105">
        <v>1</v>
      </c>
      <c r="E25" s="106" t="s">
        <v>457</v>
      </c>
      <c r="F25" s="111" t="s">
        <v>458</v>
      </c>
      <c r="G25" s="96">
        <f t="shared" si="0"/>
        <v>0</v>
      </c>
      <c r="H25" s="52"/>
      <c r="I25" s="52"/>
    </row>
    <row r="26" spans="1:9" ht="34.5" customHeight="1">
      <c r="A26" s="98">
        <v>2160</v>
      </c>
      <c r="B26" s="88" t="s">
        <v>251</v>
      </c>
      <c r="C26" s="88">
        <v>6</v>
      </c>
      <c r="D26" s="88">
        <v>0</v>
      </c>
      <c r="E26" s="102" t="s">
        <v>7</v>
      </c>
      <c r="F26" s="103" t="s">
        <v>459</v>
      </c>
      <c r="G26" s="96">
        <f>SUM(H26:I26)</f>
        <v>705721.47499999998</v>
      </c>
      <c r="H26" s="53">
        <f>SUM(H27)</f>
        <v>48500</v>
      </c>
      <c r="I26" s="53">
        <f>SUM(I27)</f>
        <v>657221.47499999998</v>
      </c>
    </row>
    <row r="27" spans="1:9" ht="24.75" customHeight="1">
      <c r="A27" s="98">
        <v>2161</v>
      </c>
      <c r="B27" s="105" t="s">
        <v>251</v>
      </c>
      <c r="C27" s="105">
        <v>6</v>
      </c>
      <c r="D27" s="105">
        <v>1</v>
      </c>
      <c r="E27" s="106" t="s">
        <v>460</v>
      </c>
      <c r="F27" s="107" t="s">
        <v>461</v>
      </c>
      <c r="G27" s="96">
        <f>SUM(H27:I27)</f>
        <v>705721.47499999998</v>
      </c>
      <c r="H27" s="52">
        <v>48500</v>
      </c>
      <c r="I27" s="52">
        <v>657221.47499999998</v>
      </c>
    </row>
    <row r="28" spans="1:9" ht="24">
      <c r="A28" s="98">
        <v>2170</v>
      </c>
      <c r="B28" s="88" t="s">
        <v>251</v>
      </c>
      <c r="C28" s="88">
        <v>7</v>
      </c>
      <c r="D28" s="88">
        <v>0</v>
      </c>
      <c r="E28" s="102" t="s">
        <v>8</v>
      </c>
      <c r="F28" s="107"/>
      <c r="G28" s="96">
        <f>SUM(H28:I28)</f>
        <v>0</v>
      </c>
      <c r="H28" s="53">
        <f>SUM(H30)</f>
        <v>0</v>
      </c>
      <c r="I28" s="53">
        <f>SUM(I30)</f>
        <v>0</v>
      </c>
    </row>
    <row r="29" spans="1:9" ht="24">
      <c r="A29" s="98">
        <v>2171</v>
      </c>
      <c r="B29" s="105" t="s">
        <v>251</v>
      </c>
      <c r="C29" s="105">
        <v>7</v>
      </c>
      <c r="D29" s="105">
        <v>1</v>
      </c>
      <c r="E29" s="106" t="s">
        <v>299</v>
      </c>
      <c r="F29" s="107"/>
      <c r="G29" s="96">
        <f t="shared" si="0"/>
        <v>0</v>
      </c>
      <c r="H29" s="52"/>
      <c r="I29" s="52"/>
    </row>
    <row r="30" spans="1:9" ht="38.25" customHeight="1">
      <c r="A30" s="98">
        <v>2180</v>
      </c>
      <c r="B30" s="88" t="s">
        <v>251</v>
      </c>
      <c r="C30" s="88">
        <v>8</v>
      </c>
      <c r="D30" s="88">
        <v>0</v>
      </c>
      <c r="E30" s="102" t="s">
        <v>9</v>
      </c>
      <c r="F30" s="103" t="s">
        <v>462</v>
      </c>
      <c r="G30" s="96">
        <f t="shared" si="0"/>
        <v>0</v>
      </c>
      <c r="H30" s="53">
        <f>SUM(H31)</f>
        <v>0</v>
      </c>
      <c r="I30" s="53">
        <f>SUM(I31)</f>
        <v>0</v>
      </c>
    </row>
    <row r="31" spans="1:9" ht="37.5" customHeight="1">
      <c r="A31" s="98">
        <v>2181</v>
      </c>
      <c r="B31" s="105" t="s">
        <v>251</v>
      </c>
      <c r="C31" s="105">
        <v>8</v>
      </c>
      <c r="D31" s="105">
        <v>1</v>
      </c>
      <c r="E31" s="106" t="s">
        <v>9</v>
      </c>
      <c r="F31" s="111" t="s">
        <v>463</v>
      </c>
      <c r="G31" s="96">
        <f t="shared" si="0"/>
        <v>0</v>
      </c>
      <c r="H31" s="53">
        <f>SUM(H32:H34)</f>
        <v>0</v>
      </c>
      <c r="I31" s="53">
        <f>SUM(I33:I35)</f>
        <v>0</v>
      </c>
    </row>
    <row r="32" spans="1:9">
      <c r="A32" s="98">
        <v>2182</v>
      </c>
      <c r="B32" s="105" t="s">
        <v>251</v>
      </c>
      <c r="C32" s="105">
        <v>8</v>
      </c>
      <c r="D32" s="105">
        <v>1</v>
      </c>
      <c r="E32" s="106" t="s">
        <v>171</v>
      </c>
      <c r="F32" s="111"/>
      <c r="G32" s="96">
        <f t="shared" si="0"/>
        <v>0</v>
      </c>
      <c r="H32" s="52"/>
      <c r="I32" s="52"/>
    </row>
    <row r="33" spans="1:9" ht="15" customHeight="1">
      <c r="A33" s="98">
        <v>2183</v>
      </c>
      <c r="B33" s="105" t="s">
        <v>251</v>
      </c>
      <c r="C33" s="105">
        <v>8</v>
      </c>
      <c r="D33" s="105">
        <v>1</v>
      </c>
      <c r="E33" s="106" t="s">
        <v>172</v>
      </c>
      <c r="F33" s="111"/>
      <c r="G33" s="96">
        <f t="shared" si="0"/>
        <v>0</v>
      </c>
      <c r="H33" s="52"/>
      <c r="I33" s="52"/>
    </row>
    <row r="34" spans="1:9" ht="24">
      <c r="A34" s="98">
        <v>2184</v>
      </c>
      <c r="B34" s="105" t="s">
        <v>251</v>
      </c>
      <c r="C34" s="105">
        <v>8</v>
      </c>
      <c r="D34" s="105">
        <v>1</v>
      </c>
      <c r="E34" s="106" t="s">
        <v>173</v>
      </c>
      <c r="F34" s="111"/>
      <c r="G34" s="96">
        <f t="shared" si="0"/>
        <v>0</v>
      </c>
      <c r="H34" s="52"/>
      <c r="I34" s="52"/>
    </row>
    <row r="35" spans="1:9" s="101" customFormat="1" ht="14.25" customHeight="1">
      <c r="A35" s="98">
        <v>2200</v>
      </c>
      <c r="B35" s="88" t="s">
        <v>252</v>
      </c>
      <c r="C35" s="88">
        <v>0</v>
      </c>
      <c r="D35" s="88">
        <v>0</v>
      </c>
      <c r="E35" s="99" t="s">
        <v>982</v>
      </c>
      <c r="F35" s="112" t="s">
        <v>464</v>
      </c>
      <c r="G35" s="96">
        <f>SUM(H35:I35)</f>
        <v>10000</v>
      </c>
      <c r="H35" s="53">
        <f>SUM(H36+H38+H40+H42+H44)</f>
        <v>10000</v>
      </c>
      <c r="I35" s="53">
        <v>0</v>
      </c>
    </row>
    <row r="36" spans="1:9" ht="15.75" customHeight="1">
      <c r="A36" s="98">
        <v>2210</v>
      </c>
      <c r="B36" s="88" t="s">
        <v>252</v>
      </c>
      <c r="C36" s="105">
        <v>1</v>
      </c>
      <c r="D36" s="105">
        <v>0</v>
      </c>
      <c r="E36" s="102" t="s">
        <v>10</v>
      </c>
      <c r="F36" s="113" t="s">
        <v>465</v>
      </c>
      <c r="G36" s="96">
        <f t="shared" si="0"/>
        <v>0</v>
      </c>
      <c r="H36" s="53">
        <f>SUM(H37)</f>
        <v>0</v>
      </c>
      <c r="I36" s="53">
        <f>SUM(I37)</f>
        <v>0</v>
      </c>
    </row>
    <row r="37" spans="1:9" ht="15.75" customHeight="1">
      <c r="A37" s="98">
        <v>2211</v>
      </c>
      <c r="B37" s="105" t="s">
        <v>252</v>
      </c>
      <c r="C37" s="105">
        <v>1</v>
      </c>
      <c r="D37" s="105">
        <v>1</v>
      </c>
      <c r="E37" s="106" t="s">
        <v>466</v>
      </c>
      <c r="F37" s="111" t="s">
        <v>467</v>
      </c>
      <c r="G37" s="96">
        <f t="shared" si="0"/>
        <v>0</v>
      </c>
      <c r="H37" s="52"/>
      <c r="I37" s="52"/>
    </row>
    <row r="38" spans="1:9" ht="15.75" customHeight="1">
      <c r="A38" s="98">
        <v>2220</v>
      </c>
      <c r="B38" s="88" t="s">
        <v>252</v>
      </c>
      <c r="C38" s="88">
        <v>2</v>
      </c>
      <c r="D38" s="88">
        <v>0</v>
      </c>
      <c r="E38" s="102" t="s">
        <v>11</v>
      </c>
      <c r="F38" s="113" t="s">
        <v>468</v>
      </c>
      <c r="G38" s="96">
        <f t="shared" si="0"/>
        <v>10000</v>
      </c>
      <c r="H38" s="53">
        <f>H39</f>
        <v>10000</v>
      </c>
      <c r="I38" s="53" t="s">
        <v>810</v>
      </c>
    </row>
    <row r="39" spans="1:9" ht="15.75" customHeight="1">
      <c r="A39" s="98">
        <v>2221</v>
      </c>
      <c r="B39" s="105" t="s">
        <v>252</v>
      </c>
      <c r="C39" s="105">
        <v>2</v>
      </c>
      <c r="D39" s="105">
        <v>1</v>
      </c>
      <c r="E39" s="106" t="s">
        <v>469</v>
      </c>
      <c r="F39" s="111" t="s">
        <v>470</v>
      </c>
      <c r="G39" s="96">
        <f t="shared" si="0"/>
        <v>10000</v>
      </c>
      <c r="H39" s="52">
        <v>10000</v>
      </c>
      <c r="I39" s="52"/>
    </row>
    <row r="40" spans="1:9" ht="15.75" customHeight="1">
      <c r="A40" s="98">
        <v>2230</v>
      </c>
      <c r="B40" s="88" t="s">
        <v>252</v>
      </c>
      <c r="C40" s="105">
        <v>3</v>
      </c>
      <c r="D40" s="105">
        <v>0</v>
      </c>
      <c r="E40" s="102" t="s">
        <v>12</v>
      </c>
      <c r="F40" s="113" t="s">
        <v>471</v>
      </c>
      <c r="G40" s="96">
        <f t="shared" si="0"/>
        <v>0</v>
      </c>
      <c r="H40" s="53">
        <f>SUM(H41)</f>
        <v>0</v>
      </c>
      <c r="I40" s="53">
        <f>SUM(I41)</f>
        <v>0</v>
      </c>
    </row>
    <row r="41" spans="1:9" ht="13.5" customHeight="1">
      <c r="A41" s="98">
        <v>2231</v>
      </c>
      <c r="B41" s="105" t="s">
        <v>252</v>
      </c>
      <c r="C41" s="105">
        <v>3</v>
      </c>
      <c r="D41" s="105">
        <v>1</v>
      </c>
      <c r="E41" s="106" t="s">
        <v>472</v>
      </c>
      <c r="F41" s="111" t="s">
        <v>473</v>
      </c>
      <c r="G41" s="96">
        <f t="shared" si="0"/>
        <v>0</v>
      </c>
      <c r="H41" s="52"/>
      <c r="I41" s="52"/>
    </row>
    <row r="42" spans="1:9" ht="36.75" customHeight="1">
      <c r="A42" s="98">
        <v>2240</v>
      </c>
      <c r="B42" s="88" t="s">
        <v>252</v>
      </c>
      <c r="C42" s="88">
        <v>4</v>
      </c>
      <c r="D42" s="88">
        <v>0</v>
      </c>
      <c r="E42" s="102" t="s">
        <v>13</v>
      </c>
      <c r="F42" s="103" t="s">
        <v>474</v>
      </c>
      <c r="G42" s="96">
        <f t="shared" si="0"/>
        <v>0</v>
      </c>
      <c r="H42" s="53">
        <f>SUM(H43)</f>
        <v>0</v>
      </c>
      <c r="I42" s="53">
        <f>SUM(I43)</f>
        <v>0</v>
      </c>
    </row>
    <row r="43" spans="1:9" ht="36">
      <c r="A43" s="98">
        <v>2241</v>
      </c>
      <c r="B43" s="105" t="s">
        <v>252</v>
      </c>
      <c r="C43" s="105">
        <v>4</v>
      </c>
      <c r="D43" s="105">
        <v>1</v>
      </c>
      <c r="E43" s="106" t="s">
        <v>13</v>
      </c>
      <c r="F43" s="111" t="s">
        <v>474</v>
      </c>
      <c r="G43" s="96">
        <f t="shared" si="0"/>
        <v>0</v>
      </c>
      <c r="H43" s="52"/>
      <c r="I43" s="52"/>
    </row>
    <row r="44" spans="1:9" ht="25.5" customHeight="1">
      <c r="A44" s="98">
        <v>2250</v>
      </c>
      <c r="B44" s="88" t="s">
        <v>252</v>
      </c>
      <c r="C44" s="88">
        <v>5</v>
      </c>
      <c r="D44" s="88">
        <v>0</v>
      </c>
      <c r="E44" s="102" t="s">
        <v>14</v>
      </c>
      <c r="F44" s="103" t="s">
        <v>476</v>
      </c>
      <c r="G44" s="96">
        <f t="shared" si="0"/>
        <v>0</v>
      </c>
      <c r="H44" s="53">
        <f>SUM(H45)</f>
        <v>0</v>
      </c>
      <c r="I44" s="53">
        <f>SUM(I46)</f>
        <v>0</v>
      </c>
    </row>
    <row r="45" spans="1:9" ht="15.75" customHeight="1">
      <c r="A45" s="98">
        <v>2251</v>
      </c>
      <c r="B45" s="105" t="s">
        <v>252</v>
      </c>
      <c r="C45" s="105">
        <v>5</v>
      </c>
      <c r="D45" s="105">
        <v>1</v>
      </c>
      <c r="E45" s="106" t="s">
        <v>475</v>
      </c>
      <c r="F45" s="111" t="s">
        <v>477</v>
      </c>
      <c r="G45" s="96">
        <f t="shared" si="0"/>
        <v>0</v>
      </c>
      <c r="H45" s="52">
        <v>0</v>
      </c>
      <c r="I45" s="52"/>
    </row>
    <row r="46" spans="1:9" s="101" customFormat="1" ht="36.75" customHeight="1">
      <c r="A46" s="98">
        <v>2300</v>
      </c>
      <c r="B46" s="88" t="s">
        <v>253</v>
      </c>
      <c r="C46" s="88">
        <v>0</v>
      </c>
      <c r="D46" s="88">
        <v>0</v>
      </c>
      <c r="E46" s="99" t="s">
        <v>983</v>
      </c>
      <c r="F46" s="112" t="s">
        <v>478</v>
      </c>
      <c r="G46" s="96">
        <f t="shared" si="0"/>
        <v>11000</v>
      </c>
      <c r="H46" s="53">
        <f>SUM(H47+H51+H53+H56+H58+H60+H62)</f>
        <v>11000</v>
      </c>
      <c r="I46" s="53">
        <f>SUM(I47+I51+I53+I56+I58+I60+I62)</f>
        <v>0</v>
      </c>
    </row>
    <row r="47" spans="1:9" ht="24.75" customHeight="1">
      <c r="A47" s="98">
        <v>2310</v>
      </c>
      <c r="B47" s="88" t="s">
        <v>253</v>
      </c>
      <c r="C47" s="88">
        <v>1</v>
      </c>
      <c r="D47" s="88">
        <v>0</v>
      </c>
      <c r="E47" s="102" t="s">
        <v>15</v>
      </c>
      <c r="F47" s="103" t="s">
        <v>480</v>
      </c>
      <c r="G47" s="96">
        <f t="shared" si="0"/>
        <v>0</v>
      </c>
      <c r="H47" s="53">
        <f>SUM(H48:H50)</f>
        <v>0</v>
      </c>
      <c r="I47" s="53">
        <f>SUM(I48:I50)</f>
        <v>0</v>
      </c>
    </row>
    <row r="48" spans="1:9" ht="15" customHeight="1">
      <c r="A48" s="98">
        <v>2311</v>
      </c>
      <c r="B48" s="105" t="s">
        <v>253</v>
      </c>
      <c r="C48" s="105">
        <v>1</v>
      </c>
      <c r="D48" s="105">
        <v>1</v>
      </c>
      <c r="E48" s="106" t="s">
        <v>479</v>
      </c>
      <c r="F48" s="111" t="s">
        <v>481</v>
      </c>
      <c r="G48" s="96">
        <f t="shared" si="0"/>
        <v>0</v>
      </c>
      <c r="H48" s="52"/>
      <c r="I48" s="52"/>
    </row>
    <row r="49" spans="1:9" ht="15" customHeight="1">
      <c r="A49" s="98">
        <v>2312</v>
      </c>
      <c r="B49" s="105" t="s">
        <v>253</v>
      </c>
      <c r="C49" s="105">
        <v>1</v>
      </c>
      <c r="D49" s="105">
        <v>2</v>
      </c>
      <c r="E49" s="106" t="s">
        <v>97</v>
      </c>
      <c r="F49" s="111"/>
      <c r="G49" s="96">
        <f t="shared" si="0"/>
        <v>0</v>
      </c>
      <c r="H49" s="52"/>
      <c r="I49" s="52"/>
    </row>
    <row r="50" spans="1:9" ht="15" customHeight="1">
      <c r="A50" s="98">
        <v>2313</v>
      </c>
      <c r="B50" s="105" t="s">
        <v>253</v>
      </c>
      <c r="C50" s="105">
        <v>1</v>
      </c>
      <c r="D50" s="105">
        <v>3</v>
      </c>
      <c r="E50" s="106" t="s">
        <v>98</v>
      </c>
      <c r="F50" s="111"/>
      <c r="G50" s="96">
        <f t="shared" si="0"/>
        <v>0</v>
      </c>
      <c r="H50" s="52"/>
      <c r="I50" s="52"/>
    </row>
    <row r="51" spans="1:9" ht="15" customHeight="1">
      <c r="A51" s="98">
        <v>2320</v>
      </c>
      <c r="B51" s="88" t="s">
        <v>253</v>
      </c>
      <c r="C51" s="88">
        <v>2</v>
      </c>
      <c r="D51" s="88">
        <v>0</v>
      </c>
      <c r="E51" s="102" t="s">
        <v>16</v>
      </c>
      <c r="F51" s="103" t="s">
        <v>482</v>
      </c>
      <c r="G51" s="96">
        <f t="shared" si="0"/>
        <v>10000</v>
      </c>
      <c r="H51" s="53">
        <f>SUM(H52)</f>
        <v>10000</v>
      </c>
      <c r="I51" s="53">
        <f>SUM(I52)</f>
        <v>0</v>
      </c>
    </row>
    <row r="52" spans="1:9" ht="15" customHeight="1">
      <c r="A52" s="98">
        <v>2321</v>
      </c>
      <c r="B52" s="105" t="s">
        <v>253</v>
      </c>
      <c r="C52" s="105">
        <v>2</v>
      </c>
      <c r="D52" s="105">
        <v>1</v>
      </c>
      <c r="E52" s="106" t="s">
        <v>99</v>
      </c>
      <c r="F52" s="111" t="s">
        <v>483</v>
      </c>
      <c r="G52" s="96">
        <f t="shared" si="0"/>
        <v>10000</v>
      </c>
      <c r="H52" s="52">
        <v>10000</v>
      </c>
      <c r="I52" s="52"/>
    </row>
    <row r="53" spans="1:9" ht="28.5">
      <c r="A53" s="98">
        <v>2330</v>
      </c>
      <c r="B53" s="88" t="s">
        <v>253</v>
      </c>
      <c r="C53" s="88">
        <v>3</v>
      </c>
      <c r="D53" s="88">
        <v>0</v>
      </c>
      <c r="E53" s="102" t="s">
        <v>17</v>
      </c>
      <c r="F53" s="103" t="s">
        <v>484</v>
      </c>
      <c r="G53" s="96">
        <f t="shared" si="0"/>
        <v>1000</v>
      </c>
      <c r="H53" s="53">
        <f>SUM(H54:H55)</f>
        <v>1000</v>
      </c>
      <c r="I53" s="53">
        <f>SUM(I54:I55)</f>
        <v>0</v>
      </c>
    </row>
    <row r="54" spans="1:9">
      <c r="A54" s="98">
        <v>2331</v>
      </c>
      <c r="B54" s="105" t="s">
        <v>253</v>
      </c>
      <c r="C54" s="105">
        <v>3</v>
      </c>
      <c r="D54" s="105">
        <v>1</v>
      </c>
      <c r="E54" s="106" t="s">
        <v>485</v>
      </c>
      <c r="F54" s="111" t="s">
        <v>486</v>
      </c>
      <c r="G54" s="96">
        <f t="shared" si="0"/>
        <v>1000</v>
      </c>
      <c r="H54" s="52">
        <v>1000</v>
      </c>
      <c r="I54" s="52"/>
    </row>
    <row r="55" spans="1:9">
      <c r="A55" s="98">
        <v>2332</v>
      </c>
      <c r="B55" s="105" t="s">
        <v>253</v>
      </c>
      <c r="C55" s="105">
        <v>3</v>
      </c>
      <c r="D55" s="105">
        <v>2</v>
      </c>
      <c r="E55" s="106" t="s">
        <v>100</v>
      </c>
      <c r="F55" s="111"/>
      <c r="G55" s="96">
        <f t="shared" si="0"/>
        <v>0</v>
      </c>
      <c r="H55" s="52"/>
      <c r="I55" s="52"/>
    </row>
    <row r="56" spans="1:9">
      <c r="A56" s="98">
        <v>2340</v>
      </c>
      <c r="B56" s="88" t="s">
        <v>253</v>
      </c>
      <c r="C56" s="88">
        <v>4</v>
      </c>
      <c r="D56" s="88">
        <v>0</v>
      </c>
      <c r="E56" s="102" t="s">
        <v>18</v>
      </c>
      <c r="F56" s="111"/>
      <c r="G56" s="96">
        <f t="shared" si="0"/>
        <v>0</v>
      </c>
      <c r="H56" s="53">
        <f>SUM(H57)</f>
        <v>0</v>
      </c>
      <c r="I56" s="53">
        <f>SUM(I57)</f>
        <v>0</v>
      </c>
    </row>
    <row r="57" spans="1:9">
      <c r="A57" s="98">
        <v>2341</v>
      </c>
      <c r="B57" s="105" t="s">
        <v>253</v>
      </c>
      <c r="C57" s="105">
        <v>4</v>
      </c>
      <c r="D57" s="105">
        <v>1</v>
      </c>
      <c r="E57" s="106" t="s">
        <v>101</v>
      </c>
      <c r="F57" s="111"/>
      <c r="G57" s="96">
        <f t="shared" si="0"/>
        <v>0</v>
      </c>
      <c r="H57" s="52"/>
      <c r="I57" s="52"/>
    </row>
    <row r="58" spans="1:9">
      <c r="A58" s="98">
        <v>2350</v>
      </c>
      <c r="B58" s="88" t="s">
        <v>253</v>
      </c>
      <c r="C58" s="88">
        <v>5</v>
      </c>
      <c r="D58" s="88">
        <v>0</v>
      </c>
      <c r="E58" s="102" t="s">
        <v>19</v>
      </c>
      <c r="F58" s="103" t="s">
        <v>487</v>
      </c>
      <c r="G58" s="96">
        <f t="shared" si="0"/>
        <v>0</v>
      </c>
      <c r="H58" s="53">
        <f>SUM(H59)</f>
        <v>0</v>
      </c>
      <c r="I58" s="53">
        <f>SUM(I59)</f>
        <v>0</v>
      </c>
    </row>
    <row r="59" spans="1:9">
      <c r="A59" s="98">
        <v>2351</v>
      </c>
      <c r="B59" s="105" t="s">
        <v>253</v>
      </c>
      <c r="C59" s="105">
        <v>5</v>
      </c>
      <c r="D59" s="105">
        <v>1</v>
      </c>
      <c r="E59" s="106" t="s">
        <v>488</v>
      </c>
      <c r="F59" s="111" t="s">
        <v>487</v>
      </c>
      <c r="G59" s="96">
        <f t="shared" si="0"/>
        <v>0</v>
      </c>
      <c r="H59" s="52"/>
      <c r="I59" s="52"/>
    </row>
    <row r="60" spans="1:9" ht="36" customHeight="1">
      <c r="A60" s="98">
        <v>2360</v>
      </c>
      <c r="B60" s="88" t="s">
        <v>253</v>
      </c>
      <c r="C60" s="88">
        <v>6</v>
      </c>
      <c r="D60" s="88">
        <v>0</v>
      </c>
      <c r="E60" s="102" t="s">
        <v>22</v>
      </c>
      <c r="F60" s="103" t="s">
        <v>489</v>
      </c>
      <c r="G60" s="96">
        <f t="shared" si="0"/>
        <v>0</v>
      </c>
      <c r="H60" s="53">
        <f>SUM(H61)</f>
        <v>0</v>
      </c>
      <c r="I60" s="53">
        <f>SUM(I61)</f>
        <v>0</v>
      </c>
    </row>
    <row r="61" spans="1:9" ht="25.5" customHeight="1">
      <c r="A61" s="98">
        <v>2361</v>
      </c>
      <c r="B61" s="105" t="s">
        <v>253</v>
      </c>
      <c r="C61" s="105">
        <v>6</v>
      </c>
      <c r="D61" s="105">
        <v>1</v>
      </c>
      <c r="E61" s="106" t="s">
        <v>179</v>
      </c>
      <c r="F61" s="111" t="s">
        <v>490</v>
      </c>
      <c r="G61" s="96">
        <f t="shared" si="0"/>
        <v>0</v>
      </c>
      <c r="H61" s="52"/>
      <c r="I61" s="52"/>
    </row>
    <row r="62" spans="1:9" ht="27.75" customHeight="1">
      <c r="A62" s="98">
        <v>2370</v>
      </c>
      <c r="B62" s="88" t="s">
        <v>253</v>
      </c>
      <c r="C62" s="88">
        <v>7</v>
      </c>
      <c r="D62" s="88">
        <v>0</v>
      </c>
      <c r="E62" s="102" t="s">
        <v>23</v>
      </c>
      <c r="F62" s="103" t="s">
        <v>491</v>
      </c>
      <c r="G62" s="96">
        <f t="shared" si="0"/>
        <v>0</v>
      </c>
      <c r="H62" s="53">
        <f>SUM(H63)</f>
        <v>0</v>
      </c>
      <c r="I62" s="53">
        <f>SUM(I63)</f>
        <v>0</v>
      </c>
    </row>
    <row r="63" spans="1:9" ht="26.25" customHeight="1">
      <c r="A63" s="98">
        <v>2371</v>
      </c>
      <c r="B63" s="105" t="s">
        <v>253</v>
      </c>
      <c r="C63" s="105">
        <v>7</v>
      </c>
      <c r="D63" s="105">
        <v>1</v>
      </c>
      <c r="E63" s="106" t="s">
        <v>180</v>
      </c>
      <c r="F63" s="111" t="s">
        <v>492</v>
      </c>
      <c r="G63" s="96">
        <f t="shared" si="0"/>
        <v>0</v>
      </c>
      <c r="H63" s="52"/>
      <c r="I63" s="52"/>
    </row>
    <row r="64" spans="1:9" s="101" customFormat="1" ht="25.5" customHeight="1">
      <c r="A64" s="98">
        <v>2400</v>
      </c>
      <c r="B64" s="88" t="s">
        <v>260</v>
      </c>
      <c r="C64" s="88">
        <v>0</v>
      </c>
      <c r="D64" s="88">
        <v>0</v>
      </c>
      <c r="E64" s="99" t="s">
        <v>984</v>
      </c>
      <c r="F64" s="112" t="s">
        <v>493</v>
      </c>
      <c r="G64" s="96">
        <f t="shared" si="0"/>
        <v>-1300903.2199999997</v>
      </c>
      <c r="H64" s="53">
        <f>SUM(H65+H68+H73+H80+H84+H90+H92+H97+H105)</f>
        <v>2000</v>
      </c>
      <c r="I64" s="53">
        <f>SUM(I65+I68+I73+I80+I84+I90+I92+I97+I105)</f>
        <v>-1302903.2199999997</v>
      </c>
    </row>
    <row r="65" spans="1:9" ht="38.25" customHeight="1">
      <c r="A65" s="98">
        <v>2410</v>
      </c>
      <c r="B65" s="88" t="s">
        <v>260</v>
      </c>
      <c r="C65" s="88">
        <v>1</v>
      </c>
      <c r="D65" s="88">
        <v>0</v>
      </c>
      <c r="E65" s="102" t="s">
        <v>24</v>
      </c>
      <c r="F65" s="103" t="s">
        <v>495</v>
      </c>
      <c r="G65" s="96">
        <f t="shared" si="0"/>
        <v>0</v>
      </c>
      <c r="H65" s="53">
        <f>SUM(H66:H67)</f>
        <v>0</v>
      </c>
      <c r="I65" s="53">
        <f>SUM(I66:I67)</f>
        <v>0</v>
      </c>
    </row>
    <row r="66" spans="1:9" ht="25.5" customHeight="1">
      <c r="A66" s="98">
        <v>2411</v>
      </c>
      <c r="B66" s="105" t="s">
        <v>260</v>
      </c>
      <c r="C66" s="105">
        <v>1</v>
      </c>
      <c r="D66" s="105">
        <v>1</v>
      </c>
      <c r="E66" s="106" t="s">
        <v>496</v>
      </c>
      <c r="F66" s="107" t="s">
        <v>497</v>
      </c>
      <c r="G66" s="96">
        <f t="shared" si="0"/>
        <v>0</v>
      </c>
      <c r="H66" s="52"/>
      <c r="I66" s="52"/>
    </row>
    <row r="67" spans="1:9" ht="28.5">
      <c r="A67" s="98">
        <v>2412</v>
      </c>
      <c r="B67" s="105" t="s">
        <v>260</v>
      </c>
      <c r="C67" s="105">
        <v>1</v>
      </c>
      <c r="D67" s="105">
        <v>2</v>
      </c>
      <c r="E67" s="106" t="s">
        <v>498</v>
      </c>
      <c r="F67" s="111" t="s">
        <v>499</v>
      </c>
      <c r="G67" s="96">
        <f t="shared" si="0"/>
        <v>0</v>
      </c>
      <c r="H67" s="52"/>
      <c r="I67" s="52"/>
    </row>
    <row r="68" spans="1:9" ht="39.75" customHeight="1">
      <c r="A68" s="98">
        <v>2420</v>
      </c>
      <c r="B68" s="88" t="s">
        <v>260</v>
      </c>
      <c r="C68" s="88">
        <v>2</v>
      </c>
      <c r="D68" s="88">
        <v>0</v>
      </c>
      <c r="E68" s="102" t="s">
        <v>25</v>
      </c>
      <c r="F68" s="103" t="s">
        <v>500</v>
      </c>
      <c r="G68" s="96">
        <f t="shared" si="0"/>
        <v>130000</v>
      </c>
      <c r="H68" s="53">
        <f>SUM(H69:H72)</f>
        <v>2000</v>
      </c>
      <c r="I68" s="53">
        <f>I72</f>
        <v>128000</v>
      </c>
    </row>
    <row r="69" spans="1:9" ht="15.75" customHeight="1">
      <c r="A69" s="98">
        <v>2421</v>
      </c>
      <c r="B69" s="105" t="s">
        <v>260</v>
      </c>
      <c r="C69" s="105">
        <v>2</v>
      </c>
      <c r="D69" s="105">
        <v>1</v>
      </c>
      <c r="E69" s="106" t="s">
        <v>501</v>
      </c>
      <c r="F69" s="111" t="s">
        <v>502</v>
      </c>
      <c r="G69" s="96">
        <f t="shared" si="0"/>
        <v>2000</v>
      </c>
      <c r="H69" s="52">
        <v>2000</v>
      </c>
      <c r="I69" s="52"/>
    </row>
    <row r="70" spans="1:9" ht="15.75" customHeight="1">
      <c r="A70" s="98">
        <v>2422</v>
      </c>
      <c r="B70" s="105" t="s">
        <v>260</v>
      </c>
      <c r="C70" s="105">
        <v>2</v>
      </c>
      <c r="D70" s="105">
        <v>2</v>
      </c>
      <c r="E70" s="106" t="s">
        <v>503</v>
      </c>
      <c r="F70" s="111" t="s">
        <v>504</v>
      </c>
      <c r="G70" s="96">
        <f t="shared" si="0"/>
        <v>0</v>
      </c>
      <c r="H70" s="52"/>
      <c r="I70" s="52"/>
    </row>
    <row r="71" spans="1:9" ht="15.75" customHeight="1">
      <c r="A71" s="98">
        <v>2423</v>
      </c>
      <c r="B71" s="105" t="s">
        <v>260</v>
      </c>
      <c r="C71" s="105">
        <v>2</v>
      </c>
      <c r="D71" s="105">
        <v>3</v>
      </c>
      <c r="E71" s="106" t="s">
        <v>505</v>
      </c>
      <c r="F71" s="111" t="s">
        <v>506</v>
      </c>
      <c r="G71" s="96">
        <f t="shared" si="0"/>
        <v>0</v>
      </c>
      <c r="H71" s="52"/>
      <c r="I71" s="52"/>
    </row>
    <row r="72" spans="1:9" ht="15.75" customHeight="1">
      <c r="A72" s="98">
        <v>2424</v>
      </c>
      <c r="B72" s="105" t="s">
        <v>260</v>
      </c>
      <c r="C72" s="105">
        <v>2</v>
      </c>
      <c r="D72" s="105">
        <v>4</v>
      </c>
      <c r="E72" s="106" t="s">
        <v>261</v>
      </c>
      <c r="F72" s="111"/>
      <c r="G72" s="96">
        <f t="shared" si="0"/>
        <v>128000</v>
      </c>
      <c r="H72" s="52">
        <v>0</v>
      </c>
      <c r="I72" s="52">
        <v>128000</v>
      </c>
    </row>
    <row r="73" spans="1:9" ht="15.75" customHeight="1">
      <c r="A73" s="98">
        <v>2430</v>
      </c>
      <c r="B73" s="88" t="s">
        <v>260</v>
      </c>
      <c r="C73" s="88">
        <v>3</v>
      </c>
      <c r="D73" s="88">
        <v>0</v>
      </c>
      <c r="E73" s="102" t="s">
        <v>26</v>
      </c>
      <c r="F73" s="103" t="s">
        <v>507</v>
      </c>
      <c r="G73" s="96">
        <f t="shared" ref="G73:G136" si="1">SUM(H73:I73)</f>
        <v>0</v>
      </c>
      <c r="H73" s="53">
        <f>SUM(H74:H79)</f>
        <v>0</v>
      </c>
      <c r="I73" s="53">
        <f>SUM(I74:I79)</f>
        <v>0</v>
      </c>
    </row>
    <row r="74" spans="1:9" ht="15.75" customHeight="1">
      <c r="A74" s="98">
        <v>2431</v>
      </c>
      <c r="B74" s="105" t="s">
        <v>260</v>
      </c>
      <c r="C74" s="105">
        <v>3</v>
      </c>
      <c r="D74" s="105">
        <v>1</v>
      </c>
      <c r="E74" s="106" t="s">
        <v>508</v>
      </c>
      <c r="F74" s="111" t="s">
        <v>509</v>
      </c>
      <c r="G74" s="96">
        <f t="shared" si="1"/>
        <v>0</v>
      </c>
      <c r="H74" s="52"/>
      <c r="I74" s="52"/>
    </row>
    <row r="75" spans="1:9" ht="15.75" customHeight="1">
      <c r="A75" s="98">
        <v>2432</v>
      </c>
      <c r="B75" s="105" t="s">
        <v>260</v>
      </c>
      <c r="C75" s="105">
        <v>3</v>
      </c>
      <c r="D75" s="105">
        <v>2</v>
      </c>
      <c r="E75" s="106" t="s">
        <v>510</v>
      </c>
      <c r="F75" s="111" t="s">
        <v>511</v>
      </c>
      <c r="G75" s="96">
        <f t="shared" si="1"/>
        <v>0</v>
      </c>
      <c r="H75" s="52"/>
      <c r="I75" s="52"/>
    </row>
    <row r="76" spans="1:9" ht="15.75" customHeight="1">
      <c r="A76" s="98">
        <v>2433</v>
      </c>
      <c r="B76" s="105" t="s">
        <v>260</v>
      </c>
      <c r="C76" s="105">
        <v>3</v>
      </c>
      <c r="D76" s="105">
        <v>3</v>
      </c>
      <c r="E76" s="106" t="s">
        <v>512</v>
      </c>
      <c r="F76" s="111" t="s">
        <v>513</v>
      </c>
      <c r="G76" s="96">
        <f t="shared" si="1"/>
        <v>0</v>
      </c>
      <c r="H76" s="52"/>
      <c r="I76" s="52"/>
    </row>
    <row r="77" spans="1:9" ht="15.75" customHeight="1">
      <c r="A77" s="98">
        <v>2434</v>
      </c>
      <c r="B77" s="105" t="s">
        <v>260</v>
      </c>
      <c r="C77" s="105">
        <v>3</v>
      </c>
      <c r="D77" s="105">
        <v>4</v>
      </c>
      <c r="E77" s="106" t="s">
        <v>514</v>
      </c>
      <c r="F77" s="111" t="s">
        <v>515</v>
      </c>
      <c r="G77" s="96">
        <f t="shared" si="1"/>
        <v>0</v>
      </c>
      <c r="H77" s="52"/>
      <c r="I77" s="52"/>
    </row>
    <row r="78" spans="1:9" ht="15.75" customHeight="1">
      <c r="A78" s="98">
        <v>2435</v>
      </c>
      <c r="B78" s="105" t="s">
        <v>260</v>
      </c>
      <c r="C78" s="105">
        <v>3</v>
      </c>
      <c r="D78" s="105">
        <v>5</v>
      </c>
      <c r="E78" s="106" t="s">
        <v>516</v>
      </c>
      <c r="F78" s="111" t="s">
        <v>517</v>
      </c>
      <c r="G78" s="96">
        <f t="shared" si="1"/>
        <v>0</v>
      </c>
      <c r="H78" s="52"/>
      <c r="I78" s="52"/>
    </row>
    <row r="79" spans="1:9" ht="15.75" customHeight="1">
      <c r="A79" s="98">
        <v>2436</v>
      </c>
      <c r="B79" s="105" t="s">
        <v>260</v>
      </c>
      <c r="C79" s="105">
        <v>3</v>
      </c>
      <c r="D79" s="105">
        <v>6</v>
      </c>
      <c r="E79" s="106" t="s">
        <v>518</v>
      </c>
      <c r="F79" s="111" t="s">
        <v>519</v>
      </c>
      <c r="G79" s="96">
        <f t="shared" si="1"/>
        <v>0</v>
      </c>
      <c r="H79" s="52"/>
      <c r="I79" s="52"/>
    </row>
    <row r="80" spans="1:9" ht="26.25" customHeight="1">
      <c r="A80" s="98">
        <v>2440</v>
      </c>
      <c r="B80" s="88" t="s">
        <v>260</v>
      </c>
      <c r="C80" s="88">
        <v>4</v>
      </c>
      <c r="D80" s="88">
        <v>0</v>
      </c>
      <c r="E80" s="102" t="s">
        <v>27</v>
      </c>
      <c r="F80" s="103" t="s">
        <v>520</v>
      </c>
      <c r="G80" s="96">
        <f t="shared" si="1"/>
        <v>0</v>
      </c>
      <c r="H80" s="53">
        <f>SUM(H81:H83)</f>
        <v>0</v>
      </c>
      <c r="I80" s="53">
        <f>SUM(I81:I83)</f>
        <v>0</v>
      </c>
    </row>
    <row r="81" spans="1:9" ht="24.75" customHeight="1">
      <c r="A81" s="98">
        <v>2441</v>
      </c>
      <c r="B81" s="105" t="s">
        <v>260</v>
      </c>
      <c r="C81" s="105">
        <v>4</v>
      </c>
      <c r="D81" s="105">
        <v>1</v>
      </c>
      <c r="E81" s="106" t="s">
        <v>521</v>
      </c>
      <c r="F81" s="111" t="s">
        <v>522</v>
      </c>
      <c r="G81" s="96">
        <f t="shared" si="1"/>
        <v>0</v>
      </c>
      <c r="H81" s="52"/>
      <c r="I81" s="52"/>
    </row>
    <row r="82" spans="1:9" ht="15" customHeight="1">
      <c r="A82" s="98">
        <v>2442</v>
      </c>
      <c r="B82" s="105" t="s">
        <v>260</v>
      </c>
      <c r="C82" s="105">
        <v>4</v>
      </c>
      <c r="D82" s="105">
        <v>2</v>
      </c>
      <c r="E82" s="106" t="s">
        <v>523</v>
      </c>
      <c r="F82" s="111" t="s">
        <v>524</v>
      </c>
      <c r="G82" s="96">
        <f t="shared" si="1"/>
        <v>0</v>
      </c>
      <c r="H82" s="52"/>
      <c r="I82" s="52"/>
    </row>
    <row r="83" spans="1:9" ht="15" customHeight="1">
      <c r="A83" s="98">
        <v>2443</v>
      </c>
      <c r="B83" s="105" t="s">
        <v>260</v>
      </c>
      <c r="C83" s="105">
        <v>4</v>
      </c>
      <c r="D83" s="105">
        <v>3</v>
      </c>
      <c r="E83" s="106" t="s">
        <v>525</v>
      </c>
      <c r="F83" s="111" t="s">
        <v>526</v>
      </c>
      <c r="G83" s="96">
        <f t="shared" si="1"/>
        <v>0</v>
      </c>
      <c r="H83" s="52"/>
      <c r="I83" s="52"/>
    </row>
    <row r="84" spans="1:9" ht="15" customHeight="1">
      <c r="A84" s="98">
        <v>2450</v>
      </c>
      <c r="B84" s="88" t="s">
        <v>260</v>
      </c>
      <c r="C84" s="88">
        <v>5</v>
      </c>
      <c r="D84" s="88">
        <v>0</v>
      </c>
      <c r="E84" s="102" t="s">
        <v>28</v>
      </c>
      <c r="F84" s="113" t="s">
        <v>527</v>
      </c>
      <c r="G84" s="96">
        <f t="shared" si="1"/>
        <v>2021096.78</v>
      </c>
      <c r="H84" s="53">
        <f>SUM(H85:H89)</f>
        <v>0</v>
      </c>
      <c r="I84" s="53">
        <f>SUM(I85:I89)</f>
        <v>2021096.78</v>
      </c>
    </row>
    <row r="85" spans="1:9" ht="15" customHeight="1">
      <c r="A85" s="98">
        <v>2451</v>
      </c>
      <c r="B85" s="105" t="s">
        <v>260</v>
      </c>
      <c r="C85" s="105">
        <v>5</v>
      </c>
      <c r="D85" s="105">
        <v>1</v>
      </c>
      <c r="E85" s="106" t="s">
        <v>528</v>
      </c>
      <c r="F85" s="111" t="s">
        <v>529</v>
      </c>
      <c r="G85" s="96">
        <f t="shared" si="1"/>
        <v>1892000</v>
      </c>
      <c r="H85" s="52">
        <v>0</v>
      </c>
      <c r="I85" s="52">
        <v>1892000</v>
      </c>
    </row>
    <row r="86" spans="1:9" ht="15" customHeight="1">
      <c r="A86" s="98">
        <v>2452</v>
      </c>
      <c r="B86" s="105" t="s">
        <v>260</v>
      </c>
      <c r="C86" s="105">
        <v>5</v>
      </c>
      <c r="D86" s="105">
        <v>2</v>
      </c>
      <c r="E86" s="106" t="s">
        <v>530</v>
      </c>
      <c r="F86" s="111" t="s">
        <v>531</v>
      </c>
      <c r="G86" s="96">
        <f t="shared" si="1"/>
        <v>0</v>
      </c>
      <c r="H86" s="52"/>
      <c r="I86" s="52"/>
    </row>
    <row r="87" spans="1:9" ht="15" customHeight="1">
      <c r="A87" s="98">
        <v>2453</v>
      </c>
      <c r="B87" s="105" t="s">
        <v>260</v>
      </c>
      <c r="C87" s="105">
        <v>5</v>
      </c>
      <c r="D87" s="105">
        <v>3</v>
      </c>
      <c r="E87" s="106" t="s">
        <v>532</v>
      </c>
      <c r="F87" s="111" t="s">
        <v>533</v>
      </c>
      <c r="G87" s="96">
        <f t="shared" si="1"/>
        <v>0</v>
      </c>
      <c r="H87" s="52"/>
      <c r="I87" s="52"/>
    </row>
    <row r="88" spans="1:9" ht="15" customHeight="1">
      <c r="A88" s="98">
        <v>2454</v>
      </c>
      <c r="B88" s="105" t="s">
        <v>260</v>
      </c>
      <c r="C88" s="105">
        <v>5</v>
      </c>
      <c r="D88" s="105">
        <v>4</v>
      </c>
      <c r="E88" s="106" t="s">
        <v>534</v>
      </c>
      <c r="F88" s="111" t="s">
        <v>535</v>
      </c>
      <c r="G88" s="96">
        <f t="shared" si="1"/>
        <v>0</v>
      </c>
      <c r="H88" s="52"/>
      <c r="I88" s="52"/>
    </row>
    <row r="89" spans="1:9" ht="15" customHeight="1">
      <c r="A89" s="98">
        <v>2455</v>
      </c>
      <c r="B89" s="105" t="s">
        <v>260</v>
      </c>
      <c r="C89" s="105">
        <v>5</v>
      </c>
      <c r="D89" s="105">
        <v>5</v>
      </c>
      <c r="E89" s="106" t="s">
        <v>536</v>
      </c>
      <c r="F89" s="111" t="s">
        <v>537</v>
      </c>
      <c r="G89" s="96">
        <f t="shared" si="1"/>
        <v>129096.78</v>
      </c>
      <c r="H89" s="52"/>
      <c r="I89" s="52">
        <v>129096.78</v>
      </c>
    </row>
    <row r="90" spans="1:9" ht="15" customHeight="1">
      <c r="A90" s="98">
        <v>2460</v>
      </c>
      <c r="B90" s="88" t="s">
        <v>260</v>
      </c>
      <c r="C90" s="88">
        <v>6</v>
      </c>
      <c r="D90" s="88">
        <v>0</v>
      </c>
      <c r="E90" s="102" t="s">
        <v>29</v>
      </c>
      <c r="F90" s="103" t="s">
        <v>538</v>
      </c>
      <c r="G90" s="96">
        <f t="shared" si="1"/>
        <v>0</v>
      </c>
      <c r="H90" s="53">
        <f>SUM(H91)</f>
        <v>0</v>
      </c>
      <c r="I90" s="53">
        <f>SUM(I91)</f>
        <v>0</v>
      </c>
    </row>
    <row r="91" spans="1:9" ht="15" customHeight="1">
      <c r="A91" s="98">
        <v>2461</v>
      </c>
      <c r="B91" s="105" t="s">
        <v>260</v>
      </c>
      <c r="C91" s="105">
        <v>6</v>
      </c>
      <c r="D91" s="105">
        <v>1</v>
      </c>
      <c r="E91" s="106" t="s">
        <v>539</v>
      </c>
      <c r="F91" s="111" t="s">
        <v>538</v>
      </c>
      <c r="G91" s="96">
        <f t="shared" si="1"/>
        <v>0</v>
      </c>
      <c r="H91" s="52"/>
      <c r="I91" s="52"/>
    </row>
    <row r="92" spans="1:9" ht="15" customHeight="1">
      <c r="A92" s="98">
        <v>2470</v>
      </c>
      <c r="B92" s="88" t="s">
        <v>260</v>
      </c>
      <c r="C92" s="88">
        <v>7</v>
      </c>
      <c r="D92" s="88">
        <v>0</v>
      </c>
      <c r="E92" s="102" t="s">
        <v>30</v>
      </c>
      <c r="F92" s="113" t="s">
        <v>540</v>
      </c>
      <c r="G92" s="96">
        <f t="shared" si="1"/>
        <v>0</v>
      </c>
      <c r="H92" s="53">
        <f>SUM(H93:H96)</f>
        <v>0</v>
      </c>
      <c r="I92" s="53">
        <f>SUM(I93:I96)</f>
        <v>0</v>
      </c>
    </row>
    <row r="93" spans="1:9" ht="24.75" customHeight="1">
      <c r="A93" s="98">
        <v>2471</v>
      </c>
      <c r="B93" s="105" t="s">
        <v>260</v>
      </c>
      <c r="C93" s="105">
        <v>7</v>
      </c>
      <c r="D93" s="105">
        <v>1</v>
      </c>
      <c r="E93" s="106" t="s">
        <v>541</v>
      </c>
      <c r="F93" s="111" t="s">
        <v>542</v>
      </c>
      <c r="G93" s="96">
        <f t="shared" si="1"/>
        <v>0</v>
      </c>
      <c r="H93" s="52"/>
      <c r="I93" s="52"/>
    </row>
    <row r="94" spans="1:9" ht="16.5" customHeight="1">
      <c r="A94" s="98">
        <v>2472</v>
      </c>
      <c r="B94" s="105" t="s">
        <v>260</v>
      </c>
      <c r="C94" s="105">
        <v>7</v>
      </c>
      <c r="D94" s="105">
        <v>2</v>
      </c>
      <c r="E94" s="106" t="s">
        <v>543</v>
      </c>
      <c r="F94" s="114" t="s">
        <v>544</v>
      </c>
      <c r="G94" s="96">
        <f t="shared" si="1"/>
        <v>0</v>
      </c>
      <c r="H94" s="52"/>
      <c r="I94" s="52"/>
    </row>
    <row r="95" spans="1:9" ht="16.5" customHeight="1">
      <c r="A95" s="98">
        <v>2473</v>
      </c>
      <c r="B95" s="105" t="s">
        <v>260</v>
      </c>
      <c r="C95" s="105">
        <v>7</v>
      </c>
      <c r="D95" s="105">
        <v>3</v>
      </c>
      <c r="E95" s="106" t="s">
        <v>545</v>
      </c>
      <c r="F95" s="111" t="s">
        <v>546</v>
      </c>
      <c r="G95" s="96">
        <f t="shared" si="1"/>
        <v>0</v>
      </c>
      <c r="H95" s="52"/>
      <c r="I95" s="52"/>
    </row>
    <row r="96" spans="1:9" ht="16.5" customHeight="1">
      <c r="A96" s="98">
        <v>2474</v>
      </c>
      <c r="B96" s="105" t="s">
        <v>260</v>
      </c>
      <c r="C96" s="105">
        <v>7</v>
      </c>
      <c r="D96" s="105">
        <v>4</v>
      </c>
      <c r="E96" s="106" t="s">
        <v>547</v>
      </c>
      <c r="F96" s="107" t="s">
        <v>548</v>
      </c>
      <c r="G96" s="96">
        <f t="shared" si="1"/>
        <v>0</v>
      </c>
      <c r="H96" s="52"/>
      <c r="I96" s="52"/>
    </row>
    <row r="97" spans="1:9" ht="36.75" customHeight="1">
      <c r="A97" s="98">
        <v>2480</v>
      </c>
      <c r="B97" s="88" t="s">
        <v>260</v>
      </c>
      <c r="C97" s="88">
        <v>8</v>
      </c>
      <c r="D97" s="88">
        <v>0</v>
      </c>
      <c r="E97" s="102" t="s">
        <v>31</v>
      </c>
      <c r="F97" s="103" t="s">
        <v>549</v>
      </c>
      <c r="G97" s="96">
        <f t="shared" si="1"/>
        <v>0</v>
      </c>
      <c r="H97" s="53">
        <f>SUM(H98:H104)</f>
        <v>0</v>
      </c>
      <c r="I97" s="53">
        <f>SUM(I98:I104)</f>
        <v>0</v>
      </c>
    </row>
    <row r="98" spans="1:9" ht="38.25" customHeight="1">
      <c r="A98" s="98">
        <v>2481</v>
      </c>
      <c r="B98" s="105" t="s">
        <v>260</v>
      </c>
      <c r="C98" s="105">
        <v>8</v>
      </c>
      <c r="D98" s="105">
        <v>1</v>
      </c>
      <c r="E98" s="106" t="s">
        <v>550</v>
      </c>
      <c r="F98" s="111" t="s">
        <v>551</v>
      </c>
      <c r="G98" s="96">
        <f t="shared" si="1"/>
        <v>0</v>
      </c>
      <c r="H98" s="52"/>
      <c r="I98" s="52"/>
    </row>
    <row r="99" spans="1:9" ht="36.75" customHeight="1">
      <c r="A99" s="98">
        <v>2482</v>
      </c>
      <c r="B99" s="105" t="s">
        <v>260</v>
      </c>
      <c r="C99" s="105">
        <v>8</v>
      </c>
      <c r="D99" s="105">
        <v>2</v>
      </c>
      <c r="E99" s="106" t="s">
        <v>552</v>
      </c>
      <c r="F99" s="111" t="s">
        <v>553</v>
      </c>
      <c r="G99" s="96">
        <f t="shared" si="1"/>
        <v>0</v>
      </c>
      <c r="H99" s="52"/>
      <c r="I99" s="52"/>
    </row>
    <row r="100" spans="1:9" ht="36">
      <c r="A100" s="98">
        <v>2483</v>
      </c>
      <c r="B100" s="105" t="s">
        <v>260</v>
      </c>
      <c r="C100" s="105">
        <v>8</v>
      </c>
      <c r="D100" s="105">
        <v>3</v>
      </c>
      <c r="E100" s="106" t="s">
        <v>554</v>
      </c>
      <c r="F100" s="111" t="s">
        <v>555</v>
      </c>
      <c r="G100" s="96">
        <f t="shared" si="1"/>
        <v>0</v>
      </c>
      <c r="H100" s="52"/>
      <c r="I100" s="52"/>
    </row>
    <row r="101" spans="1:9" ht="36.75" customHeight="1">
      <c r="A101" s="98">
        <v>2484</v>
      </c>
      <c r="B101" s="105" t="s">
        <v>260</v>
      </c>
      <c r="C101" s="105">
        <v>8</v>
      </c>
      <c r="D101" s="105">
        <v>4</v>
      </c>
      <c r="E101" s="106" t="s">
        <v>556</v>
      </c>
      <c r="F101" s="111" t="s">
        <v>557</v>
      </c>
      <c r="G101" s="96">
        <f t="shared" si="1"/>
        <v>0</v>
      </c>
      <c r="H101" s="52"/>
      <c r="I101" s="52"/>
    </row>
    <row r="102" spans="1:9" ht="28.5">
      <c r="A102" s="98">
        <v>2485</v>
      </c>
      <c r="B102" s="105" t="s">
        <v>260</v>
      </c>
      <c r="C102" s="105">
        <v>8</v>
      </c>
      <c r="D102" s="105">
        <v>5</v>
      </c>
      <c r="E102" s="106" t="s">
        <v>558</v>
      </c>
      <c r="F102" s="111" t="s">
        <v>559</v>
      </c>
      <c r="G102" s="96">
        <f t="shared" si="1"/>
        <v>0</v>
      </c>
      <c r="H102" s="52"/>
      <c r="I102" s="52"/>
    </row>
    <row r="103" spans="1:9" ht="27" customHeight="1">
      <c r="A103" s="98">
        <v>2486</v>
      </c>
      <c r="B103" s="105" t="s">
        <v>260</v>
      </c>
      <c r="C103" s="105">
        <v>8</v>
      </c>
      <c r="D103" s="105">
        <v>6</v>
      </c>
      <c r="E103" s="106" t="s">
        <v>560</v>
      </c>
      <c r="F103" s="111" t="s">
        <v>561</v>
      </c>
      <c r="G103" s="96">
        <f t="shared" si="1"/>
        <v>0</v>
      </c>
      <c r="H103" s="52"/>
      <c r="I103" s="52"/>
    </row>
    <row r="104" spans="1:9" ht="27" customHeight="1">
      <c r="A104" s="98">
        <v>2487</v>
      </c>
      <c r="B104" s="105" t="s">
        <v>260</v>
      </c>
      <c r="C104" s="105">
        <v>8</v>
      </c>
      <c r="D104" s="105">
        <v>7</v>
      </c>
      <c r="E104" s="106" t="s">
        <v>562</v>
      </c>
      <c r="F104" s="111" t="s">
        <v>563</v>
      </c>
      <c r="G104" s="96">
        <f t="shared" si="1"/>
        <v>0</v>
      </c>
      <c r="H104" s="52"/>
      <c r="I104" s="52"/>
    </row>
    <row r="105" spans="1:9" ht="27" customHeight="1">
      <c r="A105" s="98">
        <v>2490</v>
      </c>
      <c r="B105" s="88" t="s">
        <v>260</v>
      </c>
      <c r="C105" s="88">
        <v>9</v>
      </c>
      <c r="D105" s="88">
        <v>0</v>
      </c>
      <c r="E105" s="102" t="s">
        <v>32</v>
      </c>
      <c r="F105" s="103" t="s">
        <v>565</v>
      </c>
      <c r="G105" s="96">
        <f t="shared" si="1"/>
        <v>-3452000</v>
      </c>
      <c r="H105" s="53">
        <f>SUM(H106)</f>
        <v>0</v>
      </c>
      <c r="I105" s="53">
        <f>SUM(I106)</f>
        <v>-3452000</v>
      </c>
    </row>
    <row r="106" spans="1:9" ht="27" customHeight="1">
      <c r="A106" s="98">
        <v>2491</v>
      </c>
      <c r="B106" s="105" t="s">
        <v>260</v>
      </c>
      <c r="C106" s="105">
        <v>9</v>
      </c>
      <c r="D106" s="105">
        <v>1</v>
      </c>
      <c r="E106" s="106" t="s">
        <v>564</v>
      </c>
      <c r="F106" s="111" t="s">
        <v>566</v>
      </c>
      <c r="G106" s="96">
        <f t="shared" si="1"/>
        <v>-3452000</v>
      </c>
      <c r="H106" s="52"/>
      <c r="I106" s="115">
        <v>-3452000</v>
      </c>
    </row>
    <row r="107" spans="1:9" s="101" customFormat="1" ht="25.5" customHeight="1">
      <c r="A107" s="98">
        <v>2500</v>
      </c>
      <c r="B107" s="88" t="s">
        <v>262</v>
      </c>
      <c r="C107" s="88">
        <v>0</v>
      </c>
      <c r="D107" s="88">
        <v>0</v>
      </c>
      <c r="E107" s="99" t="s">
        <v>985</v>
      </c>
      <c r="F107" s="112" t="s">
        <v>567</v>
      </c>
      <c r="G107" s="96">
        <f t="shared" si="1"/>
        <v>458989.6</v>
      </c>
      <c r="H107" s="53">
        <f>SUM(H108+H110+H112+H114+H116+H118)</f>
        <v>233989.6</v>
      </c>
      <c r="I107" s="53">
        <f>SUM(I108+I110+I112+I114+I116+I118)</f>
        <v>225000</v>
      </c>
    </row>
    <row r="108" spans="1:9" ht="16.5" customHeight="1">
      <c r="A108" s="98">
        <v>2510</v>
      </c>
      <c r="B108" s="88" t="s">
        <v>262</v>
      </c>
      <c r="C108" s="88">
        <v>1</v>
      </c>
      <c r="D108" s="88">
        <v>0</v>
      </c>
      <c r="E108" s="102" t="s">
        <v>33</v>
      </c>
      <c r="F108" s="103" t="s">
        <v>569</v>
      </c>
      <c r="G108" s="96">
        <f t="shared" si="1"/>
        <v>233989.6</v>
      </c>
      <c r="H108" s="53">
        <f>SUM(H109)</f>
        <v>233989.6</v>
      </c>
      <c r="I108" s="53">
        <f>SUM(I109)</f>
        <v>0</v>
      </c>
    </row>
    <row r="109" spans="1:9" ht="16.5" customHeight="1">
      <c r="A109" s="98">
        <v>2511</v>
      </c>
      <c r="B109" s="105" t="s">
        <v>262</v>
      </c>
      <c r="C109" s="105">
        <v>1</v>
      </c>
      <c r="D109" s="105">
        <v>1</v>
      </c>
      <c r="E109" s="106" t="s">
        <v>568</v>
      </c>
      <c r="F109" s="111" t="s">
        <v>570</v>
      </c>
      <c r="G109" s="96">
        <f t="shared" si="1"/>
        <v>233989.6</v>
      </c>
      <c r="H109" s="52">
        <v>233989.6</v>
      </c>
      <c r="I109" s="52">
        <v>0</v>
      </c>
    </row>
    <row r="110" spans="1:9" ht="23.25" customHeight="1">
      <c r="A110" s="98">
        <v>2520</v>
      </c>
      <c r="B110" s="88" t="s">
        <v>262</v>
      </c>
      <c r="C110" s="88">
        <v>2</v>
      </c>
      <c r="D110" s="88">
        <v>0</v>
      </c>
      <c r="E110" s="102" t="s">
        <v>34</v>
      </c>
      <c r="F110" s="103" t="s">
        <v>571</v>
      </c>
      <c r="G110" s="96">
        <f t="shared" si="1"/>
        <v>225000</v>
      </c>
      <c r="H110" s="53">
        <f>SUM(H111)</f>
        <v>0</v>
      </c>
      <c r="I110" s="53">
        <f>SUM(I111)</f>
        <v>225000</v>
      </c>
    </row>
    <row r="111" spans="1:9" ht="16.5" customHeight="1">
      <c r="A111" s="98">
        <v>2521</v>
      </c>
      <c r="B111" s="105" t="s">
        <v>262</v>
      </c>
      <c r="C111" s="105">
        <v>2</v>
      </c>
      <c r="D111" s="105">
        <v>1</v>
      </c>
      <c r="E111" s="106" t="s">
        <v>572</v>
      </c>
      <c r="F111" s="111" t="s">
        <v>573</v>
      </c>
      <c r="G111" s="96">
        <f t="shared" si="1"/>
        <v>225000</v>
      </c>
      <c r="H111" s="52">
        <v>0</v>
      </c>
      <c r="I111" s="52">
        <v>225000</v>
      </c>
    </row>
    <row r="112" spans="1:9" ht="25.5" customHeight="1">
      <c r="A112" s="98">
        <v>2530</v>
      </c>
      <c r="B112" s="88" t="s">
        <v>262</v>
      </c>
      <c r="C112" s="88">
        <v>3</v>
      </c>
      <c r="D112" s="88">
        <v>0</v>
      </c>
      <c r="E112" s="102" t="s">
        <v>35</v>
      </c>
      <c r="F112" s="103" t="s">
        <v>575</v>
      </c>
      <c r="G112" s="96">
        <f t="shared" si="1"/>
        <v>0</v>
      </c>
      <c r="H112" s="53">
        <f>SUM(H113)</f>
        <v>0</v>
      </c>
      <c r="I112" s="53">
        <f>SUM(I113)</f>
        <v>0</v>
      </c>
    </row>
    <row r="113" spans="1:9" ht="16.5" customHeight="1">
      <c r="A113" s="98">
        <v>2531</v>
      </c>
      <c r="B113" s="105" t="s">
        <v>262</v>
      </c>
      <c r="C113" s="105">
        <v>3</v>
      </c>
      <c r="D113" s="105">
        <v>1</v>
      </c>
      <c r="E113" s="106" t="s">
        <v>574</v>
      </c>
      <c r="F113" s="111" t="s">
        <v>576</v>
      </c>
      <c r="G113" s="96">
        <f t="shared" si="1"/>
        <v>0</v>
      </c>
      <c r="H113" s="52"/>
      <c r="I113" s="52"/>
    </row>
    <row r="114" spans="1:9" ht="27.75" customHeight="1">
      <c r="A114" s="98">
        <v>2540</v>
      </c>
      <c r="B114" s="88" t="s">
        <v>262</v>
      </c>
      <c r="C114" s="88">
        <v>4</v>
      </c>
      <c r="D114" s="88">
        <v>0</v>
      </c>
      <c r="E114" s="102" t="s">
        <v>36</v>
      </c>
      <c r="F114" s="103" t="s">
        <v>578</v>
      </c>
      <c r="G114" s="96">
        <f t="shared" si="1"/>
        <v>0</v>
      </c>
      <c r="H114" s="53">
        <f>SUM(H115)</f>
        <v>0</v>
      </c>
      <c r="I114" s="53">
        <f>SUM(I115)</f>
        <v>0</v>
      </c>
    </row>
    <row r="115" spans="1:9" ht="27" customHeight="1">
      <c r="A115" s="98">
        <v>2541</v>
      </c>
      <c r="B115" s="105" t="s">
        <v>262</v>
      </c>
      <c r="C115" s="105">
        <v>4</v>
      </c>
      <c r="D115" s="105">
        <v>1</v>
      </c>
      <c r="E115" s="106" t="s">
        <v>577</v>
      </c>
      <c r="F115" s="111" t="s">
        <v>579</v>
      </c>
      <c r="G115" s="96">
        <f t="shared" si="1"/>
        <v>0</v>
      </c>
      <c r="H115" s="52"/>
      <c r="I115" s="52"/>
    </row>
    <row r="116" spans="1:9" ht="39.75" customHeight="1">
      <c r="A116" s="98">
        <v>2550</v>
      </c>
      <c r="B116" s="88" t="s">
        <v>262</v>
      </c>
      <c r="C116" s="88">
        <v>5</v>
      </c>
      <c r="D116" s="88">
        <v>0</v>
      </c>
      <c r="E116" s="102" t="s">
        <v>37</v>
      </c>
      <c r="F116" s="103" t="s">
        <v>581</v>
      </c>
      <c r="G116" s="96">
        <f t="shared" si="1"/>
        <v>0</v>
      </c>
      <c r="H116" s="53">
        <f>SUM(H117)</f>
        <v>0</v>
      </c>
      <c r="I116" s="53">
        <f>SUM(I117)</f>
        <v>0</v>
      </c>
    </row>
    <row r="117" spans="1:9" ht="27" customHeight="1">
      <c r="A117" s="98">
        <v>2551</v>
      </c>
      <c r="B117" s="105" t="s">
        <v>262</v>
      </c>
      <c r="C117" s="105">
        <v>5</v>
      </c>
      <c r="D117" s="105">
        <v>1</v>
      </c>
      <c r="E117" s="106" t="s">
        <v>580</v>
      </c>
      <c r="F117" s="111" t="s">
        <v>582</v>
      </c>
      <c r="G117" s="96">
        <f t="shared" si="1"/>
        <v>0</v>
      </c>
      <c r="H117" s="52"/>
      <c r="I117" s="52"/>
    </row>
    <row r="118" spans="1:9" ht="27" customHeight="1">
      <c r="A118" s="98">
        <v>2560</v>
      </c>
      <c r="B118" s="88" t="s">
        <v>262</v>
      </c>
      <c r="C118" s="88">
        <v>6</v>
      </c>
      <c r="D118" s="88">
        <v>0</v>
      </c>
      <c r="E118" s="102" t="s">
        <v>38</v>
      </c>
      <c r="F118" s="103" t="s">
        <v>584</v>
      </c>
      <c r="G118" s="96">
        <f t="shared" si="1"/>
        <v>0</v>
      </c>
      <c r="H118" s="53">
        <f>SUM(H119)</f>
        <v>0</v>
      </c>
      <c r="I118" s="53">
        <f>SUM(I119)</f>
        <v>0</v>
      </c>
    </row>
    <row r="119" spans="1:9" ht="27" customHeight="1">
      <c r="A119" s="98">
        <v>2561</v>
      </c>
      <c r="B119" s="105" t="s">
        <v>262</v>
      </c>
      <c r="C119" s="105">
        <v>6</v>
      </c>
      <c r="D119" s="105">
        <v>1</v>
      </c>
      <c r="E119" s="106" t="s">
        <v>583</v>
      </c>
      <c r="F119" s="111" t="s">
        <v>585</v>
      </c>
      <c r="G119" s="96">
        <f t="shared" si="1"/>
        <v>0</v>
      </c>
      <c r="H119" s="52"/>
      <c r="I119" s="52"/>
    </row>
    <row r="120" spans="1:9" s="101" customFormat="1" ht="27" customHeight="1">
      <c r="A120" s="98">
        <v>2600</v>
      </c>
      <c r="B120" s="88" t="s">
        <v>263</v>
      </c>
      <c r="C120" s="88">
        <v>0</v>
      </c>
      <c r="D120" s="88">
        <v>0</v>
      </c>
      <c r="E120" s="99" t="s">
        <v>986</v>
      </c>
      <c r="F120" s="112" t="s">
        <v>586</v>
      </c>
      <c r="G120" s="96">
        <f t="shared" si="1"/>
        <v>663699.55000000005</v>
      </c>
      <c r="H120" s="53">
        <f>SUM(H121+H123+H125+H127+H129+H131)</f>
        <v>221320</v>
      </c>
      <c r="I120" s="53">
        <f>SUM(I121+I123+I125+I127+I129+I131)</f>
        <v>442379.55</v>
      </c>
    </row>
    <row r="121" spans="1:9" ht="14.25" customHeight="1">
      <c r="A121" s="98">
        <v>2610</v>
      </c>
      <c r="B121" s="88" t="s">
        <v>263</v>
      </c>
      <c r="C121" s="88">
        <v>1</v>
      </c>
      <c r="D121" s="88">
        <v>0</v>
      </c>
      <c r="E121" s="102" t="s">
        <v>39</v>
      </c>
      <c r="F121" s="103" t="s">
        <v>587</v>
      </c>
      <c r="G121" s="96">
        <f t="shared" si="1"/>
        <v>0</v>
      </c>
      <c r="H121" s="53">
        <f>SUM(H122)</f>
        <v>0</v>
      </c>
      <c r="I121" s="53">
        <f>SUM(I122)</f>
        <v>0</v>
      </c>
    </row>
    <row r="122" spans="1:9" ht="14.25" customHeight="1">
      <c r="A122" s="98">
        <v>2611</v>
      </c>
      <c r="B122" s="105" t="s">
        <v>263</v>
      </c>
      <c r="C122" s="105">
        <v>1</v>
      </c>
      <c r="D122" s="105">
        <v>1</v>
      </c>
      <c r="E122" s="106" t="s">
        <v>588</v>
      </c>
      <c r="F122" s="111" t="s">
        <v>589</v>
      </c>
      <c r="G122" s="96">
        <f t="shared" si="1"/>
        <v>0</v>
      </c>
      <c r="H122" s="52"/>
      <c r="I122" s="52"/>
    </row>
    <row r="123" spans="1:9" ht="14.25" customHeight="1">
      <c r="A123" s="98">
        <v>2620</v>
      </c>
      <c r="B123" s="88" t="s">
        <v>263</v>
      </c>
      <c r="C123" s="88">
        <v>2</v>
      </c>
      <c r="D123" s="88">
        <v>0</v>
      </c>
      <c r="E123" s="102" t="s">
        <v>40</v>
      </c>
      <c r="F123" s="103" t="s">
        <v>591</v>
      </c>
      <c r="G123" s="96">
        <f t="shared" si="1"/>
        <v>0</v>
      </c>
      <c r="H123" s="53">
        <f>SUM(H124)</f>
        <v>0</v>
      </c>
      <c r="I123" s="53">
        <f>SUM(I124)</f>
        <v>0</v>
      </c>
    </row>
    <row r="124" spans="1:9" ht="14.25" customHeight="1">
      <c r="A124" s="98">
        <v>2621</v>
      </c>
      <c r="B124" s="105" t="s">
        <v>263</v>
      </c>
      <c r="C124" s="105">
        <v>2</v>
      </c>
      <c r="D124" s="105">
        <v>1</v>
      </c>
      <c r="E124" s="106" t="s">
        <v>590</v>
      </c>
      <c r="F124" s="111" t="s">
        <v>592</v>
      </c>
      <c r="G124" s="96">
        <f t="shared" si="1"/>
        <v>0</v>
      </c>
      <c r="H124" s="52"/>
      <c r="I124" s="52"/>
    </row>
    <row r="125" spans="1:9" ht="14.25" customHeight="1">
      <c r="A125" s="98">
        <v>2630</v>
      </c>
      <c r="B125" s="88" t="s">
        <v>263</v>
      </c>
      <c r="C125" s="88">
        <v>3</v>
      </c>
      <c r="D125" s="88">
        <v>0</v>
      </c>
      <c r="E125" s="102" t="s">
        <v>41</v>
      </c>
      <c r="F125" s="103" t="s">
        <v>593</v>
      </c>
      <c r="G125" s="96">
        <f t="shared" si="1"/>
        <v>258466.56</v>
      </c>
      <c r="H125" s="53">
        <f>SUM(H126)</f>
        <v>0</v>
      </c>
      <c r="I125" s="53">
        <f>SUM(I126)</f>
        <v>258466.56</v>
      </c>
    </row>
    <row r="126" spans="1:9" ht="14.25" customHeight="1">
      <c r="A126" s="98">
        <v>2631</v>
      </c>
      <c r="B126" s="105" t="s">
        <v>263</v>
      </c>
      <c r="C126" s="105">
        <v>3</v>
      </c>
      <c r="D126" s="105">
        <v>1</v>
      </c>
      <c r="E126" s="106" t="s">
        <v>594</v>
      </c>
      <c r="F126" s="116" t="s">
        <v>595</v>
      </c>
      <c r="G126" s="96">
        <f t="shared" si="1"/>
        <v>258466.56</v>
      </c>
      <c r="H126" s="52">
        <v>0</v>
      </c>
      <c r="I126" s="52">
        <v>258466.56</v>
      </c>
    </row>
    <row r="127" spans="1:9" ht="14.25" customHeight="1">
      <c r="A127" s="98">
        <v>2640</v>
      </c>
      <c r="B127" s="88" t="s">
        <v>263</v>
      </c>
      <c r="C127" s="88">
        <v>4</v>
      </c>
      <c r="D127" s="88">
        <v>0</v>
      </c>
      <c r="E127" s="102" t="s">
        <v>42</v>
      </c>
      <c r="F127" s="103" t="s">
        <v>596</v>
      </c>
      <c r="G127" s="96">
        <f t="shared" si="1"/>
        <v>277162.99</v>
      </c>
      <c r="H127" s="53">
        <f>SUM(H128)</f>
        <v>93250</v>
      </c>
      <c r="I127" s="53">
        <f>SUM(I128)</f>
        <v>183912.99</v>
      </c>
    </row>
    <row r="128" spans="1:9" ht="14.25" customHeight="1">
      <c r="A128" s="98">
        <v>2641</v>
      </c>
      <c r="B128" s="105" t="s">
        <v>263</v>
      </c>
      <c r="C128" s="105">
        <v>4</v>
      </c>
      <c r="D128" s="105">
        <v>1</v>
      </c>
      <c r="E128" s="106" t="s">
        <v>597</v>
      </c>
      <c r="F128" s="111" t="s">
        <v>598</v>
      </c>
      <c r="G128" s="96">
        <f t="shared" si="1"/>
        <v>277162.99</v>
      </c>
      <c r="H128" s="53">
        <v>93250</v>
      </c>
      <c r="I128" s="52">
        <v>183912.99</v>
      </c>
    </row>
    <row r="129" spans="1:9" ht="38.25" customHeight="1">
      <c r="A129" s="98">
        <v>2650</v>
      </c>
      <c r="B129" s="88" t="s">
        <v>263</v>
      </c>
      <c r="C129" s="88">
        <v>5</v>
      </c>
      <c r="D129" s="88">
        <v>0</v>
      </c>
      <c r="E129" s="102" t="s">
        <v>43</v>
      </c>
      <c r="F129" s="103" t="s">
        <v>603</v>
      </c>
      <c r="G129" s="96">
        <f t="shared" si="1"/>
        <v>0</v>
      </c>
      <c r="H129" s="53">
        <f>SUM(H130)</f>
        <v>0</v>
      </c>
      <c r="I129" s="53">
        <f>M132</f>
        <v>0</v>
      </c>
    </row>
    <row r="130" spans="1:9" ht="39" customHeight="1">
      <c r="A130" s="98">
        <v>2651</v>
      </c>
      <c r="B130" s="105" t="s">
        <v>263</v>
      </c>
      <c r="C130" s="105">
        <v>5</v>
      </c>
      <c r="D130" s="105">
        <v>1</v>
      </c>
      <c r="E130" s="106" t="s">
        <v>602</v>
      </c>
      <c r="F130" s="111" t="s">
        <v>604</v>
      </c>
      <c r="G130" s="96">
        <f t="shared" si="1"/>
        <v>0</v>
      </c>
      <c r="H130" s="52"/>
      <c r="I130" s="52"/>
    </row>
    <row r="131" spans="1:9" ht="38.25" customHeight="1">
      <c r="A131" s="98">
        <v>2660</v>
      </c>
      <c r="B131" s="88" t="s">
        <v>263</v>
      </c>
      <c r="C131" s="88">
        <v>6</v>
      </c>
      <c r="D131" s="88">
        <v>0</v>
      </c>
      <c r="E131" s="102" t="s">
        <v>44</v>
      </c>
      <c r="F131" s="113" t="s">
        <v>608</v>
      </c>
      <c r="G131" s="96">
        <f t="shared" si="1"/>
        <v>128070</v>
      </c>
      <c r="H131" s="53">
        <f>SUM(H132)</f>
        <v>128070</v>
      </c>
      <c r="I131" s="53">
        <f>SUM(I132)</f>
        <v>0</v>
      </c>
    </row>
    <row r="132" spans="1:9" ht="26.25" customHeight="1">
      <c r="A132" s="98">
        <v>2661</v>
      </c>
      <c r="B132" s="105" t="s">
        <v>263</v>
      </c>
      <c r="C132" s="105">
        <v>6</v>
      </c>
      <c r="D132" s="105">
        <v>1</v>
      </c>
      <c r="E132" s="106" t="s">
        <v>605</v>
      </c>
      <c r="F132" s="111" t="s">
        <v>609</v>
      </c>
      <c r="G132" s="96">
        <f t="shared" si="1"/>
        <v>128070</v>
      </c>
      <c r="H132" s="52">
        <v>128070</v>
      </c>
      <c r="I132" s="52">
        <v>0</v>
      </c>
    </row>
    <row r="133" spans="1:9" s="101" customFormat="1" ht="14.25" customHeight="1">
      <c r="A133" s="98">
        <v>2700</v>
      </c>
      <c r="B133" s="88" t="s">
        <v>264</v>
      </c>
      <c r="C133" s="88">
        <v>0</v>
      </c>
      <c r="D133" s="88">
        <v>0</v>
      </c>
      <c r="E133" s="99" t="s">
        <v>987</v>
      </c>
      <c r="F133" s="112" t="s">
        <v>610</v>
      </c>
      <c r="G133" s="96">
        <f t="shared" si="1"/>
        <v>0</v>
      </c>
      <c r="H133" s="53">
        <f>SUM(H134+H138+H143+H148+H150+H152)</f>
        <v>0</v>
      </c>
      <c r="I133" s="53">
        <f>SUM(I134+I138+I143+I148+I150+I152)</f>
        <v>0</v>
      </c>
    </row>
    <row r="134" spans="1:9" ht="27" customHeight="1">
      <c r="A134" s="98">
        <v>2710</v>
      </c>
      <c r="B134" s="88" t="s">
        <v>264</v>
      </c>
      <c r="C134" s="88">
        <v>1</v>
      </c>
      <c r="D134" s="88">
        <v>0</v>
      </c>
      <c r="E134" s="102" t="s">
        <v>45</v>
      </c>
      <c r="F134" s="103" t="s">
        <v>611</v>
      </c>
      <c r="G134" s="96">
        <f t="shared" si="1"/>
        <v>0</v>
      </c>
      <c r="H134" s="53">
        <f>SUM(H135:H137)</f>
        <v>0</v>
      </c>
      <c r="I134" s="53">
        <f>SUM(I135:I137)</f>
        <v>0</v>
      </c>
    </row>
    <row r="135" spans="1:9" ht="15" customHeight="1">
      <c r="A135" s="98">
        <v>2711</v>
      </c>
      <c r="B135" s="105" t="s">
        <v>264</v>
      </c>
      <c r="C135" s="105">
        <v>1</v>
      </c>
      <c r="D135" s="105">
        <v>1</v>
      </c>
      <c r="E135" s="106" t="s">
        <v>612</v>
      </c>
      <c r="F135" s="111" t="s">
        <v>613</v>
      </c>
      <c r="G135" s="96">
        <f t="shared" si="1"/>
        <v>0</v>
      </c>
      <c r="H135" s="52"/>
      <c r="I135" s="52"/>
    </row>
    <row r="136" spans="1:9" ht="15" customHeight="1">
      <c r="A136" s="98">
        <v>2712</v>
      </c>
      <c r="B136" s="105" t="s">
        <v>264</v>
      </c>
      <c r="C136" s="105">
        <v>1</v>
      </c>
      <c r="D136" s="105">
        <v>2</v>
      </c>
      <c r="E136" s="106" t="s">
        <v>614</v>
      </c>
      <c r="F136" s="111" t="s">
        <v>615</v>
      </c>
      <c r="G136" s="96">
        <f t="shared" si="1"/>
        <v>0</v>
      </c>
      <c r="H136" s="52"/>
      <c r="I136" s="52"/>
    </row>
    <row r="137" spans="1:9" ht="15" customHeight="1">
      <c r="A137" s="98">
        <v>2713</v>
      </c>
      <c r="B137" s="105" t="s">
        <v>264</v>
      </c>
      <c r="C137" s="105">
        <v>1</v>
      </c>
      <c r="D137" s="105">
        <v>3</v>
      </c>
      <c r="E137" s="106" t="s">
        <v>102</v>
      </c>
      <c r="F137" s="111" t="s">
        <v>616</v>
      </c>
      <c r="G137" s="96">
        <f t="shared" ref="G137:G200" si="2">SUM(H137:I137)</f>
        <v>0</v>
      </c>
      <c r="H137" s="52"/>
      <c r="I137" s="52"/>
    </row>
    <row r="138" spans="1:9" ht="24.75" customHeight="1">
      <c r="A138" s="98">
        <v>2720</v>
      </c>
      <c r="B138" s="88" t="s">
        <v>264</v>
      </c>
      <c r="C138" s="88">
        <v>2</v>
      </c>
      <c r="D138" s="88">
        <v>0</v>
      </c>
      <c r="E138" s="102" t="s">
        <v>46</v>
      </c>
      <c r="F138" s="103" t="s">
        <v>617</v>
      </c>
      <c r="G138" s="96">
        <f t="shared" si="2"/>
        <v>0</v>
      </c>
      <c r="H138" s="53">
        <f>SUM(H139:H142)</f>
        <v>0</v>
      </c>
      <c r="I138" s="53">
        <f>SUM(I139:I142)</f>
        <v>0</v>
      </c>
    </row>
    <row r="139" spans="1:9" ht="15" customHeight="1">
      <c r="A139" s="98">
        <v>2721</v>
      </c>
      <c r="B139" s="105" t="s">
        <v>264</v>
      </c>
      <c r="C139" s="105">
        <v>2</v>
      </c>
      <c r="D139" s="105">
        <v>1</v>
      </c>
      <c r="E139" s="106" t="s">
        <v>618</v>
      </c>
      <c r="F139" s="111" t="s">
        <v>619</v>
      </c>
      <c r="G139" s="96">
        <f t="shared" si="2"/>
        <v>0</v>
      </c>
      <c r="H139" s="52"/>
      <c r="I139" s="52"/>
    </row>
    <row r="140" spans="1:9" ht="15" customHeight="1">
      <c r="A140" s="98">
        <v>2722</v>
      </c>
      <c r="B140" s="105" t="s">
        <v>264</v>
      </c>
      <c r="C140" s="105">
        <v>2</v>
      </c>
      <c r="D140" s="105">
        <v>2</v>
      </c>
      <c r="E140" s="106" t="s">
        <v>620</v>
      </c>
      <c r="F140" s="111" t="s">
        <v>621</v>
      </c>
      <c r="G140" s="96">
        <f t="shared" si="2"/>
        <v>0</v>
      </c>
      <c r="H140" s="52"/>
      <c r="I140" s="52"/>
    </row>
    <row r="141" spans="1:9" ht="15" customHeight="1">
      <c r="A141" s="98">
        <v>2723</v>
      </c>
      <c r="B141" s="105" t="s">
        <v>264</v>
      </c>
      <c r="C141" s="105">
        <v>2</v>
      </c>
      <c r="D141" s="105">
        <v>3</v>
      </c>
      <c r="E141" s="106" t="s">
        <v>103</v>
      </c>
      <c r="F141" s="111" t="s">
        <v>622</v>
      </c>
      <c r="G141" s="96">
        <f t="shared" si="2"/>
        <v>0</v>
      </c>
      <c r="H141" s="52"/>
      <c r="I141" s="52"/>
    </row>
    <row r="142" spans="1:9" ht="15" customHeight="1">
      <c r="A142" s="98">
        <v>2724</v>
      </c>
      <c r="B142" s="105" t="s">
        <v>264</v>
      </c>
      <c r="C142" s="105">
        <v>2</v>
      </c>
      <c r="D142" s="105">
        <v>4</v>
      </c>
      <c r="E142" s="106" t="s">
        <v>623</v>
      </c>
      <c r="F142" s="111" t="s">
        <v>624</v>
      </c>
      <c r="G142" s="96">
        <f t="shared" si="2"/>
        <v>0</v>
      </c>
      <c r="H142" s="52"/>
      <c r="I142" s="52"/>
    </row>
    <row r="143" spans="1:9" ht="15" customHeight="1">
      <c r="A143" s="98">
        <v>2730</v>
      </c>
      <c r="B143" s="88" t="s">
        <v>264</v>
      </c>
      <c r="C143" s="88">
        <v>3</v>
      </c>
      <c r="D143" s="88">
        <v>0</v>
      </c>
      <c r="E143" s="102" t="s">
        <v>47</v>
      </c>
      <c r="F143" s="103" t="s">
        <v>626</v>
      </c>
      <c r="G143" s="96">
        <f t="shared" si="2"/>
        <v>0</v>
      </c>
      <c r="H143" s="53">
        <f>SUM(H144:H147)</f>
        <v>0</v>
      </c>
      <c r="I143" s="53">
        <f>SUM(I144:I147)</f>
        <v>0</v>
      </c>
    </row>
    <row r="144" spans="1:9" ht="24.75" customHeight="1">
      <c r="A144" s="98">
        <v>2731</v>
      </c>
      <c r="B144" s="105" t="s">
        <v>264</v>
      </c>
      <c r="C144" s="105">
        <v>3</v>
      </c>
      <c r="D144" s="105">
        <v>1</v>
      </c>
      <c r="E144" s="106" t="s">
        <v>627</v>
      </c>
      <c r="F144" s="107" t="s">
        <v>628</v>
      </c>
      <c r="G144" s="96">
        <f t="shared" si="2"/>
        <v>0</v>
      </c>
      <c r="H144" s="52"/>
      <c r="I144" s="52"/>
    </row>
    <row r="145" spans="1:9" ht="24.75" customHeight="1">
      <c r="A145" s="98">
        <v>2732</v>
      </c>
      <c r="B145" s="105" t="s">
        <v>264</v>
      </c>
      <c r="C145" s="105">
        <v>3</v>
      </c>
      <c r="D145" s="105">
        <v>2</v>
      </c>
      <c r="E145" s="106" t="s">
        <v>629</v>
      </c>
      <c r="F145" s="107" t="s">
        <v>630</v>
      </c>
      <c r="G145" s="96">
        <f t="shared" si="2"/>
        <v>0</v>
      </c>
      <c r="H145" s="52"/>
      <c r="I145" s="52"/>
    </row>
    <row r="146" spans="1:9" ht="24.75" customHeight="1">
      <c r="A146" s="98">
        <v>2733</v>
      </c>
      <c r="B146" s="105" t="s">
        <v>264</v>
      </c>
      <c r="C146" s="105">
        <v>3</v>
      </c>
      <c r="D146" s="105">
        <v>3</v>
      </c>
      <c r="E146" s="106" t="s">
        <v>631</v>
      </c>
      <c r="F146" s="107" t="s">
        <v>632</v>
      </c>
      <c r="G146" s="96">
        <f t="shared" si="2"/>
        <v>0</v>
      </c>
      <c r="H146" s="52"/>
      <c r="I146" s="52"/>
    </row>
    <row r="147" spans="1:9" ht="24.75" customHeight="1">
      <c r="A147" s="98">
        <v>2734</v>
      </c>
      <c r="B147" s="105" t="s">
        <v>264</v>
      </c>
      <c r="C147" s="105">
        <v>3</v>
      </c>
      <c r="D147" s="105">
        <v>4</v>
      </c>
      <c r="E147" s="106" t="s">
        <v>633</v>
      </c>
      <c r="F147" s="107" t="s">
        <v>634</v>
      </c>
      <c r="G147" s="96">
        <f t="shared" si="2"/>
        <v>0</v>
      </c>
      <c r="H147" s="52"/>
      <c r="I147" s="52"/>
    </row>
    <row r="148" spans="1:9" ht="24.75" customHeight="1">
      <c r="A148" s="98">
        <v>2740</v>
      </c>
      <c r="B148" s="88" t="s">
        <v>264</v>
      </c>
      <c r="C148" s="88">
        <v>4</v>
      </c>
      <c r="D148" s="88">
        <v>0</v>
      </c>
      <c r="E148" s="102" t="s">
        <v>48</v>
      </c>
      <c r="F148" s="103" t="s">
        <v>636</v>
      </c>
      <c r="G148" s="96">
        <f t="shared" si="2"/>
        <v>0</v>
      </c>
      <c r="H148" s="53">
        <f>SUM(H149)</f>
        <v>0</v>
      </c>
      <c r="I148" s="53">
        <f>SUM(I149)</f>
        <v>0</v>
      </c>
    </row>
    <row r="149" spans="1:9" ht="16.5" customHeight="1">
      <c r="A149" s="98">
        <v>2741</v>
      </c>
      <c r="B149" s="105" t="s">
        <v>264</v>
      </c>
      <c r="C149" s="105">
        <v>4</v>
      </c>
      <c r="D149" s="105">
        <v>1</v>
      </c>
      <c r="E149" s="106" t="s">
        <v>635</v>
      </c>
      <c r="F149" s="111" t="s">
        <v>637</v>
      </c>
      <c r="G149" s="96">
        <f t="shared" si="2"/>
        <v>0</v>
      </c>
      <c r="H149" s="52"/>
      <c r="I149" s="52"/>
    </row>
    <row r="150" spans="1:9" ht="24.75" customHeight="1">
      <c r="A150" s="98">
        <v>2750</v>
      </c>
      <c r="B150" s="88" t="s">
        <v>264</v>
      </c>
      <c r="C150" s="88">
        <v>5</v>
      </c>
      <c r="D150" s="88">
        <v>0</v>
      </c>
      <c r="E150" s="102" t="s">
        <v>49</v>
      </c>
      <c r="F150" s="103" t="s">
        <v>639</v>
      </c>
      <c r="G150" s="96">
        <f t="shared" si="2"/>
        <v>0</v>
      </c>
      <c r="H150" s="53">
        <f>SUM(H151)</f>
        <v>0</v>
      </c>
      <c r="I150" s="53">
        <f>SUM(I151)</f>
        <v>0</v>
      </c>
    </row>
    <row r="151" spans="1:9" ht="24">
      <c r="A151" s="98">
        <v>2751</v>
      </c>
      <c r="B151" s="105" t="s">
        <v>264</v>
      </c>
      <c r="C151" s="105">
        <v>5</v>
      </c>
      <c r="D151" s="105">
        <v>1</v>
      </c>
      <c r="E151" s="106" t="s">
        <v>638</v>
      </c>
      <c r="F151" s="111" t="s">
        <v>639</v>
      </c>
      <c r="G151" s="96">
        <f t="shared" si="2"/>
        <v>0</v>
      </c>
      <c r="H151" s="52"/>
      <c r="I151" s="52"/>
    </row>
    <row r="152" spans="1:9" ht="27.75" customHeight="1">
      <c r="A152" s="98">
        <v>2760</v>
      </c>
      <c r="B152" s="88" t="s">
        <v>264</v>
      </c>
      <c r="C152" s="88">
        <v>6</v>
      </c>
      <c r="D152" s="88">
        <v>0</v>
      </c>
      <c r="E152" s="102" t="s">
        <v>50</v>
      </c>
      <c r="F152" s="103" t="s">
        <v>641</v>
      </c>
      <c r="G152" s="96">
        <f t="shared" si="2"/>
        <v>0</v>
      </c>
      <c r="H152" s="53">
        <f>SUM(H153:H154)</f>
        <v>0</v>
      </c>
      <c r="I152" s="53">
        <f>SUM(I153:I154)</f>
        <v>0</v>
      </c>
    </row>
    <row r="153" spans="1:9" ht="24">
      <c r="A153" s="98">
        <v>2761</v>
      </c>
      <c r="B153" s="105" t="s">
        <v>264</v>
      </c>
      <c r="C153" s="105">
        <v>6</v>
      </c>
      <c r="D153" s="105">
        <v>1</v>
      </c>
      <c r="E153" s="106" t="s">
        <v>265</v>
      </c>
      <c r="F153" s="103"/>
      <c r="G153" s="96">
        <f t="shared" si="2"/>
        <v>0</v>
      </c>
      <c r="H153" s="52"/>
      <c r="I153" s="52"/>
    </row>
    <row r="154" spans="1:9" ht="17.25" customHeight="1">
      <c r="A154" s="98">
        <v>2762</v>
      </c>
      <c r="B154" s="105" t="s">
        <v>264</v>
      </c>
      <c r="C154" s="105">
        <v>6</v>
      </c>
      <c r="D154" s="105">
        <v>2</v>
      </c>
      <c r="E154" s="106" t="s">
        <v>640</v>
      </c>
      <c r="F154" s="111" t="s">
        <v>642</v>
      </c>
      <c r="G154" s="96">
        <f t="shared" si="2"/>
        <v>0</v>
      </c>
      <c r="H154" s="52"/>
      <c r="I154" s="52"/>
    </row>
    <row r="155" spans="1:9" s="101" customFormat="1" ht="14.25" customHeight="1">
      <c r="A155" s="98">
        <v>2800</v>
      </c>
      <c r="B155" s="88" t="s">
        <v>266</v>
      </c>
      <c r="C155" s="88">
        <v>0</v>
      </c>
      <c r="D155" s="88">
        <v>0</v>
      </c>
      <c r="E155" s="117" t="s">
        <v>988</v>
      </c>
      <c r="F155" s="112" t="s">
        <v>643</v>
      </c>
      <c r="G155" s="96">
        <f t="shared" si="2"/>
        <v>1836274.24</v>
      </c>
      <c r="H155" s="53">
        <f>SUM(H156+H158+H166+H170+H174+H176)</f>
        <v>181657</v>
      </c>
      <c r="I155" s="53">
        <f>I176</f>
        <v>1654617.24</v>
      </c>
    </row>
    <row r="156" spans="1:9" ht="15" customHeight="1">
      <c r="A156" s="98">
        <v>2810</v>
      </c>
      <c r="B156" s="105" t="s">
        <v>266</v>
      </c>
      <c r="C156" s="105">
        <v>1</v>
      </c>
      <c r="D156" s="105">
        <v>0</v>
      </c>
      <c r="E156" s="102" t="s">
        <v>51</v>
      </c>
      <c r="F156" s="103" t="s">
        <v>645</v>
      </c>
      <c r="G156" s="96">
        <f t="shared" si="2"/>
        <v>0</v>
      </c>
      <c r="H156" s="53">
        <f>SUM(H157)</f>
        <v>0</v>
      </c>
      <c r="I156" s="53">
        <f>I157</f>
        <v>0</v>
      </c>
    </row>
    <row r="157" spans="1:9" ht="14.25" customHeight="1">
      <c r="A157" s="98">
        <v>2811</v>
      </c>
      <c r="B157" s="105" t="s">
        <v>266</v>
      </c>
      <c r="C157" s="105">
        <v>1</v>
      </c>
      <c r="D157" s="105">
        <v>1</v>
      </c>
      <c r="E157" s="106" t="s">
        <v>644</v>
      </c>
      <c r="F157" s="111" t="s">
        <v>646</v>
      </c>
      <c r="G157" s="96">
        <f t="shared" si="2"/>
        <v>0</v>
      </c>
      <c r="H157" s="52"/>
      <c r="I157" s="52">
        <v>0</v>
      </c>
    </row>
    <row r="158" spans="1:9" ht="14.25" customHeight="1">
      <c r="A158" s="98">
        <v>2820</v>
      </c>
      <c r="B158" s="88" t="s">
        <v>266</v>
      </c>
      <c r="C158" s="88">
        <v>2</v>
      </c>
      <c r="D158" s="88">
        <v>0</v>
      </c>
      <c r="E158" s="102" t="s">
        <v>52</v>
      </c>
      <c r="F158" s="103" t="s">
        <v>647</v>
      </c>
      <c r="G158" s="96">
        <f t="shared" si="2"/>
        <v>181657</v>
      </c>
      <c r="H158" s="53">
        <f>SUM(H159:H165)</f>
        <v>181657</v>
      </c>
      <c r="I158" s="53">
        <v>0</v>
      </c>
    </row>
    <row r="159" spans="1:9" ht="14.25" customHeight="1">
      <c r="A159" s="98">
        <v>2821</v>
      </c>
      <c r="B159" s="105" t="s">
        <v>266</v>
      </c>
      <c r="C159" s="105">
        <v>2</v>
      </c>
      <c r="D159" s="105">
        <v>1</v>
      </c>
      <c r="E159" s="106" t="s">
        <v>267</v>
      </c>
      <c r="F159" s="103"/>
      <c r="G159" s="96">
        <f t="shared" si="2"/>
        <v>32717</v>
      </c>
      <c r="H159" s="52">
        <v>32717</v>
      </c>
      <c r="I159" s="52"/>
    </row>
    <row r="160" spans="1:9" ht="14.25" customHeight="1">
      <c r="A160" s="98">
        <v>2822</v>
      </c>
      <c r="B160" s="105" t="s">
        <v>266</v>
      </c>
      <c r="C160" s="105">
        <v>2</v>
      </c>
      <c r="D160" s="105">
        <v>2</v>
      </c>
      <c r="E160" s="106" t="s">
        <v>268</v>
      </c>
      <c r="F160" s="103"/>
      <c r="G160" s="96">
        <f t="shared" si="2"/>
        <v>0</v>
      </c>
      <c r="H160" s="52"/>
      <c r="I160" s="52"/>
    </row>
    <row r="161" spans="1:9" ht="14.25" customHeight="1">
      <c r="A161" s="98">
        <v>2823</v>
      </c>
      <c r="B161" s="105" t="s">
        <v>266</v>
      </c>
      <c r="C161" s="105">
        <v>2</v>
      </c>
      <c r="D161" s="105">
        <v>3</v>
      </c>
      <c r="E161" s="106" t="s">
        <v>300</v>
      </c>
      <c r="F161" s="111" t="s">
        <v>648</v>
      </c>
      <c r="G161" s="96">
        <f t="shared" si="2"/>
        <v>117140</v>
      </c>
      <c r="H161" s="52">
        <v>117140</v>
      </c>
      <c r="I161" s="52">
        <v>0</v>
      </c>
    </row>
    <row r="162" spans="1:9" ht="14.25" customHeight="1">
      <c r="A162" s="98">
        <v>2824</v>
      </c>
      <c r="B162" s="105" t="s">
        <v>266</v>
      </c>
      <c r="C162" s="105">
        <v>2</v>
      </c>
      <c r="D162" s="105">
        <v>4</v>
      </c>
      <c r="E162" s="106" t="s">
        <v>269</v>
      </c>
      <c r="F162" s="111"/>
      <c r="G162" s="96">
        <f t="shared" si="2"/>
        <v>31800</v>
      </c>
      <c r="H162" s="52">
        <v>31800</v>
      </c>
      <c r="I162" s="52">
        <v>0</v>
      </c>
    </row>
    <row r="163" spans="1:9" ht="14.25" customHeight="1">
      <c r="A163" s="98">
        <v>2825</v>
      </c>
      <c r="B163" s="105" t="s">
        <v>266</v>
      </c>
      <c r="C163" s="105">
        <v>2</v>
      </c>
      <c r="D163" s="105">
        <v>5</v>
      </c>
      <c r="E163" s="106" t="s">
        <v>270</v>
      </c>
      <c r="F163" s="111"/>
      <c r="G163" s="96">
        <f t="shared" si="2"/>
        <v>0</v>
      </c>
      <c r="H163" s="52"/>
      <c r="I163" s="52"/>
    </row>
    <row r="164" spans="1:9" ht="14.25" customHeight="1">
      <c r="A164" s="98">
        <v>2826</v>
      </c>
      <c r="B164" s="105" t="s">
        <v>266</v>
      </c>
      <c r="C164" s="105">
        <v>2</v>
      </c>
      <c r="D164" s="105">
        <v>6</v>
      </c>
      <c r="E164" s="106" t="s">
        <v>271</v>
      </c>
      <c r="F164" s="111"/>
      <c r="G164" s="96">
        <f t="shared" si="2"/>
        <v>0</v>
      </c>
      <c r="H164" s="52"/>
      <c r="I164" s="52"/>
    </row>
    <row r="165" spans="1:9" ht="24">
      <c r="A165" s="98">
        <v>2827</v>
      </c>
      <c r="B165" s="105" t="s">
        <v>266</v>
      </c>
      <c r="C165" s="105">
        <v>2</v>
      </c>
      <c r="D165" s="105">
        <v>7</v>
      </c>
      <c r="E165" s="106" t="s">
        <v>272</v>
      </c>
      <c r="F165" s="111"/>
      <c r="G165" s="96">
        <f t="shared" si="2"/>
        <v>0</v>
      </c>
      <c r="H165" s="52"/>
      <c r="I165" s="52"/>
    </row>
    <row r="166" spans="1:9" ht="36" customHeight="1">
      <c r="A166" s="98">
        <v>2830</v>
      </c>
      <c r="B166" s="88" t="s">
        <v>266</v>
      </c>
      <c r="C166" s="88">
        <v>3</v>
      </c>
      <c r="D166" s="88">
        <v>0</v>
      </c>
      <c r="E166" s="102" t="s">
        <v>53</v>
      </c>
      <c r="F166" s="113" t="s">
        <v>649</v>
      </c>
      <c r="G166" s="96">
        <f t="shared" si="2"/>
        <v>0</v>
      </c>
      <c r="H166" s="53">
        <f>SUM(H167:H169)</f>
        <v>0</v>
      </c>
      <c r="I166" s="53">
        <f>SUM(I167:I169)</f>
        <v>0</v>
      </c>
    </row>
    <row r="167" spans="1:9">
      <c r="A167" s="98">
        <v>2831</v>
      </c>
      <c r="B167" s="105" t="s">
        <v>266</v>
      </c>
      <c r="C167" s="105">
        <v>3</v>
      </c>
      <c r="D167" s="105">
        <v>1</v>
      </c>
      <c r="E167" s="106" t="s">
        <v>301</v>
      </c>
      <c r="F167" s="113"/>
      <c r="G167" s="96">
        <f t="shared" si="2"/>
        <v>0</v>
      </c>
      <c r="H167" s="52"/>
      <c r="I167" s="52"/>
    </row>
    <row r="168" spans="1:9">
      <c r="A168" s="98">
        <v>2832</v>
      </c>
      <c r="B168" s="105" t="s">
        <v>266</v>
      </c>
      <c r="C168" s="105">
        <v>3</v>
      </c>
      <c r="D168" s="105">
        <v>2</v>
      </c>
      <c r="E168" s="106" t="s">
        <v>306</v>
      </c>
      <c r="F168" s="113"/>
      <c r="G168" s="96">
        <f t="shared" si="2"/>
        <v>0</v>
      </c>
      <c r="H168" s="52"/>
      <c r="I168" s="52"/>
    </row>
    <row r="169" spans="1:9" ht="14.25" customHeight="1">
      <c r="A169" s="98">
        <v>2833</v>
      </c>
      <c r="B169" s="105" t="s">
        <v>266</v>
      </c>
      <c r="C169" s="105">
        <v>3</v>
      </c>
      <c r="D169" s="105">
        <v>3</v>
      </c>
      <c r="E169" s="106" t="s">
        <v>307</v>
      </c>
      <c r="F169" s="111" t="s">
        <v>650</v>
      </c>
      <c r="G169" s="96">
        <f t="shared" si="2"/>
        <v>0</v>
      </c>
      <c r="H169" s="52"/>
      <c r="I169" s="52"/>
    </row>
    <row r="170" spans="1:9" ht="26.25" customHeight="1">
      <c r="A170" s="98">
        <v>2840</v>
      </c>
      <c r="B170" s="88" t="s">
        <v>266</v>
      </c>
      <c r="C170" s="88">
        <v>4</v>
      </c>
      <c r="D170" s="88">
        <v>0</v>
      </c>
      <c r="E170" s="102" t="s">
        <v>54</v>
      </c>
      <c r="F170" s="113" t="s">
        <v>651</v>
      </c>
      <c r="G170" s="96">
        <f t="shared" si="2"/>
        <v>0</v>
      </c>
      <c r="H170" s="53">
        <f>SUM(H171:H173)</f>
        <v>0</v>
      </c>
      <c r="I170" s="53">
        <f>SUM(I171:I173)</f>
        <v>0</v>
      </c>
    </row>
    <row r="171" spans="1:9">
      <c r="A171" s="98">
        <v>2841</v>
      </c>
      <c r="B171" s="105" t="s">
        <v>266</v>
      </c>
      <c r="C171" s="105">
        <v>4</v>
      </c>
      <c r="D171" s="105">
        <v>1</v>
      </c>
      <c r="E171" s="106" t="s">
        <v>309</v>
      </c>
      <c r="F171" s="113"/>
      <c r="G171" s="96">
        <f t="shared" si="2"/>
        <v>0</v>
      </c>
      <c r="H171" s="52"/>
      <c r="I171" s="52"/>
    </row>
    <row r="172" spans="1:9" ht="26.25" customHeight="1">
      <c r="A172" s="98">
        <v>2842</v>
      </c>
      <c r="B172" s="105" t="s">
        <v>266</v>
      </c>
      <c r="C172" s="105">
        <v>4</v>
      </c>
      <c r="D172" s="105">
        <v>2</v>
      </c>
      <c r="E172" s="106" t="s">
        <v>310</v>
      </c>
      <c r="F172" s="113"/>
      <c r="G172" s="96">
        <f t="shared" si="2"/>
        <v>0</v>
      </c>
      <c r="H172" s="52"/>
      <c r="I172" s="52"/>
    </row>
    <row r="173" spans="1:9" ht="16.5" customHeight="1">
      <c r="A173" s="98">
        <v>2843</v>
      </c>
      <c r="B173" s="105" t="s">
        <v>266</v>
      </c>
      <c r="C173" s="105">
        <v>4</v>
      </c>
      <c r="D173" s="105">
        <v>3</v>
      </c>
      <c r="E173" s="106" t="s">
        <v>308</v>
      </c>
      <c r="F173" s="111" t="s">
        <v>652</v>
      </c>
      <c r="G173" s="96">
        <f t="shared" si="2"/>
        <v>0</v>
      </c>
      <c r="H173" s="52"/>
      <c r="I173" s="52"/>
    </row>
    <row r="174" spans="1:9" ht="36.75" customHeight="1">
      <c r="A174" s="98">
        <v>2850</v>
      </c>
      <c r="B174" s="88" t="s">
        <v>266</v>
      </c>
      <c r="C174" s="88">
        <v>5</v>
      </c>
      <c r="D174" s="88">
        <v>0</v>
      </c>
      <c r="E174" s="118" t="s">
        <v>55</v>
      </c>
      <c r="F174" s="113" t="s">
        <v>654</v>
      </c>
      <c r="G174" s="96">
        <f t="shared" si="2"/>
        <v>0</v>
      </c>
      <c r="H174" s="53">
        <f>SUM(H175)</f>
        <v>0</v>
      </c>
      <c r="I174" s="53">
        <f>SUM(I175)</f>
        <v>0</v>
      </c>
    </row>
    <row r="175" spans="1:9" ht="26.25" customHeight="1">
      <c r="A175" s="98">
        <v>2851</v>
      </c>
      <c r="B175" s="88" t="s">
        <v>266</v>
      </c>
      <c r="C175" s="88">
        <v>5</v>
      </c>
      <c r="D175" s="88">
        <v>1</v>
      </c>
      <c r="E175" s="119" t="s">
        <v>653</v>
      </c>
      <c r="F175" s="111" t="s">
        <v>655</v>
      </c>
      <c r="G175" s="96">
        <f t="shared" si="2"/>
        <v>0</v>
      </c>
      <c r="H175" s="52"/>
      <c r="I175" s="52"/>
    </row>
    <row r="176" spans="1:9" ht="26.25" customHeight="1">
      <c r="A176" s="98">
        <v>2860</v>
      </c>
      <c r="B176" s="88" t="s">
        <v>266</v>
      </c>
      <c r="C176" s="88">
        <v>6</v>
      </c>
      <c r="D176" s="88">
        <v>0</v>
      </c>
      <c r="E176" s="118" t="s">
        <v>56</v>
      </c>
      <c r="F176" s="113" t="s">
        <v>755</v>
      </c>
      <c r="G176" s="96">
        <f t="shared" si="2"/>
        <v>1654617.24</v>
      </c>
      <c r="H176" s="53">
        <f>SUM(H177)</f>
        <v>0</v>
      </c>
      <c r="I176" s="53">
        <f>SUM(I177)</f>
        <v>1654617.24</v>
      </c>
    </row>
    <row r="177" spans="1:9" ht="26.25" customHeight="1">
      <c r="A177" s="98">
        <v>2861</v>
      </c>
      <c r="B177" s="105" t="s">
        <v>266</v>
      </c>
      <c r="C177" s="105">
        <v>6</v>
      </c>
      <c r="D177" s="105">
        <v>1</v>
      </c>
      <c r="E177" s="119" t="s">
        <v>656</v>
      </c>
      <c r="F177" s="111" t="s">
        <v>756</v>
      </c>
      <c r="G177" s="96">
        <f t="shared" si="2"/>
        <v>1654617.24</v>
      </c>
      <c r="H177" s="52"/>
      <c r="I177" s="52">
        <v>1654617.24</v>
      </c>
    </row>
    <row r="178" spans="1:9" s="101" customFormat="1" ht="15" customHeight="1">
      <c r="A178" s="98">
        <v>2900</v>
      </c>
      <c r="B178" s="88" t="s">
        <v>273</v>
      </c>
      <c r="C178" s="88">
        <v>0</v>
      </c>
      <c r="D178" s="88">
        <v>0</v>
      </c>
      <c r="E178" s="117" t="s">
        <v>989</v>
      </c>
      <c r="F178" s="112" t="s">
        <v>757</v>
      </c>
      <c r="G178" s="96">
        <f t="shared" si="2"/>
        <v>1139822</v>
      </c>
      <c r="H178" s="53">
        <f>SUM(H179+H182+H185+H188+H191+H194+H196+H198)</f>
        <v>1139822</v>
      </c>
      <c r="I178" s="53">
        <f>SUM(I179+I182+I185+I188+I191+I194+I196+I198)</f>
        <v>0</v>
      </c>
    </row>
    <row r="179" spans="1:9" ht="24.75" customHeight="1">
      <c r="A179" s="98">
        <v>2910</v>
      </c>
      <c r="B179" s="88" t="s">
        <v>273</v>
      </c>
      <c r="C179" s="88">
        <v>1</v>
      </c>
      <c r="D179" s="88">
        <v>0</v>
      </c>
      <c r="E179" s="102" t="s">
        <v>57</v>
      </c>
      <c r="F179" s="103" t="s">
        <v>758</v>
      </c>
      <c r="G179" s="96">
        <f t="shared" si="2"/>
        <v>799525</v>
      </c>
      <c r="H179" s="53">
        <f>SUM(H180:H181)</f>
        <v>799525</v>
      </c>
      <c r="I179" s="53">
        <f>SUM(I180:I181)</f>
        <v>0</v>
      </c>
    </row>
    <row r="180" spans="1:9" ht="18.75" customHeight="1">
      <c r="A180" s="98">
        <v>2911</v>
      </c>
      <c r="B180" s="105" t="s">
        <v>273</v>
      </c>
      <c r="C180" s="105">
        <v>1</v>
      </c>
      <c r="D180" s="105">
        <v>1</v>
      </c>
      <c r="E180" s="106" t="s">
        <v>759</v>
      </c>
      <c r="F180" s="111" t="s">
        <v>760</v>
      </c>
      <c r="G180" s="96">
        <f t="shared" si="2"/>
        <v>799525</v>
      </c>
      <c r="H180" s="52">
        <v>799525</v>
      </c>
      <c r="I180" s="52"/>
    </row>
    <row r="181" spans="1:9" ht="18.75" customHeight="1">
      <c r="A181" s="98">
        <v>2912</v>
      </c>
      <c r="B181" s="105" t="s">
        <v>273</v>
      </c>
      <c r="C181" s="105">
        <v>1</v>
      </c>
      <c r="D181" s="105">
        <v>2</v>
      </c>
      <c r="E181" s="106" t="s">
        <v>274</v>
      </c>
      <c r="F181" s="111" t="s">
        <v>761</v>
      </c>
      <c r="G181" s="96">
        <f t="shared" si="2"/>
        <v>0</v>
      </c>
      <c r="H181" s="52">
        <v>0</v>
      </c>
      <c r="I181" s="52">
        <v>0</v>
      </c>
    </row>
    <row r="182" spans="1:9" ht="15" customHeight="1">
      <c r="A182" s="98">
        <v>2920</v>
      </c>
      <c r="B182" s="88" t="s">
        <v>273</v>
      </c>
      <c r="C182" s="88">
        <v>2</v>
      </c>
      <c r="D182" s="88">
        <v>0</v>
      </c>
      <c r="E182" s="102" t="s">
        <v>58</v>
      </c>
      <c r="F182" s="103" t="s">
        <v>762</v>
      </c>
      <c r="G182" s="96">
        <f t="shared" si="2"/>
        <v>0</v>
      </c>
      <c r="H182" s="53">
        <f>SUM(H183:H184)</f>
        <v>0</v>
      </c>
      <c r="I182" s="53">
        <f>SUM(I183:I184)</f>
        <v>0</v>
      </c>
    </row>
    <row r="183" spans="1:9" ht="18.75" customHeight="1">
      <c r="A183" s="98">
        <v>2921</v>
      </c>
      <c r="B183" s="105" t="s">
        <v>273</v>
      </c>
      <c r="C183" s="105">
        <v>2</v>
      </c>
      <c r="D183" s="105">
        <v>1</v>
      </c>
      <c r="E183" s="106" t="s">
        <v>275</v>
      </c>
      <c r="F183" s="111" t="s">
        <v>763</v>
      </c>
      <c r="G183" s="96">
        <f t="shared" si="2"/>
        <v>0</v>
      </c>
      <c r="H183" s="52">
        <v>0</v>
      </c>
      <c r="I183" s="52"/>
    </row>
    <row r="184" spans="1:9" ht="18.75" customHeight="1">
      <c r="A184" s="98">
        <v>2922</v>
      </c>
      <c r="B184" s="105" t="s">
        <v>273</v>
      </c>
      <c r="C184" s="105">
        <v>2</v>
      </c>
      <c r="D184" s="105">
        <v>2</v>
      </c>
      <c r="E184" s="106" t="s">
        <v>276</v>
      </c>
      <c r="F184" s="111" t="s">
        <v>764</v>
      </c>
      <c r="G184" s="96">
        <f t="shared" si="2"/>
        <v>0</v>
      </c>
      <c r="H184" s="52"/>
      <c r="I184" s="52"/>
    </row>
    <row r="185" spans="1:9" ht="39" customHeight="1">
      <c r="A185" s="98">
        <v>2930</v>
      </c>
      <c r="B185" s="88" t="s">
        <v>273</v>
      </c>
      <c r="C185" s="88">
        <v>3</v>
      </c>
      <c r="D185" s="88">
        <v>0</v>
      </c>
      <c r="E185" s="102" t="s">
        <v>59</v>
      </c>
      <c r="F185" s="103" t="s">
        <v>765</v>
      </c>
      <c r="G185" s="96">
        <f t="shared" si="2"/>
        <v>0</v>
      </c>
      <c r="H185" s="53">
        <f>SUM(H186:H187)</f>
        <v>0</v>
      </c>
      <c r="I185" s="53">
        <f>SUM(I186:I187)</f>
        <v>0</v>
      </c>
    </row>
    <row r="186" spans="1:9" ht="27" customHeight="1">
      <c r="A186" s="98">
        <v>2931</v>
      </c>
      <c r="B186" s="105" t="s">
        <v>273</v>
      </c>
      <c r="C186" s="105">
        <v>3</v>
      </c>
      <c r="D186" s="105">
        <v>1</v>
      </c>
      <c r="E186" s="106" t="s">
        <v>277</v>
      </c>
      <c r="F186" s="111" t="s">
        <v>766</v>
      </c>
      <c r="G186" s="96">
        <f t="shared" si="2"/>
        <v>0</v>
      </c>
      <c r="H186" s="52"/>
      <c r="I186" s="52"/>
    </row>
    <row r="187" spans="1:9">
      <c r="A187" s="98">
        <v>2932</v>
      </c>
      <c r="B187" s="105" t="s">
        <v>273</v>
      </c>
      <c r="C187" s="105">
        <v>3</v>
      </c>
      <c r="D187" s="105">
        <v>2</v>
      </c>
      <c r="E187" s="106" t="s">
        <v>278</v>
      </c>
      <c r="F187" s="111"/>
      <c r="G187" s="96">
        <f t="shared" si="2"/>
        <v>0</v>
      </c>
      <c r="H187" s="52"/>
      <c r="I187" s="52"/>
    </row>
    <row r="188" spans="1:9" ht="16.5" customHeight="1">
      <c r="A188" s="98">
        <v>2940</v>
      </c>
      <c r="B188" s="88" t="s">
        <v>273</v>
      </c>
      <c r="C188" s="88">
        <v>4</v>
      </c>
      <c r="D188" s="88">
        <v>0</v>
      </c>
      <c r="E188" s="102" t="s">
        <v>60</v>
      </c>
      <c r="F188" s="103" t="s">
        <v>767</v>
      </c>
      <c r="G188" s="96">
        <f t="shared" si="2"/>
        <v>25000</v>
      </c>
      <c r="H188" s="53">
        <f>SUM(H189:H190)</f>
        <v>25000</v>
      </c>
      <c r="I188" s="53">
        <f>SUM(I189:I190)</f>
        <v>0</v>
      </c>
    </row>
    <row r="189" spans="1:9" ht="16.5" customHeight="1">
      <c r="A189" s="98">
        <v>2941</v>
      </c>
      <c r="B189" s="105" t="s">
        <v>273</v>
      </c>
      <c r="C189" s="105">
        <v>4</v>
      </c>
      <c r="D189" s="105">
        <v>1</v>
      </c>
      <c r="E189" s="106" t="s">
        <v>279</v>
      </c>
      <c r="F189" s="111" t="s">
        <v>768</v>
      </c>
      <c r="G189" s="96">
        <f t="shared" si="2"/>
        <v>25000</v>
      </c>
      <c r="H189" s="52">
        <v>25000</v>
      </c>
      <c r="I189" s="52"/>
    </row>
    <row r="190" spans="1:9" ht="16.5" customHeight="1">
      <c r="A190" s="98">
        <v>2942</v>
      </c>
      <c r="B190" s="105" t="s">
        <v>273</v>
      </c>
      <c r="C190" s="105">
        <v>4</v>
      </c>
      <c r="D190" s="105">
        <v>2</v>
      </c>
      <c r="E190" s="106" t="s">
        <v>280</v>
      </c>
      <c r="F190" s="111" t="s">
        <v>769</v>
      </c>
      <c r="G190" s="96">
        <f t="shared" si="2"/>
        <v>0</v>
      </c>
      <c r="H190" s="52"/>
      <c r="I190" s="52"/>
    </row>
    <row r="191" spans="1:9" ht="27.75" customHeight="1">
      <c r="A191" s="98">
        <v>2950</v>
      </c>
      <c r="B191" s="88" t="s">
        <v>273</v>
      </c>
      <c r="C191" s="88">
        <v>5</v>
      </c>
      <c r="D191" s="88">
        <v>0</v>
      </c>
      <c r="E191" s="102" t="s">
        <v>61</v>
      </c>
      <c r="F191" s="103" t="s">
        <v>770</v>
      </c>
      <c r="G191" s="96">
        <f t="shared" si="2"/>
        <v>315297</v>
      </c>
      <c r="H191" s="53">
        <f>SUM(H192:H193)</f>
        <v>315297</v>
      </c>
      <c r="I191" s="53">
        <f>SUM(I192:I193)</f>
        <v>0</v>
      </c>
    </row>
    <row r="192" spans="1:9">
      <c r="A192" s="98">
        <v>2951</v>
      </c>
      <c r="B192" s="105" t="s">
        <v>273</v>
      </c>
      <c r="C192" s="105">
        <v>5</v>
      </c>
      <c r="D192" s="105">
        <v>1</v>
      </c>
      <c r="E192" s="106" t="s">
        <v>281</v>
      </c>
      <c r="F192" s="103"/>
      <c r="G192" s="96">
        <f t="shared" si="2"/>
        <v>315297</v>
      </c>
      <c r="H192" s="52">
        <v>315297</v>
      </c>
      <c r="I192" s="52"/>
    </row>
    <row r="193" spans="1:9" ht="15.75" customHeight="1">
      <c r="A193" s="98">
        <v>2952</v>
      </c>
      <c r="B193" s="105" t="s">
        <v>273</v>
      </c>
      <c r="C193" s="105">
        <v>5</v>
      </c>
      <c r="D193" s="105">
        <v>2</v>
      </c>
      <c r="E193" s="106" t="s">
        <v>282</v>
      </c>
      <c r="F193" s="111" t="s">
        <v>771</v>
      </c>
      <c r="G193" s="96">
        <f t="shared" si="2"/>
        <v>0</v>
      </c>
      <c r="H193" s="52"/>
      <c r="I193" s="52"/>
    </row>
    <row r="194" spans="1:9" ht="26.25" customHeight="1">
      <c r="A194" s="98">
        <v>2960</v>
      </c>
      <c r="B194" s="88" t="s">
        <v>273</v>
      </c>
      <c r="C194" s="88">
        <v>6</v>
      </c>
      <c r="D194" s="88">
        <v>0</v>
      </c>
      <c r="E194" s="102" t="s">
        <v>62</v>
      </c>
      <c r="F194" s="103" t="s">
        <v>773</v>
      </c>
      <c r="G194" s="96">
        <f t="shared" si="2"/>
        <v>0</v>
      </c>
      <c r="H194" s="53">
        <f>SUM(H195)</f>
        <v>0</v>
      </c>
      <c r="I194" s="53">
        <f>SUM(I195)</f>
        <v>0</v>
      </c>
    </row>
    <row r="195" spans="1:9" ht="24.75" customHeight="1">
      <c r="A195" s="98">
        <v>2961</v>
      </c>
      <c r="B195" s="105" t="s">
        <v>273</v>
      </c>
      <c r="C195" s="105">
        <v>6</v>
      </c>
      <c r="D195" s="105">
        <v>1</v>
      </c>
      <c r="E195" s="106" t="s">
        <v>772</v>
      </c>
      <c r="F195" s="111" t="s">
        <v>774</v>
      </c>
      <c r="G195" s="96">
        <f t="shared" si="2"/>
        <v>0</v>
      </c>
      <c r="H195" s="52"/>
      <c r="I195" s="52"/>
    </row>
    <row r="196" spans="1:9" ht="26.25" customHeight="1">
      <c r="A196" s="98">
        <v>2970</v>
      </c>
      <c r="B196" s="88" t="s">
        <v>273</v>
      </c>
      <c r="C196" s="88">
        <v>7</v>
      </c>
      <c r="D196" s="88">
        <v>0</v>
      </c>
      <c r="E196" s="102" t="s">
        <v>63</v>
      </c>
      <c r="F196" s="103" t="s">
        <v>776</v>
      </c>
      <c r="G196" s="96">
        <f t="shared" si="2"/>
        <v>0</v>
      </c>
      <c r="H196" s="53">
        <f>SUM(H197)</f>
        <v>0</v>
      </c>
      <c r="I196" s="53">
        <f>SUM(I197)</f>
        <v>0</v>
      </c>
    </row>
    <row r="197" spans="1:9" ht="26.25" customHeight="1">
      <c r="A197" s="98">
        <v>2971</v>
      </c>
      <c r="B197" s="105" t="s">
        <v>273</v>
      </c>
      <c r="C197" s="105">
        <v>7</v>
      </c>
      <c r="D197" s="105">
        <v>1</v>
      </c>
      <c r="E197" s="106" t="s">
        <v>775</v>
      </c>
      <c r="F197" s="111" t="s">
        <v>776</v>
      </c>
      <c r="G197" s="96">
        <f t="shared" si="2"/>
        <v>0</v>
      </c>
      <c r="H197" s="52"/>
      <c r="I197" s="52"/>
    </row>
    <row r="198" spans="1:9" ht="17.25" customHeight="1">
      <c r="A198" s="98">
        <v>2980</v>
      </c>
      <c r="B198" s="88" t="s">
        <v>273</v>
      </c>
      <c r="C198" s="88">
        <v>8</v>
      </c>
      <c r="D198" s="88">
        <v>0</v>
      </c>
      <c r="E198" s="102" t="s">
        <v>64</v>
      </c>
      <c r="F198" s="103" t="s">
        <v>778</v>
      </c>
      <c r="G198" s="96">
        <f t="shared" si="2"/>
        <v>0</v>
      </c>
      <c r="H198" s="53">
        <f>SUM(H199)</f>
        <v>0</v>
      </c>
      <c r="I198" s="53">
        <f>SUM(I199)</f>
        <v>0</v>
      </c>
    </row>
    <row r="199" spans="1:9" ht="20.25" customHeight="1">
      <c r="A199" s="98">
        <v>2981</v>
      </c>
      <c r="B199" s="105" t="s">
        <v>273</v>
      </c>
      <c r="C199" s="105">
        <v>8</v>
      </c>
      <c r="D199" s="105">
        <v>1</v>
      </c>
      <c r="E199" s="106" t="s">
        <v>777</v>
      </c>
      <c r="F199" s="111" t="s">
        <v>779</v>
      </c>
      <c r="G199" s="96">
        <f t="shared" si="2"/>
        <v>0</v>
      </c>
      <c r="H199" s="52"/>
      <c r="I199" s="52"/>
    </row>
    <row r="200" spans="1:9" s="101" customFormat="1" ht="15" customHeight="1">
      <c r="A200" s="98">
        <v>3000</v>
      </c>
      <c r="B200" s="88" t="s">
        <v>283</v>
      </c>
      <c r="C200" s="88">
        <v>0</v>
      </c>
      <c r="D200" s="88">
        <v>0</v>
      </c>
      <c r="E200" s="117" t="s">
        <v>990</v>
      </c>
      <c r="F200" s="112" t="s">
        <v>780</v>
      </c>
      <c r="G200" s="96">
        <f t="shared" si="2"/>
        <v>84500</v>
      </c>
      <c r="H200" s="53">
        <f>SUM(H201+H204+H206+H208+H210+H212+H214+H216+H218)</f>
        <v>84500</v>
      </c>
      <c r="I200" s="53">
        <f>SUM(I201+I204+I206+I208+I210+I212+I214+I216+I218)</f>
        <v>0</v>
      </c>
    </row>
    <row r="201" spans="1:9" ht="24.75" customHeight="1">
      <c r="A201" s="98">
        <v>3010</v>
      </c>
      <c r="B201" s="88" t="s">
        <v>283</v>
      </c>
      <c r="C201" s="88">
        <v>1</v>
      </c>
      <c r="D201" s="88">
        <v>0</v>
      </c>
      <c r="E201" s="102" t="s">
        <v>65</v>
      </c>
      <c r="F201" s="103" t="s">
        <v>781</v>
      </c>
      <c r="G201" s="96">
        <f t="shared" ref="G201:G223" si="3">SUM(H201:I201)</f>
        <v>0</v>
      </c>
      <c r="H201" s="53">
        <f>SUM(H202:H203)</f>
        <v>0</v>
      </c>
      <c r="I201" s="53">
        <f>SUM(I202:I203)</f>
        <v>0</v>
      </c>
    </row>
    <row r="202" spans="1:9" ht="15.75" customHeight="1">
      <c r="A202" s="98">
        <v>3011</v>
      </c>
      <c r="B202" s="105" t="s">
        <v>283</v>
      </c>
      <c r="C202" s="105">
        <v>1</v>
      </c>
      <c r="D202" s="105">
        <v>1</v>
      </c>
      <c r="E202" s="106" t="s">
        <v>782</v>
      </c>
      <c r="F202" s="111" t="s">
        <v>783</v>
      </c>
      <c r="G202" s="96">
        <f t="shared" si="3"/>
        <v>0</v>
      </c>
      <c r="H202" s="52"/>
      <c r="I202" s="52"/>
    </row>
    <row r="203" spans="1:9" ht="15.75" customHeight="1">
      <c r="A203" s="98">
        <v>3012</v>
      </c>
      <c r="B203" s="105" t="s">
        <v>283</v>
      </c>
      <c r="C203" s="105">
        <v>1</v>
      </c>
      <c r="D203" s="105">
        <v>2</v>
      </c>
      <c r="E203" s="106" t="s">
        <v>784</v>
      </c>
      <c r="F203" s="111" t="s">
        <v>785</v>
      </c>
      <c r="G203" s="96">
        <f t="shared" si="3"/>
        <v>0</v>
      </c>
      <c r="H203" s="52"/>
      <c r="I203" s="52"/>
    </row>
    <row r="204" spans="1:9" ht="15.75" customHeight="1">
      <c r="A204" s="98">
        <v>3020</v>
      </c>
      <c r="B204" s="88" t="s">
        <v>283</v>
      </c>
      <c r="C204" s="88">
        <v>2</v>
      </c>
      <c r="D204" s="88">
        <v>0</v>
      </c>
      <c r="E204" s="102" t="s">
        <v>66</v>
      </c>
      <c r="F204" s="103" t="s">
        <v>787</v>
      </c>
      <c r="G204" s="96">
        <f t="shared" si="3"/>
        <v>0</v>
      </c>
      <c r="H204" s="53">
        <f>SUM(H205)</f>
        <v>0</v>
      </c>
      <c r="I204" s="53">
        <f>SUM(I205)</f>
        <v>0</v>
      </c>
    </row>
    <row r="205" spans="1:9" ht="15.75" customHeight="1">
      <c r="A205" s="98">
        <v>3021</v>
      </c>
      <c r="B205" s="105" t="s">
        <v>283</v>
      </c>
      <c r="C205" s="105">
        <v>2</v>
      </c>
      <c r="D205" s="105">
        <v>1</v>
      </c>
      <c r="E205" s="106" t="s">
        <v>786</v>
      </c>
      <c r="F205" s="111" t="s">
        <v>788</v>
      </c>
      <c r="G205" s="96">
        <f t="shared" si="3"/>
        <v>0</v>
      </c>
      <c r="H205" s="52"/>
      <c r="I205" s="52"/>
    </row>
    <row r="206" spans="1:9" ht="15.75" customHeight="1">
      <c r="A206" s="98">
        <v>3030</v>
      </c>
      <c r="B206" s="88" t="s">
        <v>283</v>
      </c>
      <c r="C206" s="88">
        <v>3</v>
      </c>
      <c r="D206" s="88">
        <v>0</v>
      </c>
      <c r="E206" s="102" t="s">
        <v>67</v>
      </c>
      <c r="F206" s="103" t="s">
        <v>790</v>
      </c>
      <c r="G206" s="96">
        <f t="shared" si="3"/>
        <v>0</v>
      </c>
      <c r="H206" s="53">
        <f>SUM(H207)</f>
        <v>0</v>
      </c>
      <c r="I206" s="53">
        <f>SUM(I207)</f>
        <v>0</v>
      </c>
    </row>
    <row r="207" spans="1:9" s="104" customFormat="1" ht="15.75" customHeight="1">
      <c r="A207" s="98">
        <v>3031</v>
      </c>
      <c r="B207" s="105" t="s">
        <v>283</v>
      </c>
      <c r="C207" s="105">
        <v>3</v>
      </c>
      <c r="D207" s="105" t="s">
        <v>195</v>
      </c>
      <c r="E207" s="106" t="s">
        <v>789</v>
      </c>
      <c r="F207" s="103"/>
      <c r="G207" s="96">
        <f t="shared" si="3"/>
        <v>0</v>
      </c>
      <c r="H207" s="120"/>
      <c r="I207" s="120"/>
    </row>
    <row r="208" spans="1:9" ht="15.75" customHeight="1">
      <c r="A208" s="98">
        <v>3040</v>
      </c>
      <c r="B208" s="88" t="s">
        <v>283</v>
      </c>
      <c r="C208" s="88">
        <v>4</v>
      </c>
      <c r="D208" s="88">
        <v>0</v>
      </c>
      <c r="E208" s="102" t="s">
        <v>68</v>
      </c>
      <c r="F208" s="103" t="s">
        <v>792</v>
      </c>
      <c r="G208" s="96">
        <f t="shared" si="3"/>
        <v>0</v>
      </c>
      <c r="H208" s="53">
        <f>SUM(H209)</f>
        <v>0</v>
      </c>
      <c r="I208" s="53">
        <f>SUM(I209)</f>
        <v>0</v>
      </c>
    </row>
    <row r="209" spans="1:9" ht="15.75" customHeight="1">
      <c r="A209" s="98">
        <v>3041</v>
      </c>
      <c r="B209" s="105" t="s">
        <v>283</v>
      </c>
      <c r="C209" s="105">
        <v>4</v>
      </c>
      <c r="D209" s="105">
        <v>1</v>
      </c>
      <c r="E209" s="106" t="s">
        <v>791</v>
      </c>
      <c r="F209" s="111" t="s">
        <v>793</v>
      </c>
      <c r="G209" s="96">
        <f t="shared" si="3"/>
        <v>0</v>
      </c>
      <c r="H209" s="52"/>
      <c r="I209" s="52"/>
    </row>
    <row r="210" spans="1:9" ht="15.75" customHeight="1">
      <c r="A210" s="98">
        <v>3050</v>
      </c>
      <c r="B210" s="88" t="s">
        <v>283</v>
      </c>
      <c r="C210" s="88">
        <v>5</v>
      </c>
      <c r="D210" s="88">
        <v>0</v>
      </c>
      <c r="E210" s="102" t="s">
        <v>69</v>
      </c>
      <c r="F210" s="103" t="s">
        <v>795</v>
      </c>
      <c r="G210" s="96">
        <f t="shared" si="3"/>
        <v>0</v>
      </c>
      <c r="H210" s="53">
        <f>SUM(H211)</f>
        <v>0</v>
      </c>
      <c r="I210" s="53">
        <f>SUM(I211)</f>
        <v>0</v>
      </c>
    </row>
    <row r="211" spans="1:9" ht="15.75" customHeight="1">
      <c r="A211" s="98">
        <v>3051</v>
      </c>
      <c r="B211" s="105" t="s">
        <v>283</v>
      </c>
      <c r="C211" s="105">
        <v>5</v>
      </c>
      <c r="D211" s="105">
        <v>1</v>
      </c>
      <c r="E211" s="106" t="s">
        <v>794</v>
      </c>
      <c r="F211" s="111" t="s">
        <v>795</v>
      </c>
      <c r="G211" s="96">
        <f t="shared" si="3"/>
        <v>0</v>
      </c>
      <c r="H211" s="52"/>
      <c r="I211" s="52"/>
    </row>
    <row r="212" spans="1:9" ht="15.75" customHeight="1">
      <c r="A212" s="98">
        <v>3060</v>
      </c>
      <c r="B212" s="88" t="s">
        <v>283</v>
      </c>
      <c r="C212" s="88">
        <v>6</v>
      </c>
      <c r="D212" s="88">
        <v>0</v>
      </c>
      <c r="E212" s="102" t="s">
        <v>70</v>
      </c>
      <c r="F212" s="103" t="s">
        <v>797</v>
      </c>
      <c r="G212" s="96">
        <f t="shared" si="3"/>
        <v>0</v>
      </c>
      <c r="H212" s="53">
        <f>SUM(H213)</f>
        <v>0</v>
      </c>
      <c r="I212" s="53">
        <f>SUM(I213)</f>
        <v>0</v>
      </c>
    </row>
    <row r="213" spans="1:9" ht="15.75" customHeight="1">
      <c r="A213" s="98">
        <v>3061</v>
      </c>
      <c r="B213" s="105" t="s">
        <v>283</v>
      </c>
      <c r="C213" s="105">
        <v>6</v>
      </c>
      <c r="D213" s="105">
        <v>1</v>
      </c>
      <c r="E213" s="106" t="s">
        <v>796</v>
      </c>
      <c r="F213" s="111" t="s">
        <v>797</v>
      </c>
      <c r="G213" s="96">
        <f t="shared" si="3"/>
        <v>0</v>
      </c>
      <c r="H213" s="52"/>
      <c r="I213" s="52"/>
    </row>
    <row r="214" spans="1:9" ht="26.25" customHeight="1">
      <c r="A214" s="98">
        <v>3070</v>
      </c>
      <c r="B214" s="88" t="s">
        <v>283</v>
      </c>
      <c r="C214" s="88">
        <v>7</v>
      </c>
      <c r="D214" s="88">
        <v>0</v>
      </c>
      <c r="E214" s="102" t="s">
        <v>71</v>
      </c>
      <c r="F214" s="103" t="s">
        <v>799</v>
      </c>
      <c r="G214" s="96">
        <f t="shared" si="3"/>
        <v>84500</v>
      </c>
      <c r="H214" s="53">
        <f>SUM(H215)</f>
        <v>84500</v>
      </c>
      <c r="I214" s="53">
        <f>SUM(I215)</f>
        <v>0</v>
      </c>
    </row>
    <row r="215" spans="1:9" ht="24.75" customHeight="1">
      <c r="A215" s="98">
        <v>3071</v>
      </c>
      <c r="B215" s="105" t="s">
        <v>283</v>
      </c>
      <c r="C215" s="105">
        <v>7</v>
      </c>
      <c r="D215" s="105">
        <v>1</v>
      </c>
      <c r="E215" s="106" t="s">
        <v>798</v>
      </c>
      <c r="F215" s="111" t="s">
        <v>801</v>
      </c>
      <c r="G215" s="96">
        <f t="shared" si="3"/>
        <v>84500</v>
      </c>
      <c r="H215" s="52">
        <v>84500</v>
      </c>
      <c r="I215" s="52"/>
    </row>
    <row r="216" spans="1:9" ht="37.5" customHeight="1">
      <c r="A216" s="98">
        <v>3080</v>
      </c>
      <c r="B216" s="88" t="s">
        <v>283</v>
      </c>
      <c r="C216" s="88">
        <v>8</v>
      </c>
      <c r="D216" s="88">
        <v>0</v>
      </c>
      <c r="E216" s="102" t="s">
        <v>72</v>
      </c>
      <c r="F216" s="103" t="s">
        <v>802</v>
      </c>
      <c r="G216" s="96">
        <f t="shared" si="3"/>
        <v>0</v>
      </c>
      <c r="H216" s="53">
        <f>SUM(H217)</f>
        <v>0</v>
      </c>
      <c r="I216" s="53">
        <f>SUM(I217)</f>
        <v>0</v>
      </c>
    </row>
    <row r="217" spans="1:9" ht="26.25" customHeight="1">
      <c r="A217" s="98">
        <v>3081</v>
      </c>
      <c r="B217" s="105" t="s">
        <v>283</v>
      </c>
      <c r="C217" s="105">
        <v>8</v>
      </c>
      <c r="D217" s="105">
        <v>1</v>
      </c>
      <c r="E217" s="106" t="s">
        <v>73</v>
      </c>
      <c r="F217" s="111" t="s">
        <v>803</v>
      </c>
      <c r="G217" s="96">
        <f t="shared" si="3"/>
        <v>0</v>
      </c>
      <c r="H217" s="52"/>
      <c r="I217" s="52"/>
    </row>
    <row r="218" spans="1:9" ht="27.75" hidden="1" customHeight="1">
      <c r="A218" s="98">
        <v>3090</v>
      </c>
      <c r="B218" s="88" t="s">
        <v>283</v>
      </c>
      <c r="C218" s="88">
        <v>9</v>
      </c>
      <c r="D218" s="88">
        <v>0</v>
      </c>
      <c r="E218" s="102" t="s">
        <v>74</v>
      </c>
      <c r="F218" s="103" t="s">
        <v>805</v>
      </c>
      <c r="G218" s="96">
        <f t="shared" si="3"/>
        <v>0</v>
      </c>
      <c r="H218" s="53">
        <f>SUM(H219:H220)</f>
        <v>0</v>
      </c>
      <c r="I218" s="53">
        <f>SUM(I219:I220)</f>
        <v>0</v>
      </c>
    </row>
    <row r="219" spans="1:9" ht="26.25" hidden="1" customHeight="1">
      <c r="A219" s="98">
        <v>3091</v>
      </c>
      <c r="B219" s="105" t="s">
        <v>283</v>
      </c>
      <c r="C219" s="105">
        <v>9</v>
      </c>
      <c r="D219" s="105">
        <v>1</v>
      </c>
      <c r="E219" s="106" t="s">
        <v>804</v>
      </c>
      <c r="F219" s="111" t="s">
        <v>806</v>
      </c>
      <c r="G219" s="96">
        <f t="shared" si="3"/>
        <v>0</v>
      </c>
      <c r="H219" s="52"/>
      <c r="I219" s="52"/>
    </row>
    <row r="220" spans="1:9" ht="36" hidden="1">
      <c r="A220" s="98">
        <v>3092</v>
      </c>
      <c r="B220" s="105" t="s">
        <v>283</v>
      </c>
      <c r="C220" s="105">
        <v>9</v>
      </c>
      <c r="D220" s="105">
        <v>2</v>
      </c>
      <c r="E220" s="106" t="s">
        <v>302</v>
      </c>
      <c r="F220" s="111"/>
      <c r="G220" s="96">
        <f t="shared" si="3"/>
        <v>0</v>
      </c>
      <c r="H220" s="52"/>
      <c r="I220" s="52"/>
    </row>
    <row r="221" spans="1:9" s="101" customFormat="1" ht="27" customHeight="1">
      <c r="A221" s="98">
        <v>3100</v>
      </c>
      <c r="B221" s="88" t="s">
        <v>284</v>
      </c>
      <c r="C221" s="88">
        <v>0</v>
      </c>
      <c r="D221" s="88">
        <v>0</v>
      </c>
      <c r="E221" s="66" t="s">
        <v>991</v>
      </c>
      <c r="F221" s="121"/>
      <c r="G221" s="96">
        <f t="shared" si="3"/>
        <v>200000</v>
      </c>
      <c r="H221" s="53">
        <f>H222</f>
        <v>200000</v>
      </c>
      <c r="I221" s="53">
        <f>SUM(I222)</f>
        <v>0</v>
      </c>
    </row>
    <row r="222" spans="1:9" ht="24">
      <c r="A222" s="98">
        <v>3110</v>
      </c>
      <c r="B222" s="122" t="s">
        <v>284</v>
      </c>
      <c r="C222" s="122">
        <v>1</v>
      </c>
      <c r="D222" s="122">
        <v>0</v>
      </c>
      <c r="E222" s="118" t="s">
        <v>75</v>
      </c>
      <c r="F222" s="111"/>
      <c r="G222" s="96">
        <f>SUM(H222:I222)</f>
        <v>200000</v>
      </c>
      <c r="H222" s="52">
        <f>H223</f>
        <v>200000</v>
      </c>
      <c r="I222" s="52"/>
    </row>
    <row r="223" spans="1:9">
      <c r="A223" s="98">
        <v>3112</v>
      </c>
      <c r="B223" s="122" t="s">
        <v>284</v>
      </c>
      <c r="C223" s="122">
        <v>1</v>
      </c>
      <c r="D223" s="122">
        <v>2</v>
      </c>
      <c r="E223" s="119" t="s">
        <v>104</v>
      </c>
      <c r="F223" s="111"/>
      <c r="G223" s="96">
        <f t="shared" si="3"/>
        <v>200000</v>
      </c>
      <c r="H223" s="52">
        <v>200000</v>
      </c>
      <c r="I223" s="52"/>
    </row>
    <row r="224" spans="1:9">
      <c r="B224" s="123"/>
      <c r="C224" s="124"/>
      <c r="D224" s="125"/>
    </row>
    <row r="225" spans="2:5">
      <c r="B225" s="127"/>
      <c r="C225" s="124"/>
      <c r="D225" s="125"/>
    </row>
    <row r="226" spans="2:5">
      <c r="B226" s="127"/>
      <c r="C226" s="124"/>
      <c r="D226" s="125"/>
      <c r="E226" s="74"/>
    </row>
    <row r="227" spans="2:5">
      <c r="B227" s="127"/>
      <c r="C227" s="128"/>
      <c r="D227" s="129"/>
    </row>
  </sheetData>
  <mergeCells count="12">
    <mergeCell ref="G6:G7"/>
    <mergeCell ref="B6:B7"/>
    <mergeCell ref="A2:I2"/>
    <mergeCell ref="A1:I1"/>
    <mergeCell ref="C6:C7"/>
    <mergeCell ref="D6:D7"/>
    <mergeCell ref="H6:I6"/>
    <mergeCell ref="A3:I3"/>
    <mergeCell ref="H5:I5"/>
    <mergeCell ref="A6:A7"/>
    <mergeCell ref="E6:E7"/>
    <mergeCell ref="F6:F7"/>
  </mergeCells>
  <phoneticPr fontId="6" type="noConversion"/>
  <pageMargins left="0.25" right="0.25" top="0.75" bottom="0.75" header="0.3" footer="0.3"/>
  <pageSetup paperSize="9" scale="88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450"/>
  <sheetViews>
    <sheetView showGridLines="0" zoomScaleNormal="100" workbookViewId="0">
      <selection sqref="A1:F1"/>
    </sheetView>
  </sheetViews>
  <sheetFormatPr defaultRowHeight="12.75"/>
  <cols>
    <col min="1" max="1" width="5.85546875" style="1" customWidth="1"/>
    <col min="2" max="2" width="42.140625" style="1" customWidth="1"/>
    <col min="3" max="3" width="6.28515625" style="134" customWidth="1"/>
    <col min="4" max="4" width="14.85546875" style="1" customWidth="1"/>
    <col min="5" max="5" width="12.28515625" style="1" customWidth="1"/>
    <col min="6" max="6" width="12" style="1" customWidth="1"/>
    <col min="7" max="16384" width="9.140625" style="1"/>
  </cols>
  <sheetData>
    <row r="1" spans="1:9" s="74" customFormat="1" ht="18">
      <c r="A1" s="330" t="s">
        <v>1067</v>
      </c>
      <c r="B1" s="330"/>
      <c r="C1" s="330"/>
      <c r="D1" s="330"/>
      <c r="E1" s="330"/>
      <c r="F1" s="330"/>
      <c r="G1" s="133"/>
      <c r="H1" s="133"/>
      <c r="I1" s="133"/>
    </row>
    <row r="2" spans="1:9" s="63" customFormat="1" ht="22.5" customHeight="1">
      <c r="A2" s="352" t="s">
        <v>971</v>
      </c>
      <c r="B2" s="352"/>
      <c r="C2" s="352"/>
      <c r="D2" s="352"/>
      <c r="E2" s="352"/>
      <c r="F2" s="352"/>
      <c r="G2" s="352"/>
      <c r="H2" s="352"/>
      <c r="I2" s="352"/>
    </row>
    <row r="3" spans="1:9" ht="33.75" customHeight="1">
      <c r="A3" s="347" t="s">
        <v>830</v>
      </c>
      <c r="B3" s="347"/>
      <c r="C3" s="347"/>
      <c r="D3" s="347"/>
      <c r="E3" s="347"/>
      <c r="F3" s="347"/>
    </row>
    <row r="4" spans="1:9" ht="15">
      <c r="A4" s="4" t="s">
        <v>992</v>
      </c>
      <c r="B4" s="4"/>
      <c r="C4" s="4"/>
    </row>
    <row r="5" spans="1:9">
      <c r="E5" s="343" t="s">
        <v>208</v>
      </c>
      <c r="F5" s="343"/>
    </row>
    <row r="6" spans="1:9" ht="24">
      <c r="A6" s="348" t="s">
        <v>210</v>
      </c>
      <c r="B6" s="135" t="s">
        <v>105</v>
      </c>
      <c r="C6" s="135"/>
      <c r="D6" s="350" t="s">
        <v>211</v>
      </c>
      <c r="E6" s="349" t="s">
        <v>170</v>
      </c>
      <c r="F6" s="349"/>
    </row>
    <row r="7" spans="1:9" ht="24">
      <c r="A7" s="348"/>
      <c r="B7" s="135" t="s">
        <v>106</v>
      </c>
      <c r="C7" s="136" t="s">
        <v>107</v>
      </c>
      <c r="D7" s="351"/>
      <c r="E7" s="137" t="s">
        <v>204</v>
      </c>
      <c r="F7" s="137" t="s">
        <v>205</v>
      </c>
    </row>
    <row r="8" spans="1:9">
      <c r="A8" s="138">
        <v>1</v>
      </c>
      <c r="B8" s="138">
        <v>2</v>
      </c>
      <c r="C8" s="138" t="s">
        <v>108</v>
      </c>
      <c r="D8" s="138">
        <v>4</v>
      </c>
      <c r="E8" s="138">
        <v>5</v>
      </c>
      <c r="F8" s="138">
        <v>6</v>
      </c>
    </row>
    <row r="9" spans="1:9" ht="15.75" customHeight="1">
      <c r="A9" s="139">
        <v>4000</v>
      </c>
      <c r="B9" s="140" t="s">
        <v>993</v>
      </c>
      <c r="C9" s="141"/>
      <c r="D9" s="115">
        <f t="shared" ref="D9:D72" si="0">SUM(E9:F9)</f>
        <v>4494903.6449999996</v>
      </c>
      <c r="E9" s="142">
        <f>E10+E67</f>
        <v>2816588.6</v>
      </c>
      <c r="F9" s="142">
        <f>F128+F131+F158</f>
        <v>1678315.0449999999</v>
      </c>
    </row>
    <row r="10" spans="1:9" ht="13.5" customHeight="1">
      <c r="A10" s="139">
        <v>4050</v>
      </c>
      <c r="B10" s="99" t="s">
        <v>994</v>
      </c>
      <c r="C10" s="143" t="s">
        <v>421</v>
      </c>
      <c r="D10" s="115">
        <f t="shared" si="0"/>
        <v>1113100</v>
      </c>
      <c r="E10" s="142">
        <f>E11+E20+E74+E99+E110</f>
        <v>1113100</v>
      </c>
      <c r="F10" s="142">
        <f>SUM(F11)</f>
        <v>0</v>
      </c>
    </row>
    <row r="11" spans="1:9" ht="14.25" customHeight="1">
      <c r="A11" s="144">
        <v>4100</v>
      </c>
      <c r="B11" s="145" t="s">
        <v>995</v>
      </c>
      <c r="C11" s="146" t="s">
        <v>421</v>
      </c>
      <c r="D11" s="115">
        <f t="shared" si="0"/>
        <v>607500</v>
      </c>
      <c r="E11" s="142">
        <f>SUM(E12+E16+E18)</f>
        <v>607500</v>
      </c>
      <c r="F11" s="142">
        <f>SUM(F18)</f>
        <v>0</v>
      </c>
    </row>
    <row r="12" spans="1:9" ht="25.5" customHeight="1">
      <c r="A12" s="144">
        <v>4110</v>
      </c>
      <c r="B12" s="99" t="s">
        <v>996</v>
      </c>
      <c r="C12" s="146" t="s">
        <v>421</v>
      </c>
      <c r="D12" s="115">
        <f t="shared" si="0"/>
        <v>607500</v>
      </c>
      <c r="E12" s="142">
        <f>E13+E14+E15</f>
        <v>607500</v>
      </c>
      <c r="F12" s="147" t="s">
        <v>430</v>
      </c>
    </row>
    <row r="13" spans="1:9" ht="24">
      <c r="A13" s="144">
        <v>4111</v>
      </c>
      <c r="B13" s="148" t="s">
        <v>109</v>
      </c>
      <c r="C13" s="136" t="s">
        <v>286</v>
      </c>
      <c r="D13" s="115">
        <f>SUM(E13:F13)</f>
        <v>485500</v>
      </c>
      <c r="E13" s="115">
        <v>485500</v>
      </c>
      <c r="F13" s="147"/>
    </row>
    <row r="14" spans="1:9" ht="24">
      <c r="A14" s="144">
        <v>4112</v>
      </c>
      <c r="B14" s="148" t="s">
        <v>110</v>
      </c>
      <c r="C14" s="149" t="s">
        <v>287</v>
      </c>
      <c r="D14" s="115">
        <f>E14</f>
        <v>115000</v>
      </c>
      <c r="E14" s="115">
        <v>115000</v>
      </c>
      <c r="F14" s="147" t="s">
        <v>430</v>
      </c>
    </row>
    <row r="15" spans="1:9">
      <c r="A15" s="144">
        <v>4114</v>
      </c>
      <c r="B15" s="148" t="s">
        <v>111</v>
      </c>
      <c r="C15" s="149" t="s">
        <v>285</v>
      </c>
      <c r="D15" s="115">
        <f>SUM(E15:F15)</f>
        <v>7000</v>
      </c>
      <c r="E15" s="115">
        <v>7000</v>
      </c>
      <c r="F15" s="147" t="s">
        <v>430</v>
      </c>
    </row>
    <row r="16" spans="1:9" ht="24" customHeight="1">
      <c r="A16" s="144">
        <v>4120</v>
      </c>
      <c r="B16" s="150" t="s">
        <v>997</v>
      </c>
      <c r="C16" s="146" t="s">
        <v>421</v>
      </c>
      <c r="D16" s="115">
        <f t="shared" si="0"/>
        <v>0</v>
      </c>
      <c r="E16" s="142"/>
      <c r="F16" s="147" t="s">
        <v>430</v>
      </c>
    </row>
    <row r="17" spans="1:6" ht="13.5" customHeight="1">
      <c r="A17" s="144">
        <v>4121</v>
      </c>
      <c r="B17" s="148" t="s">
        <v>112</v>
      </c>
      <c r="C17" s="149" t="s">
        <v>288</v>
      </c>
      <c r="D17" s="115">
        <f t="shared" si="0"/>
        <v>0</v>
      </c>
      <c r="E17" s="115"/>
      <c r="F17" s="147" t="s">
        <v>430</v>
      </c>
    </row>
    <row r="18" spans="1:6" ht="25.5" customHeight="1">
      <c r="A18" s="144">
        <v>4130</v>
      </c>
      <c r="B18" s="150" t="s">
        <v>998</v>
      </c>
      <c r="C18" s="146" t="s">
        <v>421</v>
      </c>
      <c r="D18" s="115">
        <f t="shared" si="0"/>
        <v>0</v>
      </c>
      <c r="E18" s="142">
        <f>SUM(E19)</f>
        <v>0</v>
      </c>
      <c r="F18" s="142">
        <f>SUM(F19)</f>
        <v>0</v>
      </c>
    </row>
    <row r="19" spans="1:6">
      <c r="A19" s="144">
        <v>4131</v>
      </c>
      <c r="B19" s="150" t="s">
        <v>289</v>
      </c>
      <c r="C19" s="136" t="s">
        <v>290</v>
      </c>
      <c r="D19" s="115">
        <f t="shared" si="0"/>
        <v>0</v>
      </c>
      <c r="E19" s="115"/>
      <c r="F19" s="115"/>
    </row>
    <row r="20" spans="1:6" ht="26.25" customHeight="1">
      <c r="A20" s="144">
        <v>4200</v>
      </c>
      <c r="B20" s="99" t="s">
        <v>999</v>
      </c>
      <c r="C20" s="146" t="s">
        <v>421</v>
      </c>
      <c r="D20" s="115">
        <f>SUM(E20:F20)</f>
        <v>137800</v>
      </c>
      <c r="E20" s="142">
        <f>E21+E29+E33+E42+E44+E47</f>
        <v>137800</v>
      </c>
      <c r="F20" s="147" t="s">
        <v>430</v>
      </c>
    </row>
    <row r="21" spans="1:6" ht="14.25" customHeight="1">
      <c r="A21" s="144">
        <v>4210</v>
      </c>
      <c r="B21" s="150" t="s">
        <v>1000</v>
      </c>
      <c r="C21" s="146" t="s">
        <v>421</v>
      </c>
      <c r="D21" s="115">
        <f t="shared" si="0"/>
        <v>27300</v>
      </c>
      <c r="E21" s="142">
        <f>SUM(E22:E28)</f>
        <v>27300</v>
      </c>
      <c r="F21" s="147" t="s">
        <v>430</v>
      </c>
    </row>
    <row r="22" spans="1:6" ht="24">
      <c r="A22" s="144">
        <v>4211</v>
      </c>
      <c r="B22" s="148" t="s">
        <v>291</v>
      </c>
      <c r="C22" s="149" t="s">
        <v>292</v>
      </c>
      <c r="D22" s="115">
        <f t="shared" si="0"/>
        <v>0</v>
      </c>
      <c r="E22" s="115">
        <v>0</v>
      </c>
      <c r="F22" s="147" t="s">
        <v>430</v>
      </c>
    </row>
    <row r="23" spans="1:6">
      <c r="A23" s="144">
        <v>4212</v>
      </c>
      <c r="B23" s="150" t="s">
        <v>1001</v>
      </c>
      <c r="C23" s="149" t="s">
        <v>293</v>
      </c>
      <c r="D23" s="115">
        <f t="shared" si="0"/>
        <v>19500</v>
      </c>
      <c r="E23" s="115">
        <v>19500</v>
      </c>
      <c r="F23" s="147" t="s">
        <v>430</v>
      </c>
    </row>
    <row r="24" spans="1:6">
      <c r="A24" s="144">
        <v>4213</v>
      </c>
      <c r="B24" s="148" t="s">
        <v>113</v>
      </c>
      <c r="C24" s="149" t="s">
        <v>294</v>
      </c>
      <c r="D24" s="115">
        <f t="shared" si="0"/>
        <v>3500</v>
      </c>
      <c r="E24" s="115">
        <v>3500</v>
      </c>
      <c r="F24" s="147" t="s">
        <v>430</v>
      </c>
    </row>
    <row r="25" spans="1:6">
      <c r="A25" s="144">
        <v>4214</v>
      </c>
      <c r="B25" s="148" t="s">
        <v>114</v>
      </c>
      <c r="C25" s="149" t="s">
        <v>295</v>
      </c>
      <c r="D25" s="115">
        <f t="shared" si="0"/>
        <v>3800</v>
      </c>
      <c r="E25" s="115">
        <v>3800</v>
      </c>
      <c r="F25" s="147" t="s">
        <v>430</v>
      </c>
    </row>
    <row r="26" spans="1:6">
      <c r="A26" s="144">
        <v>4215</v>
      </c>
      <c r="B26" s="148" t="s">
        <v>115</v>
      </c>
      <c r="C26" s="149" t="s">
        <v>296</v>
      </c>
      <c r="D26" s="115">
        <f t="shared" si="0"/>
        <v>500</v>
      </c>
      <c r="E26" s="115">
        <v>500</v>
      </c>
      <c r="F26" s="147" t="s">
        <v>430</v>
      </c>
    </row>
    <row r="27" spans="1:6" ht="13.5" customHeight="1">
      <c r="A27" s="144">
        <v>4216</v>
      </c>
      <c r="B27" s="148" t="s">
        <v>116</v>
      </c>
      <c r="C27" s="149" t="s">
        <v>297</v>
      </c>
      <c r="D27" s="115">
        <f t="shared" si="0"/>
        <v>0</v>
      </c>
      <c r="E27" s="115"/>
      <c r="F27" s="147" t="s">
        <v>430</v>
      </c>
    </row>
    <row r="28" spans="1:6">
      <c r="A28" s="144">
        <v>4217</v>
      </c>
      <c r="B28" s="148" t="s">
        <v>117</v>
      </c>
      <c r="C28" s="149" t="s">
        <v>298</v>
      </c>
      <c r="D28" s="115">
        <f t="shared" si="0"/>
        <v>0</v>
      </c>
      <c r="E28" s="115"/>
      <c r="F28" s="147" t="s">
        <v>430</v>
      </c>
    </row>
    <row r="29" spans="1:6" ht="24.75" customHeight="1">
      <c r="A29" s="144">
        <v>4220</v>
      </c>
      <c r="B29" s="150" t="s">
        <v>1002</v>
      </c>
      <c r="C29" s="146" t="s">
        <v>421</v>
      </c>
      <c r="D29" s="115">
        <f t="shared" si="0"/>
        <v>2000</v>
      </c>
      <c r="E29" s="142">
        <f>SUM(E30:E32)</f>
        <v>2000</v>
      </c>
      <c r="F29" s="147" t="s">
        <v>430</v>
      </c>
    </row>
    <row r="30" spans="1:6">
      <c r="A30" s="144">
        <v>4221</v>
      </c>
      <c r="B30" s="148" t="s">
        <v>118</v>
      </c>
      <c r="C30" s="151">
        <v>4221</v>
      </c>
      <c r="D30" s="115">
        <f t="shared" si="0"/>
        <v>2000</v>
      </c>
      <c r="E30" s="115">
        <v>2000</v>
      </c>
      <c r="F30" s="147" t="s">
        <v>430</v>
      </c>
    </row>
    <row r="31" spans="1:6" ht="13.5" customHeight="1">
      <c r="A31" s="144">
        <v>4222</v>
      </c>
      <c r="B31" s="148" t="s">
        <v>119</v>
      </c>
      <c r="C31" s="149" t="s">
        <v>383</v>
      </c>
      <c r="D31" s="115">
        <f t="shared" si="0"/>
        <v>0</v>
      </c>
      <c r="E31" s="115">
        <v>0</v>
      </c>
      <c r="F31" s="147" t="s">
        <v>430</v>
      </c>
    </row>
    <row r="32" spans="1:6">
      <c r="A32" s="144">
        <v>4223</v>
      </c>
      <c r="B32" s="148" t="s">
        <v>120</v>
      </c>
      <c r="C32" s="149" t="s">
        <v>384</v>
      </c>
      <c r="D32" s="115">
        <f t="shared" si="0"/>
        <v>0</v>
      </c>
      <c r="E32" s="115">
        <v>0</v>
      </c>
      <c r="F32" s="147" t="s">
        <v>430</v>
      </c>
    </row>
    <row r="33" spans="1:6" ht="24.75" customHeight="1">
      <c r="A33" s="144">
        <v>4230</v>
      </c>
      <c r="B33" s="150" t="s">
        <v>1003</v>
      </c>
      <c r="C33" s="146" t="s">
        <v>421</v>
      </c>
      <c r="D33" s="115">
        <f t="shared" si="0"/>
        <v>66000</v>
      </c>
      <c r="E33" s="142">
        <f>SUM(E34:E41)</f>
        <v>66000</v>
      </c>
      <c r="F33" s="147" t="s">
        <v>430</v>
      </c>
    </row>
    <row r="34" spans="1:6">
      <c r="A34" s="144">
        <v>4231</v>
      </c>
      <c r="B34" s="148" t="s">
        <v>121</v>
      </c>
      <c r="C34" s="149" t="s">
        <v>385</v>
      </c>
      <c r="D34" s="115">
        <f t="shared" si="0"/>
        <v>0</v>
      </c>
      <c r="E34" s="115"/>
      <c r="F34" s="147" t="s">
        <v>430</v>
      </c>
    </row>
    <row r="35" spans="1:6">
      <c r="A35" s="144">
        <v>4232</v>
      </c>
      <c r="B35" s="148" t="s">
        <v>122</v>
      </c>
      <c r="C35" s="149" t="s">
        <v>386</v>
      </c>
      <c r="D35" s="115">
        <f t="shared" si="0"/>
        <v>6100</v>
      </c>
      <c r="E35" s="115">
        <v>6100</v>
      </c>
      <c r="F35" s="147" t="s">
        <v>430</v>
      </c>
    </row>
    <row r="36" spans="1:6" ht="24">
      <c r="A36" s="144">
        <v>4233</v>
      </c>
      <c r="B36" s="148" t="s">
        <v>123</v>
      </c>
      <c r="C36" s="149" t="s">
        <v>387</v>
      </c>
      <c r="D36" s="115">
        <f t="shared" si="0"/>
        <v>200</v>
      </c>
      <c r="E36" s="115">
        <v>200</v>
      </c>
      <c r="F36" s="147" t="s">
        <v>430</v>
      </c>
    </row>
    <row r="37" spans="1:6">
      <c r="A37" s="144">
        <v>4234</v>
      </c>
      <c r="B37" s="148" t="s">
        <v>124</v>
      </c>
      <c r="C37" s="149" t="s">
        <v>388</v>
      </c>
      <c r="D37" s="115">
        <f t="shared" si="0"/>
        <v>1200</v>
      </c>
      <c r="E37" s="115">
        <v>1200</v>
      </c>
      <c r="F37" s="147" t="s">
        <v>430</v>
      </c>
    </row>
    <row r="38" spans="1:6">
      <c r="A38" s="144">
        <v>4235</v>
      </c>
      <c r="B38" s="152" t="s">
        <v>125</v>
      </c>
      <c r="C38" s="66">
        <v>4235</v>
      </c>
      <c r="D38" s="115">
        <f t="shared" si="0"/>
        <v>0</v>
      </c>
      <c r="E38" s="115"/>
      <c r="F38" s="147" t="s">
        <v>430</v>
      </c>
    </row>
    <row r="39" spans="1:6" ht="13.5" customHeight="1">
      <c r="A39" s="144">
        <v>4236</v>
      </c>
      <c r="B39" s="148" t="s">
        <v>126</v>
      </c>
      <c r="C39" s="149" t="s">
        <v>389</v>
      </c>
      <c r="D39" s="115">
        <f t="shared" si="0"/>
        <v>0</v>
      </c>
      <c r="E39" s="115"/>
      <c r="F39" s="147" t="s">
        <v>430</v>
      </c>
    </row>
    <row r="40" spans="1:6">
      <c r="A40" s="144">
        <v>4237</v>
      </c>
      <c r="B40" s="148" t="s">
        <v>127</v>
      </c>
      <c r="C40" s="149" t="s">
        <v>390</v>
      </c>
      <c r="D40" s="115">
        <f t="shared" si="0"/>
        <v>2500</v>
      </c>
      <c r="E40" s="115">
        <v>2500</v>
      </c>
      <c r="F40" s="147" t="s">
        <v>430</v>
      </c>
    </row>
    <row r="41" spans="1:6">
      <c r="A41" s="144">
        <v>4238</v>
      </c>
      <c r="B41" s="148" t="s">
        <v>128</v>
      </c>
      <c r="C41" s="149" t="s">
        <v>391</v>
      </c>
      <c r="D41" s="115">
        <f t="shared" si="0"/>
        <v>56000</v>
      </c>
      <c r="E41" s="115">
        <v>56000</v>
      </c>
      <c r="F41" s="147" t="s">
        <v>430</v>
      </c>
    </row>
    <row r="42" spans="1:6" ht="24" customHeight="1">
      <c r="A42" s="144">
        <v>4240</v>
      </c>
      <c r="B42" s="150" t="s">
        <v>1004</v>
      </c>
      <c r="C42" s="146" t="s">
        <v>421</v>
      </c>
      <c r="D42" s="115">
        <f t="shared" si="0"/>
        <v>0</v>
      </c>
      <c r="E42" s="142">
        <f>SUM(E43)</f>
        <v>0</v>
      </c>
      <c r="F42" s="147" t="s">
        <v>430</v>
      </c>
    </row>
    <row r="43" spans="1:6">
      <c r="A43" s="144">
        <v>4241</v>
      </c>
      <c r="B43" s="148" t="s">
        <v>129</v>
      </c>
      <c r="C43" s="149" t="s">
        <v>392</v>
      </c>
      <c r="D43" s="115">
        <f t="shared" si="0"/>
        <v>0</v>
      </c>
      <c r="E43" s="115">
        <v>0</v>
      </c>
      <c r="F43" s="147" t="s">
        <v>430</v>
      </c>
    </row>
    <row r="44" spans="1:6" ht="24" customHeight="1">
      <c r="A44" s="144">
        <v>4250</v>
      </c>
      <c r="B44" s="150" t="s">
        <v>1005</v>
      </c>
      <c r="C44" s="146" t="s">
        <v>421</v>
      </c>
      <c r="D44" s="115">
        <f t="shared" si="0"/>
        <v>3000</v>
      </c>
      <c r="E44" s="142">
        <f>SUM(E45:E46)</f>
        <v>3000</v>
      </c>
      <c r="F44" s="147" t="s">
        <v>430</v>
      </c>
    </row>
    <row r="45" spans="1:6" ht="24">
      <c r="A45" s="144">
        <v>4251</v>
      </c>
      <c r="B45" s="148" t="s">
        <v>130</v>
      </c>
      <c r="C45" s="149" t="s">
        <v>393</v>
      </c>
      <c r="D45" s="115">
        <f t="shared" si="0"/>
        <v>1000</v>
      </c>
      <c r="E45" s="115">
        <v>1000</v>
      </c>
      <c r="F45" s="147" t="s">
        <v>430</v>
      </c>
    </row>
    <row r="46" spans="1:6" ht="24">
      <c r="A46" s="144">
        <v>4252</v>
      </c>
      <c r="B46" s="148" t="s">
        <v>131</v>
      </c>
      <c r="C46" s="149" t="s">
        <v>394</v>
      </c>
      <c r="D46" s="115">
        <f t="shared" si="0"/>
        <v>2000</v>
      </c>
      <c r="E46" s="115">
        <v>2000</v>
      </c>
      <c r="F46" s="147" t="s">
        <v>430</v>
      </c>
    </row>
    <row r="47" spans="1:6" ht="12.75" customHeight="1">
      <c r="A47" s="144">
        <v>4260</v>
      </c>
      <c r="B47" s="150" t="s">
        <v>1006</v>
      </c>
      <c r="C47" s="146" t="s">
        <v>421</v>
      </c>
      <c r="D47" s="115">
        <f t="shared" si="0"/>
        <v>39500</v>
      </c>
      <c r="E47" s="142">
        <f>SUM(E48:E55)</f>
        <v>39500</v>
      </c>
      <c r="F47" s="147" t="s">
        <v>430</v>
      </c>
    </row>
    <row r="48" spans="1:6">
      <c r="A48" s="144">
        <v>4261</v>
      </c>
      <c r="B48" s="148" t="s">
        <v>132</v>
      </c>
      <c r="C48" s="149" t="s">
        <v>395</v>
      </c>
      <c r="D48" s="115">
        <f t="shared" si="0"/>
        <v>2500</v>
      </c>
      <c r="E48" s="115">
        <v>2500</v>
      </c>
      <c r="F48" s="147" t="s">
        <v>430</v>
      </c>
    </row>
    <row r="49" spans="1:6">
      <c r="A49" s="144">
        <v>4262</v>
      </c>
      <c r="B49" s="148" t="s">
        <v>133</v>
      </c>
      <c r="C49" s="149" t="s">
        <v>396</v>
      </c>
      <c r="D49" s="115">
        <f t="shared" si="0"/>
        <v>0</v>
      </c>
      <c r="E49" s="115"/>
      <c r="F49" s="147" t="s">
        <v>430</v>
      </c>
    </row>
    <row r="50" spans="1:6" ht="24" customHeight="1">
      <c r="A50" s="144">
        <v>4263</v>
      </c>
      <c r="B50" s="148" t="s">
        <v>303</v>
      </c>
      <c r="C50" s="149" t="s">
        <v>397</v>
      </c>
      <c r="D50" s="115">
        <f t="shared" si="0"/>
        <v>0</v>
      </c>
      <c r="E50" s="115"/>
      <c r="F50" s="147" t="s">
        <v>430</v>
      </c>
    </row>
    <row r="51" spans="1:6">
      <c r="A51" s="144">
        <v>4264</v>
      </c>
      <c r="B51" s="153" t="s">
        <v>134</v>
      </c>
      <c r="C51" s="149" t="s">
        <v>398</v>
      </c>
      <c r="D51" s="115">
        <f t="shared" si="0"/>
        <v>9000</v>
      </c>
      <c r="E51" s="115">
        <v>9000</v>
      </c>
      <c r="F51" s="147" t="s">
        <v>430</v>
      </c>
    </row>
    <row r="52" spans="1:6" ht="24">
      <c r="A52" s="144">
        <v>4265</v>
      </c>
      <c r="B52" s="153" t="s">
        <v>135</v>
      </c>
      <c r="C52" s="149" t="s">
        <v>399</v>
      </c>
      <c r="D52" s="115">
        <f t="shared" si="0"/>
        <v>0</v>
      </c>
      <c r="E52" s="115"/>
      <c r="F52" s="147" t="s">
        <v>430</v>
      </c>
    </row>
    <row r="53" spans="1:6">
      <c r="A53" s="144">
        <v>4266</v>
      </c>
      <c r="B53" s="153" t="s">
        <v>136</v>
      </c>
      <c r="C53" s="149" t="s">
        <v>400</v>
      </c>
      <c r="D53" s="115">
        <f t="shared" si="0"/>
        <v>0</v>
      </c>
      <c r="E53" s="115"/>
      <c r="F53" s="147" t="s">
        <v>430</v>
      </c>
    </row>
    <row r="54" spans="1:6">
      <c r="A54" s="144">
        <v>4267</v>
      </c>
      <c r="B54" s="153" t="s">
        <v>137</v>
      </c>
      <c r="C54" s="149" t="s">
        <v>401</v>
      </c>
      <c r="D54" s="115">
        <f t="shared" si="0"/>
        <v>2500</v>
      </c>
      <c r="E54" s="115">
        <v>2500</v>
      </c>
      <c r="F54" s="147" t="s">
        <v>430</v>
      </c>
    </row>
    <row r="55" spans="1:6">
      <c r="A55" s="144">
        <v>4268</v>
      </c>
      <c r="B55" s="153" t="s">
        <v>138</v>
      </c>
      <c r="C55" s="149" t="s">
        <v>402</v>
      </c>
      <c r="D55" s="115">
        <f t="shared" si="0"/>
        <v>25500</v>
      </c>
      <c r="E55" s="115">
        <v>25500</v>
      </c>
      <c r="F55" s="147" t="s">
        <v>430</v>
      </c>
    </row>
    <row r="56" spans="1:6" ht="12.75" customHeight="1">
      <c r="A56" s="144">
        <v>4300</v>
      </c>
      <c r="B56" s="154" t="s">
        <v>1007</v>
      </c>
      <c r="C56" s="146" t="s">
        <v>421</v>
      </c>
      <c r="D56" s="115">
        <f t="shared" si="0"/>
        <v>0</v>
      </c>
      <c r="E56" s="142">
        <f>SUM(E58:E59)</f>
        <v>0</v>
      </c>
      <c r="F56" s="147" t="s">
        <v>430</v>
      </c>
    </row>
    <row r="57" spans="1:6" ht="12.75" customHeight="1">
      <c r="A57" s="144">
        <v>4310</v>
      </c>
      <c r="B57" s="154" t="s">
        <v>1008</v>
      </c>
      <c r="C57" s="146" t="s">
        <v>421</v>
      </c>
      <c r="D57" s="115">
        <f t="shared" si="0"/>
        <v>0</v>
      </c>
      <c r="E57" s="115"/>
      <c r="F57" s="115"/>
    </row>
    <row r="58" spans="1:6">
      <c r="A58" s="144">
        <v>4311</v>
      </c>
      <c r="B58" s="153" t="s">
        <v>139</v>
      </c>
      <c r="C58" s="149" t="s">
        <v>403</v>
      </c>
      <c r="D58" s="115">
        <f t="shared" si="0"/>
        <v>0</v>
      </c>
      <c r="E58" s="115"/>
      <c r="F58" s="147" t="s">
        <v>430</v>
      </c>
    </row>
    <row r="59" spans="1:6">
      <c r="A59" s="144">
        <v>4312</v>
      </c>
      <c r="B59" s="153" t="s">
        <v>140</v>
      </c>
      <c r="C59" s="149" t="s">
        <v>404</v>
      </c>
      <c r="D59" s="115">
        <f t="shared" si="0"/>
        <v>0</v>
      </c>
      <c r="E59" s="115"/>
      <c r="F59" s="147" t="s">
        <v>430</v>
      </c>
    </row>
    <row r="60" spans="1:6" ht="12.75" customHeight="1">
      <c r="A60" s="144">
        <v>4320</v>
      </c>
      <c r="B60" s="154" t="s">
        <v>1009</v>
      </c>
      <c r="C60" s="146" t="s">
        <v>421</v>
      </c>
      <c r="D60" s="115">
        <f t="shared" si="0"/>
        <v>0</v>
      </c>
      <c r="E60" s="142">
        <f>SUM(E61:E62)</f>
        <v>0</v>
      </c>
      <c r="F60" s="147"/>
    </row>
    <row r="61" spans="1:6" ht="14.25" customHeight="1">
      <c r="A61" s="144">
        <v>4321</v>
      </c>
      <c r="B61" s="153" t="s">
        <v>141</v>
      </c>
      <c r="C61" s="149" t="s">
        <v>405</v>
      </c>
      <c r="D61" s="115">
        <f t="shared" si="0"/>
        <v>0</v>
      </c>
      <c r="E61" s="115"/>
      <c r="F61" s="147" t="s">
        <v>430</v>
      </c>
    </row>
    <row r="62" spans="1:6" ht="14.25" customHeight="1">
      <c r="A62" s="144">
        <v>4322</v>
      </c>
      <c r="B62" s="153" t="s">
        <v>142</v>
      </c>
      <c r="C62" s="149" t="s">
        <v>406</v>
      </c>
      <c r="D62" s="115">
        <f t="shared" si="0"/>
        <v>0</v>
      </c>
      <c r="E62" s="115"/>
      <c r="F62" s="147" t="s">
        <v>430</v>
      </c>
    </row>
    <row r="63" spans="1:6" ht="24.75" customHeight="1">
      <c r="A63" s="144">
        <v>4330</v>
      </c>
      <c r="B63" s="154" t="s">
        <v>1010</v>
      </c>
      <c r="C63" s="146" t="s">
        <v>421</v>
      </c>
      <c r="D63" s="115">
        <f t="shared" si="0"/>
        <v>0</v>
      </c>
      <c r="E63" s="142">
        <f>SUM(E64:E66)</f>
        <v>0</v>
      </c>
      <c r="F63" s="147" t="s">
        <v>430</v>
      </c>
    </row>
    <row r="64" spans="1:6" ht="24">
      <c r="A64" s="144">
        <v>4331</v>
      </c>
      <c r="B64" s="153" t="s">
        <v>143</v>
      </c>
      <c r="C64" s="149" t="s">
        <v>407</v>
      </c>
      <c r="D64" s="115">
        <f t="shared" si="0"/>
        <v>0</v>
      </c>
      <c r="E64" s="115"/>
      <c r="F64" s="147" t="s">
        <v>430</v>
      </c>
    </row>
    <row r="65" spans="1:7">
      <c r="A65" s="144">
        <v>4332</v>
      </c>
      <c r="B65" s="153" t="s">
        <v>144</v>
      </c>
      <c r="C65" s="149" t="s">
        <v>408</v>
      </c>
      <c r="D65" s="115">
        <f t="shared" si="0"/>
        <v>0</v>
      </c>
      <c r="E65" s="115"/>
      <c r="F65" s="147" t="s">
        <v>430</v>
      </c>
    </row>
    <row r="66" spans="1:7">
      <c r="A66" s="144">
        <v>4333</v>
      </c>
      <c r="B66" s="153" t="s">
        <v>145</v>
      </c>
      <c r="C66" s="149" t="s">
        <v>409</v>
      </c>
      <c r="D66" s="115">
        <f t="shared" si="0"/>
        <v>0</v>
      </c>
      <c r="E66" s="115"/>
      <c r="F66" s="147" t="s">
        <v>430</v>
      </c>
    </row>
    <row r="67" spans="1:7" ht="12.75" customHeight="1">
      <c r="A67" s="144">
        <v>4400</v>
      </c>
      <c r="B67" s="153" t="s">
        <v>1011</v>
      </c>
      <c r="C67" s="146" t="s">
        <v>421</v>
      </c>
      <c r="D67" s="115">
        <f t="shared" si="0"/>
        <v>1703488.6</v>
      </c>
      <c r="E67" s="142">
        <f>SUM(E68+E71)</f>
        <v>1703488.6</v>
      </c>
      <c r="F67" s="147" t="s">
        <v>430</v>
      </c>
    </row>
    <row r="68" spans="1:7" ht="24.75" customHeight="1">
      <c r="A68" s="144">
        <v>4410</v>
      </c>
      <c r="B68" s="154" t="s">
        <v>1012</v>
      </c>
      <c r="C68" s="146" t="s">
        <v>421</v>
      </c>
      <c r="D68" s="115">
        <f t="shared" si="0"/>
        <v>1703488.6</v>
      </c>
      <c r="E68" s="142">
        <f>SUM(E69:E70)</f>
        <v>1703488.6</v>
      </c>
      <c r="F68" s="115"/>
    </row>
    <row r="69" spans="1:7" ht="26.25" customHeight="1">
      <c r="A69" s="144">
        <v>4411</v>
      </c>
      <c r="B69" s="153" t="s">
        <v>146</v>
      </c>
      <c r="C69" s="149" t="s">
        <v>410</v>
      </c>
      <c r="D69" s="115">
        <f t="shared" si="0"/>
        <v>1703488.6</v>
      </c>
      <c r="E69" s="115">
        <v>1703488.6</v>
      </c>
      <c r="F69" s="147" t="s">
        <v>430</v>
      </c>
    </row>
    <row r="70" spans="1:7" ht="24">
      <c r="A70" s="144">
        <v>4412</v>
      </c>
      <c r="B70" s="153" t="s">
        <v>169</v>
      </c>
      <c r="C70" s="149" t="s">
        <v>411</v>
      </c>
      <c r="D70" s="115">
        <f t="shared" si="0"/>
        <v>0</v>
      </c>
      <c r="E70" s="115"/>
      <c r="F70" s="147" t="s">
        <v>430</v>
      </c>
    </row>
    <row r="71" spans="1:7" ht="26.25" customHeight="1">
      <c r="A71" s="144">
        <v>4420</v>
      </c>
      <c r="B71" s="154" t="s">
        <v>1013</v>
      </c>
      <c r="C71" s="146" t="s">
        <v>421</v>
      </c>
      <c r="D71" s="115">
        <f t="shared" si="0"/>
        <v>0</v>
      </c>
      <c r="E71" s="142">
        <f>SUM(E72:E73)</f>
        <v>0</v>
      </c>
      <c r="F71" s="147"/>
    </row>
    <row r="72" spans="1:7" ht="25.5" customHeight="1">
      <c r="A72" s="144">
        <v>4421</v>
      </c>
      <c r="B72" s="153" t="s">
        <v>20</v>
      </c>
      <c r="C72" s="149" t="s">
        <v>412</v>
      </c>
      <c r="D72" s="115">
        <f t="shared" si="0"/>
        <v>0</v>
      </c>
      <c r="E72" s="115"/>
      <c r="F72" s="147" t="s">
        <v>430</v>
      </c>
    </row>
    <row r="73" spans="1:7" ht="25.5" customHeight="1">
      <c r="A73" s="144">
        <v>4422</v>
      </c>
      <c r="B73" s="153" t="s">
        <v>218</v>
      </c>
      <c r="C73" s="149" t="s">
        <v>413</v>
      </c>
      <c r="D73" s="115">
        <f t="shared" ref="D73:D136" si="1">SUM(E73:F73)</f>
        <v>0</v>
      </c>
      <c r="E73" s="115"/>
      <c r="F73" s="147" t="s">
        <v>430</v>
      </c>
    </row>
    <row r="74" spans="1:7" ht="13.5" customHeight="1">
      <c r="A74" s="144">
        <v>4500</v>
      </c>
      <c r="B74" s="153" t="s">
        <v>1014</v>
      </c>
      <c r="C74" s="146" t="s">
        <v>421</v>
      </c>
      <c r="D74" s="115">
        <f t="shared" si="1"/>
        <v>28500</v>
      </c>
      <c r="E74" s="142">
        <f>SUM(E75+E78+E81+E90)</f>
        <v>28500</v>
      </c>
      <c r="F74" s="147" t="s">
        <v>430</v>
      </c>
    </row>
    <row r="75" spans="1:7" ht="24.75" customHeight="1">
      <c r="A75" s="144">
        <v>4510</v>
      </c>
      <c r="B75" s="153" t="s">
        <v>1015</v>
      </c>
      <c r="C75" s="146" t="s">
        <v>421</v>
      </c>
      <c r="D75" s="115">
        <f t="shared" si="1"/>
        <v>0</v>
      </c>
      <c r="E75" s="142">
        <f>SUM(E76:E77)</f>
        <v>0</v>
      </c>
      <c r="F75" s="115"/>
    </row>
    <row r="76" spans="1:7" ht="24">
      <c r="A76" s="144">
        <v>4511</v>
      </c>
      <c r="B76" s="155" t="s">
        <v>1016</v>
      </c>
      <c r="C76" s="149" t="s">
        <v>414</v>
      </c>
      <c r="D76" s="115">
        <f t="shared" si="1"/>
        <v>0</v>
      </c>
      <c r="E76" s="115"/>
      <c r="F76" s="147" t="s">
        <v>430</v>
      </c>
    </row>
    <row r="77" spans="1:7" ht="24">
      <c r="A77" s="144">
        <v>4512</v>
      </c>
      <c r="B77" s="153" t="s">
        <v>219</v>
      </c>
      <c r="C77" s="149" t="s">
        <v>415</v>
      </c>
      <c r="D77" s="115">
        <f t="shared" si="1"/>
        <v>0</v>
      </c>
      <c r="E77" s="115"/>
      <c r="F77" s="147" t="s">
        <v>430</v>
      </c>
      <c r="G77" s="156"/>
    </row>
    <row r="78" spans="1:7" ht="24.75" customHeight="1">
      <c r="A78" s="144">
        <v>4520</v>
      </c>
      <c r="B78" s="153" t="s">
        <v>1017</v>
      </c>
      <c r="C78" s="146" t="s">
        <v>421</v>
      </c>
      <c r="D78" s="115">
        <f t="shared" si="1"/>
        <v>0</v>
      </c>
      <c r="E78" s="142">
        <f>SUM(E79:E80)</f>
        <v>0</v>
      </c>
      <c r="F78" s="147"/>
    </row>
    <row r="79" spans="1:7" ht="24">
      <c r="A79" s="144">
        <v>4521</v>
      </c>
      <c r="B79" s="153" t="s">
        <v>181</v>
      </c>
      <c r="C79" s="149" t="s">
        <v>416</v>
      </c>
      <c r="D79" s="115">
        <f t="shared" si="1"/>
        <v>0</v>
      </c>
      <c r="E79" s="115"/>
      <c r="F79" s="147" t="s">
        <v>430</v>
      </c>
    </row>
    <row r="80" spans="1:7" ht="24">
      <c r="A80" s="144">
        <v>4522</v>
      </c>
      <c r="B80" s="153" t="s">
        <v>193</v>
      </c>
      <c r="C80" s="149" t="s">
        <v>417</v>
      </c>
      <c r="D80" s="115">
        <f t="shared" si="1"/>
        <v>0</v>
      </c>
      <c r="E80" s="115"/>
      <c r="F80" s="147" t="s">
        <v>430</v>
      </c>
    </row>
    <row r="81" spans="1:6" ht="24.75" customHeight="1">
      <c r="A81" s="144">
        <v>4530</v>
      </c>
      <c r="B81" s="154" t="s">
        <v>1018</v>
      </c>
      <c r="C81" s="146" t="s">
        <v>421</v>
      </c>
      <c r="D81" s="115">
        <f t="shared" si="1"/>
        <v>10000</v>
      </c>
      <c r="E81" s="142">
        <f>SUM(E82:E84)</f>
        <v>10000</v>
      </c>
      <c r="F81" s="142">
        <f>SUM(F82:F84)</f>
        <v>0</v>
      </c>
    </row>
    <row r="82" spans="1:6" ht="36">
      <c r="A82" s="144">
        <v>4531</v>
      </c>
      <c r="B82" s="157" t="s">
        <v>182</v>
      </c>
      <c r="C82" s="136" t="s">
        <v>312</v>
      </c>
      <c r="D82" s="115">
        <f t="shared" si="1"/>
        <v>10000</v>
      </c>
      <c r="E82" s="115">
        <v>10000</v>
      </c>
      <c r="F82" s="115" t="s">
        <v>836</v>
      </c>
    </row>
    <row r="83" spans="1:6" ht="36">
      <c r="A83" s="144">
        <v>4532</v>
      </c>
      <c r="B83" s="157" t="s">
        <v>183</v>
      </c>
      <c r="C83" s="149" t="s">
        <v>313</v>
      </c>
      <c r="D83" s="115">
        <f t="shared" si="1"/>
        <v>0</v>
      </c>
      <c r="E83" s="115"/>
      <c r="F83" s="115"/>
    </row>
    <row r="84" spans="1:6" ht="14.25" customHeight="1">
      <c r="A84" s="144">
        <v>4533</v>
      </c>
      <c r="B84" s="157" t="s">
        <v>1019</v>
      </c>
      <c r="C84" s="149" t="s">
        <v>314</v>
      </c>
      <c r="D84" s="115">
        <f t="shared" si="1"/>
        <v>0</v>
      </c>
      <c r="E84" s="142">
        <f>SUM(E85+E88+E89)</f>
        <v>0</v>
      </c>
      <c r="F84" s="142">
        <f>SUM(F85+F88+F89)</f>
        <v>0</v>
      </c>
    </row>
    <row r="85" spans="1:6" ht="14.25" customHeight="1">
      <c r="A85" s="144">
        <v>4534</v>
      </c>
      <c r="B85" s="158" t="s">
        <v>678</v>
      </c>
      <c r="C85" s="149"/>
      <c r="D85" s="115">
        <f t="shared" si="1"/>
        <v>0</v>
      </c>
      <c r="E85" s="142">
        <f>SUM(E86:E87)</f>
        <v>0</v>
      </c>
      <c r="F85" s="142">
        <f>SUM(F86:F87)</f>
        <v>0</v>
      </c>
    </row>
    <row r="86" spans="1:6" ht="24">
      <c r="A86" s="159">
        <v>4535</v>
      </c>
      <c r="B86" s="158" t="s">
        <v>174</v>
      </c>
      <c r="C86" s="149"/>
      <c r="D86" s="115">
        <f t="shared" si="1"/>
        <v>0</v>
      </c>
      <c r="E86" s="115"/>
      <c r="F86" s="115"/>
    </row>
    <row r="87" spans="1:6">
      <c r="A87" s="144">
        <v>4536</v>
      </c>
      <c r="B87" s="158" t="s">
        <v>175</v>
      </c>
      <c r="C87" s="149"/>
      <c r="D87" s="115">
        <f t="shared" si="1"/>
        <v>0</v>
      </c>
      <c r="E87" s="115"/>
      <c r="F87" s="115"/>
    </row>
    <row r="88" spans="1:6">
      <c r="A88" s="144">
        <v>4537</v>
      </c>
      <c r="B88" s="158" t="s">
        <v>176</v>
      </c>
      <c r="C88" s="149"/>
      <c r="D88" s="115">
        <f t="shared" si="1"/>
        <v>0</v>
      </c>
      <c r="E88" s="115">
        <v>0</v>
      </c>
      <c r="F88" s="115">
        <v>0</v>
      </c>
    </row>
    <row r="89" spans="1:6">
      <c r="A89" s="144">
        <v>4538</v>
      </c>
      <c r="B89" s="158" t="s">
        <v>178</v>
      </c>
      <c r="C89" s="149"/>
      <c r="D89" s="115">
        <f t="shared" si="1"/>
        <v>0</v>
      </c>
      <c r="E89" s="115"/>
      <c r="F89" s="115"/>
    </row>
    <row r="90" spans="1:6" ht="24" customHeight="1">
      <c r="A90" s="144">
        <v>4540</v>
      </c>
      <c r="B90" s="154" t="s">
        <v>1020</v>
      </c>
      <c r="C90" s="146" t="s">
        <v>421</v>
      </c>
      <c r="D90" s="115">
        <f t="shared" si="1"/>
        <v>18500</v>
      </c>
      <c r="E90" s="115">
        <f>E91+E93</f>
        <v>18500</v>
      </c>
      <c r="F90" s="142">
        <f>SUM(F91:F93)</f>
        <v>0</v>
      </c>
    </row>
    <row r="91" spans="1:6" ht="36">
      <c r="A91" s="144">
        <v>4541</v>
      </c>
      <c r="B91" s="157" t="s">
        <v>315</v>
      </c>
      <c r="C91" s="149" t="s">
        <v>317</v>
      </c>
      <c r="D91" s="115">
        <f t="shared" si="1"/>
        <v>18500</v>
      </c>
      <c r="E91" s="147">
        <v>18500</v>
      </c>
      <c r="F91" s="115"/>
    </row>
    <row r="92" spans="1:6" ht="26.25" customHeight="1">
      <c r="A92" s="144">
        <v>4542</v>
      </c>
      <c r="B92" s="157" t="s">
        <v>316</v>
      </c>
      <c r="C92" s="149" t="s">
        <v>318</v>
      </c>
      <c r="D92" s="115">
        <f t="shared" si="1"/>
        <v>0</v>
      </c>
      <c r="E92" s="147" t="s">
        <v>430</v>
      </c>
      <c r="F92" s="115"/>
    </row>
    <row r="93" spans="1:6" ht="13.5" customHeight="1">
      <c r="A93" s="144">
        <v>4543</v>
      </c>
      <c r="B93" s="157" t="s">
        <v>1021</v>
      </c>
      <c r="C93" s="149" t="s">
        <v>319</v>
      </c>
      <c r="D93" s="115">
        <f t="shared" si="1"/>
        <v>0</v>
      </c>
      <c r="E93" s="147">
        <v>0</v>
      </c>
      <c r="F93" s="142"/>
    </row>
    <row r="94" spans="1:6" ht="14.25" customHeight="1">
      <c r="A94" s="144">
        <v>4544</v>
      </c>
      <c r="B94" s="158" t="s">
        <v>690</v>
      </c>
      <c r="C94" s="149"/>
      <c r="D94" s="115">
        <f t="shared" si="1"/>
        <v>0</v>
      </c>
      <c r="E94" s="142"/>
      <c r="F94" s="142">
        <f>SUM(F95:F96)</f>
        <v>0</v>
      </c>
    </row>
    <row r="95" spans="1:6" ht="24">
      <c r="A95" s="159">
        <v>4545</v>
      </c>
      <c r="B95" s="158" t="s">
        <v>174</v>
      </c>
      <c r="C95" s="149"/>
      <c r="D95" s="115">
        <f t="shared" si="1"/>
        <v>0</v>
      </c>
      <c r="E95" s="115"/>
      <c r="F95" s="115"/>
    </row>
    <row r="96" spans="1:6">
      <c r="A96" s="144">
        <v>4546</v>
      </c>
      <c r="B96" s="158" t="s">
        <v>177</v>
      </c>
      <c r="C96" s="149"/>
      <c r="D96" s="115">
        <f t="shared" si="1"/>
        <v>0</v>
      </c>
      <c r="E96" s="115"/>
      <c r="F96" s="115"/>
    </row>
    <row r="97" spans="1:6">
      <c r="A97" s="144">
        <v>4547</v>
      </c>
      <c r="B97" s="158" t="s">
        <v>176</v>
      </c>
      <c r="C97" s="149"/>
      <c r="D97" s="115">
        <f t="shared" si="1"/>
        <v>0</v>
      </c>
      <c r="E97" s="115"/>
      <c r="F97" s="115"/>
    </row>
    <row r="98" spans="1:6">
      <c r="A98" s="144">
        <v>4548</v>
      </c>
      <c r="B98" s="158" t="s">
        <v>178</v>
      </c>
      <c r="C98" s="149"/>
      <c r="D98" s="115">
        <f t="shared" si="1"/>
        <v>0</v>
      </c>
      <c r="E98" s="115"/>
      <c r="F98" s="115"/>
    </row>
    <row r="99" spans="1:6" ht="24" customHeight="1">
      <c r="A99" s="144">
        <v>4600</v>
      </c>
      <c r="B99" s="154" t="s">
        <v>1022</v>
      </c>
      <c r="C99" s="146" t="s">
        <v>421</v>
      </c>
      <c r="D99" s="115">
        <f t="shared" si="1"/>
        <v>113000</v>
      </c>
      <c r="E99" s="142">
        <f>SUM(E100+E103+E108)</f>
        <v>113000</v>
      </c>
      <c r="F99" s="147" t="s">
        <v>430</v>
      </c>
    </row>
    <row r="100" spans="1:6" ht="24">
      <c r="A100" s="139">
        <v>4610</v>
      </c>
      <c r="B100" s="160" t="s">
        <v>1</v>
      </c>
      <c r="C100" s="141"/>
      <c r="D100" s="115">
        <f t="shared" si="1"/>
        <v>0</v>
      </c>
      <c r="E100" s="142">
        <f>SUM(E101:E102)</f>
        <v>0</v>
      </c>
      <c r="F100" s="147" t="s">
        <v>431</v>
      </c>
    </row>
    <row r="101" spans="1:6" ht="26.25" customHeight="1">
      <c r="A101" s="139">
        <v>4610</v>
      </c>
      <c r="B101" s="161" t="s">
        <v>92</v>
      </c>
      <c r="C101" s="141" t="s">
        <v>91</v>
      </c>
      <c r="D101" s="115">
        <f t="shared" si="1"/>
        <v>0</v>
      </c>
      <c r="E101" s="115"/>
      <c r="F101" s="147" t="s">
        <v>430</v>
      </c>
    </row>
    <row r="102" spans="1:6" ht="26.25" customHeight="1">
      <c r="A102" s="139">
        <v>4620</v>
      </c>
      <c r="B102" s="162" t="s">
        <v>198</v>
      </c>
      <c r="C102" s="141" t="s">
        <v>197</v>
      </c>
      <c r="D102" s="115">
        <f t="shared" si="1"/>
        <v>0</v>
      </c>
      <c r="E102" s="115"/>
      <c r="F102" s="147" t="s">
        <v>430</v>
      </c>
    </row>
    <row r="103" spans="1:6" ht="24.75" customHeight="1">
      <c r="A103" s="144">
        <v>4630</v>
      </c>
      <c r="B103" s="154" t="s">
        <v>1023</v>
      </c>
      <c r="C103" s="146" t="s">
        <v>421</v>
      </c>
      <c r="D103" s="115">
        <f t="shared" si="1"/>
        <v>113000</v>
      </c>
      <c r="E103" s="142">
        <f>SUM(E104:E107)</f>
        <v>113000</v>
      </c>
      <c r="F103" s="147" t="s">
        <v>430</v>
      </c>
    </row>
    <row r="104" spans="1:6" ht="17.25" customHeight="1">
      <c r="A104" s="144">
        <v>4631</v>
      </c>
      <c r="B104" s="153" t="s">
        <v>324</v>
      </c>
      <c r="C104" s="149" t="s">
        <v>320</v>
      </c>
      <c r="D104" s="115">
        <f t="shared" si="1"/>
        <v>8000</v>
      </c>
      <c r="E104" s="115">
        <v>8000</v>
      </c>
      <c r="F104" s="147" t="s">
        <v>430</v>
      </c>
    </row>
    <row r="105" spans="1:6" ht="24">
      <c r="A105" s="144">
        <v>4632</v>
      </c>
      <c r="B105" s="148" t="s">
        <v>325</v>
      </c>
      <c r="C105" s="149" t="s">
        <v>321</v>
      </c>
      <c r="D105" s="115">
        <f t="shared" si="1"/>
        <v>5000</v>
      </c>
      <c r="E105" s="115">
        <v>5000</v>
      </c>
      <c r="F105" s="147" t="s">
        <v>430</v>
      </c>
    </row>
    <row r="106" spans="1:6">
      <c r="A106" s="144">
        <v>4633</v>
      </c>
      <c r="B106" s="153" t="s">
        <v>326</v>
      </c>
      <c r="C106" s="149" t="s">
        <v>322</v>
      </c>
      <c r="D106" s="115">
        <f t="shared" si="1"/>
        <v>0</v>
      </c>
      <c r="E106" s="115"/>
      <c r="F106" s="147" t="s">
        <v>430</v>
      </c>
    </row>
    <row r="107" spans="1:6">
      <c r="A107" s="144">
        <v>4634</v>
      </c>
      <c r="B107" s="153" t="s">
        <v>327</v>
      </c>
      <c r="C107" s="149" t="s">
        <v>323</v>
      </c>
      <c r="D107" s="115">
        <f t="shared" si="1"/>
        <v>100000</v>
      </c>
      <c r="E107" s="115">
        <v>100000</v>
      </c>
      <c r="F107" s="147" t="s">
        <v>430</v>
      </c>
    </row>
    <row r="108" spans="1:6" ht="12.75" customHeight="1">
      <c r="A108" s="144">
        <v>4640</v>
      </c>
      <c r="B108" s="154" t="s">
        <v>1024</v>
      </c>
      <c r="C108" s="146" t="s">
        <v>421</v>
      </c>
      <c r="D108" s="115">
        <f t="shared" si="1"/>
        <v>0</v>
      </c>
      <c r="E108" s="142">
        <f>SUM(E109)</f>
        <v>0</v>
      </c>
      <c r="F108" s="147" t="s">
        <v>430</v>
      </c>
    </row>
    <row r="109" spans="1:6">
      <c r="A109" s="144">
        <v>4641</v>
      </c>
      <c r="B109" s="153" t="s">
        <v>328</v>
      </c>
      <c r="C109" s="149" t="s">
        <v>329</v>
      </c>
      <c r="D109" s="115">
        <f t="shared" si="1"/>
        <v>0</v>
      </c>
      <c r="E109" s="115"/>
      <c r="F109" s="147" t="s">
        <v>430</v>
      </c>
    </row>
    <row r="110" spans="1:6" ht="14.25" customHeight="1">
      <c r="A110" s="139">
        <v>4700</v>
      </c>
      <c r="B110" s="150" t="s">
        <v>1025</v>
      </c>
      <c r="C110" s="146" t="s">
        <v>421</v>
      </c>
      <c r="D110" s="115">
        <f t="shared" si="1"/>
        <v>226300</v>
      </c>
      <c r="E110" s="142">
        <f>SUM(E111+E114+E119+E121+E124+E126+E128)</f>
        <v>226300</v>
      </c>
      <c r="F110" s="115"/>
    </row>
    <row r="111" spans="1:6" ht="25.5" customHeight="1">
      <c r="A111" s="144">
        <v>4710</v>
      </c>
      <c r="B111" s="150" t="s">
        <v>1026</v>
      </c>
      <c r="C111" s="146" t="s">
        <v>421</v>
      </c>
      <c r="D111" s="115">
        <f t="shared" si="1"/>
        <v>800</v>
      </c>
      <c r="E111" s="142">
        <f>SUM(E112:E113)</f>
        <v>800</v>
      </c>
      <c r="F111" s="147" t="s">
        <v>430</v>
      </c>
    </row>
    <row r="112" spans="1:6" ht="38.25" customHeight="1">
      <c r="A112" s="144">
        <v>4711</v>
      </c>
      <c r="B112" s="148" t="s">
        <v>93</v>
      </c>
      <c r="C112" s="149" t="s">
        <v>330</v>
      </c>
      <c r="D112" s="115">
        <f t="shared" si="1"/>
        <v>0</v>
      </c>
      <c r="E112" s="115"/>
      <c r="F112" s="147" t="s">
        <v>430</v>
      </c>
    </row>
    <row r="113" spans="1:6" ht="27" customHeight="1">
      <c r="A113" s="144">
        <v>4712</v>
      </c>
      <c r="B113" s="153" t="s">
        <v>346</v>
      </c>
      <c r="C113" s="149" t="s">
        <v>331</v>
      </c>
      <c r="D113" s="115">
        <f t="shared" si="1"/>
        <v>800</v>
      </c>
      <c r="E113" s="115">
        <v>800</v>
      </c>
      <c r="F113" s="147" t="s">
        <v>430</v>
      </c>
    </row>
    <row r="114" spans="1:6" ht="37.5" customHeight="1">
      <c r="A114" s="144">
        <v>4720</v>
      </c>
      <c r="B114" s="154" t="s">
        <v>1027</v>
      </c>
      <c r="C114" s="146" t="s">
        <v>21</v>
      </c>
      <c r="D114" s="115">
        <f t="shared" si="1"/>
        <v>15500</v>
      </c>
      <c r="E114" s="142">
        <f>SUM(E115:E118)</f>
        <v>15500</v>
      </c>
      <c r="F114" s="147" t="s">
        <v>430</v>
      </c>
    </row>
    <row r="115" spans="1:6">
      <c r="A115" s="144">
        <v>4721</v>
      </c>
      <c r="B115" s="153" t="s">
        <v>220</v>
      </c>
      <c r="C115" s="149" t="s">
        <v>347</v>
      </c>
      <c r="D115" s="115">
        <f t="shared" si="1"/>
        <v>0</v>
      </c>
      <c r="E115" s="115"/>
      <c r="F115" s="147" t="s">
        <v>430</v>
      </c>
    </row>
    <row r="116" spans="1:6">
      <c r="A116" s="144">
        <v>4722</v>
      </c>
      <c r="B116" s="153" t="s">
        <v>221</v>
      </c>
      <c r="C116" s="163">
        <v>4822</v>
      </c>
      <c r="D116" s="115">
        <f t="shared" si="1"/>
        <v>0</v>
      </c>
      <c r="E116" s="115">
        <v>0</v>
      </c>
      <c r="F116" s="147" t="s">
        <v>430</v>
      </c>
    </row>
    <row r="117" spans="1:6">
      <c r="A117" s="144">
        <v>4723</v>
      </c>
      <c r="B117" s="153" t="s">
        <v>350</v>
      </c>
      <c r="C117" s="149" t="s">
        <v>348</v>
      </c>
      <c r="D117" s="115">
        <f t="shared" si="1"/>
        <v>15500</v>
      </c>
      <c r="E117" s="115">
        <v>15500</v>
      </c>
      <c r="F117" s="147" t="s">
        <v>430</v>
      </c>
    </row>
    <row r="118" spans="1:6" ht="36">
      <c r="A118" s="144">
        <v>4724</v>
      </c>
      <c r="B118" s="153" t="s">
        <v>351</v>
      </c>
      <c r="C118" s="149" t="s">
        <v>349</v>
      </c>
      <c r="D118" s="115">
        <f t="shared" si="1"/>
        <v>0</v>
      </c>
      <c r="E118" s="115"/>
      <c r="F118" s="147" t="s">
        <v>430</v>
      </c>
    </row>
    <row r="119" spans="1:6" ht="25.5" customHeight="1">
      <c r="A119" s="144">
        <v>4730</v>
      </c>
      <c r="B119" s="154" t="s">
        <v>1028</v>
      </c>
      <c r="C119" s="146" t="s">
        <v>421</v>
      </c>
      <c r="D119" s="115">
        <f t="shared" si="1"/>
        <v>0</v>
      </c>
      <c r="E119" s="142">
        <f>SUM(E120)</f>
        <v>0</v>
      </c>
      <c r="F119" s="147" t="s">
        <v>430</v>
      </c>
    </row>
    <row r="120" spans="1:6" ht="24">
      <c r="A120" s="144">
        <v>4731</v>
      </c>
      <c r="B120" s="155" t="s">
        <v>1029</v>
      </c>
      <c r="C120" s="149" t="s">
        <v>352</v>
      </c>
      <c r="D120" s="115">
        <f t="shared" si="1"/>
        <v>0</v>
      </c>
      <c r="E120" s="115"/>
      <c r="F120" s="147" t="s">
        <v>430</v>
      </c>
    </row>
    <row r="121" spans="1:6" ht="36.75" customHeight="1">
      <c r="A121" s="144">
        <v>4740</v>
      </c>
      <c r="B121" s="164" t="s">
        <v>1030</v>
      </c>
      <c r="C121" s="146" t="s">
        <v>421</v>
      </c>
      <c r="D121" s="115">
        <f t="shared" si="1"/>
        <v>10000</v>
      </c>
      <c r="E121" s="142">
        <f>SUM(E122:E123)</f>
        <v>10000</v>
      </c>
      <c r="F121" s="147" t="s">
        <v>430</v>
      </c>
    </row>
    <row r="122" spans="1:6" ht="26.25" customHeight="1">
      <c r="A122" s="144">
        <v>4741</v>
      </c>
      <c r="B122" s="153" t="s">
        <v>222</v>
      </c>
      <c r="C122" s="149" t="s">
        <v>353</v>
      </c>
      <c r="D122" s="115">
        <f t="shared" si="1"/>
        <v>10000</v>
      </c>
      <c r="E122" s="115">
        <v>10000</v>
      </c>
      <c r="F122" s="147" t="s">
        <v>430</v>
      </c>
    </row>
    <row r="123" spans="1:6" ht="24">
      <c r="A123" s="144">
        <v>4742</v>
      </c>
      <c r="B123" s="153" t="s">
        <v>355</v>
      </c>
      <c r="C123" s="149" t="s">
        <v>354</v>
      </c>
      <c r="D123" s="115">
        <f t="shared" si="1"/>
        <v>0</v>
      </c>
      <c r="E123" s="115"/>
      <c r="F123" s="147" t="s">
        <v>430</v>
      </c>
    </row>
    <row r="124" spans="1:6" ht="48.75" customHeight="1">
      <c r="A124" s="144">
        <v>4750</v>
      </c>
      <c r="B124" s="154" t="s">
        <v>1031</v>
      </c>
      <c r="C124" s="146" t="s">
        <v>421</v>
      </c>
      <c r="D124" s="115">
        <f t="shared" si="1"/>
        <v>0</v>
      </c>
      <c r="E124" s="142">
        <f>SUM(E125)</f>
        <v>0</v>
      </c>
      <c r="F124" s="147" t="s">
        <v>430</v>
      </c>
    </row>
    <row r="125" spans="1:6" ht="36.75" customHeight="1">
      <c r="A125" s="144">
        <v>4751</v>
      </c>
      <c r="B125" s="153" t="s">
        <v>356</v>
      </c>
      <c r="C125" s="149" t="s">
        <v>357</v>
      </c>
      <c r="D125" s="115">
        <f t="shared" si="1"/>
        <v>0</v>
      </c>
      <c r="E125" s="115"/>
      <c r="F125" s="147" t="s">
        <v>430</v>
      </c>
    </row>
    <row r="126" spans="1:6" ht="14.25" customHeight="1">
      <c r="A126" s="144">
        <v>4760</v>
      </c>
      <c r="B126" s="164" t="s">
        <v>1032</v>
      </c>
      <c r="C126" s="146" t="s">
        <v>421</v>
      </c>
      <c r="D126" s="115">
        <f t="shared" si="1"/>
        <v>0</v>
      </c>
      <c r="E126" s="142">
        <f>SUM(E127)</f>
        <v>0</v>
      </c>
      <c r="F126" s="147" t="s">
        <v>430</v>
      </c>
    </row>
    <row r="127" spans="1:6">
      <c r="A127" s="144">
        <v>4761</v>
      </c>
      <c r="B127" s="153" t="s">
        <v>359</v>
      </c>
      <c r="C127" s="149" t="s">
        <v>358</v>
      </c>
      <c r="D127" s="115">
        <f t="shared" si="1"/>
        <v>0</v>
      </c>
      <c r="E127" s="115"/>
      <c r="F127" s="147" t="s">
        <v>430</v>
      </c>
    </row>
    <row r="128" spans="1:6" ht="12.75" customHeight="1">
      <c r="A128" s="139">
        <v>4770</v>
      </c>
      <c r="B128" s="154" t="s">
        <v>1033</v>
      </c>
      <c r="C128" s="146" t="s">
        <v>421</v>
      </c>
      <c r="D128" s="115">
        <f t="shared" si="1"/>
        <v>200000</v>
      </c>
      <c r="E128" s="142">
        <f>SUM(E129)</f>
        <v>200000</v>
      </c>
      <c r="F128" s="142">
        <f>SUM(F129)</f>
        <v>0</v>
      </c>
    </row>
    <row r="129" spans="1:6">
      <c r="A129" s="139">
        <v>4771</v>
      </c>
      <c r="B129" s="153" t="s">
        <v>606</v>
      </c>
      <c r="C129" s="149" t="s">
        <v>360</v>
      </c>
      <c r="D129" s="115">
        <f>SUM(E129:F129)</f>
        <v>200000</v>
      </c>
      <c r="E129" s="142">
        <v>200000</v>
      </c>
      <c r="F129" s="142"/>
    </row>
    <row r="130" spans="1:6" ht="27" customHeight="1">
      <c r="A130" s="139">
        <v>4772</v>
      </c>
      <c r="B130" s="155" t="s">
        <v>607</v>
      </c>
      <c r="C130" s="146" t="s">
        <v>421</v>
      </c>
      <c r="D130" s="115">
        <f t="shared" si="1"/>
        <v>0</v>
      </c>
      <c r="E130" s="115"/>
      <c r="F130" s="115"/>
    </row>
    <row r="131" spans="1:6" s="167" customFormat="1" ht="31.5" customHeight="1">
      <c r="A131" s="144">
        <v>5000</v>
      </c>
      <c r="B131" s="165" t="s">
        <v>1034</v>
      </c>
      <c r="C131" s="146" t="s">
        <v>421</v>
      </c>
      <c r="D131" s="115">
        <f t="shared" si="1"/>
        <v>5130315.0449999999</v>
      </c>
      <c r="E131" s="166" t="s">
        <v>430</v>
      </c>
      <c r="F131" s="56">
        <f>F132+F146</f>
        <v>5130315.0449999999</v>
      </c>
    </row>
    <row r="132" spans="1:6" ht="13.5" customHeight="1">
      <c r="A132" s="144">
        <v>5100</v>
      </c>
      <c r="B132" s="153" t="s">
        <v>1035</v>
      </c>
      <c r="C132" s="146" t="s">
        <v>421</v>
      </c>
      <c r="D132" s="115">
        <f t="shared" si="1"/>
        <v>5130315.0449999999</v>
      </c>
      <c r="E132" s="147" t="s">
        <v>430</v>
      </c>
      <c r="F132" s="142">
        <f>F133+F137+F141</f>
        <v>5130315.0449999999</v>
      </c>
    </row>
    <row r="133" spans="1:6" ht="14.25" customHeight="1">
      <c r="A133" s="144">
        <v>5110</v>
      </c>
      <c r="B133" s="154" t="s">
        <v>1036</v>
      </c>
      <c r="C133" s="146" t="s">
        <v>421</v>
      </c>
      <c r="D133" s="115">
        <f t="shared" si="1"/>
        <v>5068093.57</v>
      </c>
      <c r="E133" s="147"/>
      <c r="F133" s="142">
        <f>SUM(F134:F136)</f>
        <v>5068093.57</v>
      </c>
    </row>
    <row r="134" spans="1:6">
      <c r="A134" s="144">
        <v>5111</v>
      </c>
      <c r="B134" s="153" t="s">
        <v>190</v>
      </c>
      <c r="C134" s="168" t="s">
        <v>361</v>
      </c>
      <c r="D134" s="115">
        <f t="shared" si="1"/>
        <v>0</v>
      </c>
      <c r="E134" s="147" t="s">
        <v>430</v>
      </c>
      <c r="F134" s="115"/>
    </row>
    <row r="135" spans="1:6">
      <c r="A135" s="144">
        <v>5112</v>
      </c>
      <c r="B135" s="153" t="s">
        <v>191</v>
      </c>
      <c r="C135" s="168" t="s">
        <v>362</v>
      </c>
      <c r="D135" s="115">
        <f t="shared" si="1"/>
        <v>1875444.77</v>
      </c>
      <c r="E135" s="147" t="s">
        <v>430</v>
      </c>
      <c r="F135" s="115">
        <v>1875444.77</v>
      </c>
    </row>
    <row r="136" spans="1:6" ht="24">
      <c r="A136" s="144">
        <v>5113</v>
      </c>
      <c r="B136" s="153" t="s">
        <v>192</v>
      </c>
      <c r="C136" s="168" t="s">
        <v>363</v>
      </c>
      <c r="D136" s="115">
        <f t="shared" si="1"/>
        <v>3192648.8</v>
      </c>
      <c r="E136" s="147" t="s">
        <v>430</v>
      </c>
      <c r="F136" s="115">
        <v>3192648.8</v>
      </c>
    </row>
    <row r="137" spans="1:6" ht="12.75" customHeight="1">
      <c r="A137" s="144">
        <v>5120</v>
      </c>
      <c r="B137" s="154" t="s">
        <v>1037</v>
      </c>
      <c r="C137" s="146" t="s">
        <v>421</v>
      </c>
      <c r="D137" s="115">
        <f t="shared" ref="D137:D175" si="2">SUM(E137:F137)</f>
        <v>32221.474999999999</v>
      </c>
      <c r="E137" s="115"/>
      <c r="F137" s="142">
        <f>F138+F139+F140</f>
        <v>32221.474999999999</v>
      </c>
    </row>
    <row r="138" spans="1:6">
      <c r="A138" s="144">
        <v>5121</v>
      </c>
      <c r="B138" s="153" t="s">
        <v>187</v>
      </c>
      <c r="C138" s="168" t="s">
        <v>364</v>
      </c>
      <c r="D138" s="115">
        <f t="shared" si="2"/>
        <v>0</v>
      </c>
      <c r="E138" s="147" t="s">
        <v>430</v>
      </c>
      <c r="F138" s="115">
        <v>0</v>
      </c>
    </row>
    <row r="139" spans="1:6">
      <c r="A139" s="144">
        <v>5122</v>
      </c>
      <c r="B139" s="153" t="s">
        <v>188</v>
      </c>
      <c r="C139" s="168" t="s">
        <v>365</v>
      </c>
      <c r="D139" s="115">
        <f t="shared" si="2"/>
        <v>20221.474999999999</v>
      </c>
      <c r="E139" s="147" t="s">
        <v>430</v>
      </c>
      <c r="F139" s="115">
        <v>20221.474999999999</v>
      </c>
    </row>
    <row r="140" spans="1:6">
      <c r="A140" s="144">
        <v>5123</v>
      </c>
      <c r="B140" s="153" t="s">
        <v>189</v>
      </c>
      <c r="C140" s="168" t="s">
        <v>366</v>
      </c>
      <c r="D140" s="115">
        <f t="shared" si="2"/>
        <v>12000</v>
      </c>
      <c r="E140" s="147" t="s">
        <v>430</v>
      </c>
      <c r="F140" s="115">
        <v>12000</v>
      </c>
    </row>
    <row r="141" spans="1:6" ht="12.75" customHeight="1">
      <c r="A141" s="144">
        <v>5130</v>
      </c>
      <c r="B141" s="154" t="s">
        <v>1038</v>
      </c>
      <c r="C141" s="146" t="s">
        <v>421</v>
      </c>
      <c r="D141" s="115">
        <f t="shared" si="2"/>
        <v>30000</v>
      </c>
      <c r="E141" s="115"/>
      <c r="F141" s="142">
        <f>F142+F143+F144+F145</f>
        <v>30000</v>
      </c>
    </row>
    <row r="142" spans="1:6">
      <c r="A142" s="144">
        <v>5131</v>
      </c>
      <c r="B142" s="153" t="s">
        <v>369</v>
      </c>
      <c r="C142" s="168" t="s">
        <v>367</v>
      </c>
      <c r="D142" s="115">
        <f t="shared" si="2"/>
        <v>0</v>
      </c>
      <c r="E142" s="147" t="s">
        <v>430</v>
      </c>
      <c r="F142" s="115">
        <v>0</v>
      </c>
    </row>
    <row r="143" spans="1:6">
      <c r="A143" s="144">
        <v>5132</v>
      </c>
      <c r="B143" s="153" t="s">
        <v>184</v>
      </c>
      <c r="C143" s="168" t="s">
        <v>368</v>
      </c>
      <c r="D143" s="115">
        <f t="shared" si="2"/>
        <v>0</v>
      </c>
      <c r="E143" s="147" t="s">
        <v>430</v>
      </c>
      <c r="F143" s="115">
        <v>0</v>
      </c>
    </row>
    <row r="144" spans="1:6" ht="13.5" customHeight="1">
      <c r="A144" s="144">
        <v>5133</v>
      </c>
      <c r="B144" s="153" t="s">
        <v>185</v>
      </c>
      <c r="C144" s="168" t="s">
        <v>375</v>
      </c>
      <c r="D144" s="115">
        <f t="shared" si="2"/>
        <v>0</v>
      </c>
      <c r="E144" s="147"/>
      <c r="F144" s="115">
        <v>0</v>
      </c>
    </row>
    <row r="145" spans="1:6">
      <c r="A145" s="144">
        <v>5134</v>
      </c>
      <c r="B145" s="153" t="s">
        <v>186</v>
      </c>
      <c r="C145" s="168" t="s">
        <v>376</v>
      </c>
      <c r="D145" s="115">
        <f t="shared" si="2"/>
        <v>30000</v>
      </c>
      <c r="E145" s="147"/>
      <c r="F145" s="115">
        <v>30000</v>
      </c>
    </row>
    <row r="146" spans="1:6" ht="13.5" customHeight="1">
      <c r="A146" s="144">
        <v>5200</v>
      </c>
      <c r="B146" s="154" t="s">
        <v>1039</v>
      </c>
      <c r="C146" s="146" t="s">
        <v>421</v>
      </c>
      <c r="D146" s="115">
        <f t="shared" si="2"/>
        <v>0</v>
      </c>
      <c r="E146" s="147" t="s">
        <v>430</v>
      </c>
      <c r="F146" s="142">
        <f>SUM(F147:F150)</f>
        <v>0</v>
      </c>
    </row>
    <row r="147" spans="1:6" ht="24">
      <c r="A147" s="144">
        <v>5211</v>
      </c>
      <c r="B147" s="153" t="s">
        <v>199</v>
      </c>
      <c r="C147" s="168" t="s">
        <v>370</v>
      </c>
      <c r="D147" s="115">
        <f t="shared" si="2"/>
        <v>0</v>
      </c>
      <c r="E147" s="147" t="s">
        <v>430</v>
      </c>
      <c r="F147" s="115"/>
    </row>
    <row r="148" spans="1:6">
      <c r="A148" s="144">
        <v>5221</v>
      </c>
      <c r="B148" s="153" t="s">
        <v>200</v>
      </c>
      <c r="C148" s="168" t="s">
        <v>371</v>
      </c>
      <c r="D148" s="115">
        <f t="shared" si="2"/>
        <v>0</v>
      </c>
      <c r="E148" s="147" t="s">
        <v>430</v>
      </c>
      <c r="F148" s="115">
        <v>0</v>
      </c>
    </row>
    <row r="149" spans="1:6" ht="14.25" customHeight="1">
      <c r="A149" s="144">
        <v>5231</v>
      </c>
      <c r="B149" s="153" t="s">
        <v>201</v>
      </c>
      <c r="C149" s="168" t="s">
        <v>372</v>
      </c>
      <c r="D149" s="115">
        <f t="shared" si="2"/>
        <v>0</v>
      </c>
      <c r="E149" s="147" t="s">
        <v>430</v>
      </c>
      <c r="F149" s="115"/>
    </row>
    <row r="150" spans="1:6" ht="14.25" customHeight="1">
      <c r="A150" s="144">
        <v>5241</v>
      </c>
      <c r="B150" s="153" t="s">
        <v>374</v>
      </c>
      <c r="C150" s="168" t="s">
        <v>373</v>
      </c>
      <c r="D150" s="115">
        <f t="shared" si="2"/>
        <v>0</v>
      </c>
      <c r="E150" s="147" t="s">
        <v>430</v>
      </c>
      <c r="F150" s="115"/>
    </row>
    <row r="151" spans="1:6" ht="13.5" customHeight="1">
      <c r="A151" s="144">
        <v>5300</v>
      </c>
      <c r="B151" s="154" t="s">
        <v>1040</v>
      </c>
      <c r="C151" s="146" t="s">
        <v>421</v>
      </c>
      <c r="D151" s="115">
        <f t="shared" si="2"/>
        <v>0</v>
      </c>
      <c r="E151" s="147" t="s">
        <v>430</v>
      </c>
      <c r="F151" s="142">
        <f>SUM(F152)</f>
        <v>0</v>
      </c>
    </row>
    <row r="152" spans="1:6">
      <c r="A152" s="144">
        <v>5311</v>
      </c>
      <c r="B152" s="153" t="s">
        <v>223</v>
      </c>
      <c r="C152" s="168" t="s">
        <v>377</v>
      </c>
      <c r="D152" s="115">
        <f t="shared" si="2"/>
        <v>0</v>
      </c>
      <c r="E152" s="147" t="s">
        <v>430</v>
      </c>
      <c r="F152" s="115"/>
    </row>
    <row r="153" spans="1:6" ht="14.25" customHeight="1">
      <c r="A153" s="144">
        <v>5400</v>
      </c>
      <c r="B153" s="154" t="s">
        <v>1041</v>
      </c>
      <c r="C153" s="146" t="s">
        <v>421</v>
      </c>
      <c r="D153" s="115">
        <f t="shared" si="2"/>
        <v>0</v>
      </c>
      <c r="E153" s="147" t="s">
        <v>430</v>
      </c>
      <c r="F153" s="142">
        <f>SUM(F154:F157)</f>
        <v>0</v>
      </c>
    </row>
    <row r="154" spans="1:6">
      <c r="A154" s="144">
        <v>5411</v>
      </c>
      <c r="B154" s="153" t="s">
        <v>224</v>
      </c>
      <c r="C154" s="168" t="s">
        <v>378</v>
      </c>
      <c r="D154" s="115">
        <f t="shared" si="2"/>
        <v>0</v>
      </c>
      <c r="E154" s="147" t="s">
        <v>430</v>
      </c>
      <c r="F154" s="115"/>
    </row>
    <row r="155" spans="1:6">
      <c r="A155" s="144">
        <v>5421</v>
      </c>
      <c r="B155" s="153" t="s">
        <v>225</v>
      </c>
      <c r="C155" s="168" t="s">
        <v>379</v>
      </c>
      <c r="D155" s="115">
        <f t="shared" si="2"/>
        <v>0</v>
      </c>
      <c r="E155" s="147" t="s">
        <v>430</v>
      </c>
      <c r="F155" s="115"/>
    </row>
    <row r="156" spans="1:6">
      <c r="A156" s="144">
        <v>5431</v>
      </c>
      <c r="B156" s="153" t="s">
        <v>381</v>
      </c>
      <c r="C156" s="168" t="s">
        <v>380</v>
      </c>
      <c r="D156" s="115">
        <f t="shared" si="2"/>
        <v>0</v>
      </c>
      <c r="E156" s="147" t="s">
        <v>430</v>
      </c>
      <c r="F156" s="115"/>
    </row>
    <row r="157" spans="1:6">
      <c r="A157" s="144">
        <v>5441</v>
      </c>
      <c r="B157" s="169" t="s">
        <v>305</v>
      </c>
      <c r="C157" s="168" t="s">
        <v>382</v>
      </c>
      <c r="D157" s="115">
        <f t="shared" si="2"/>
        <v>0</v>
      </c>
      <c r="E157" s="147" t="s">
        <v>430</v>
      </c>
      <c r="F157" s="115"/>
    </row>
    <row r="158" spans="1:6" s="174" customFormat="1" ht="30.75" customHeight="1">
      <c r="A158" s="170" t="s">
        <v>76</v>
      </c>
      <c r="B158" s="171" t="s">
        <v>1042</v>
      </c>
      <c r="C158" s="172" t="s">
        <v>421</v>
      </c>
      <c r="D158" s="115">
        <f t="shared" si="2"/>
        <v>-3452000</v>
      </c>
      <c r="E158" s="173" t="s">
        <v>420</v>
      </c>
      <c r="F158" s="142">
        <f>F159+F171</f>
        <v>-3452000</v>
      </c>
    </row>
    <row r="159" spans="1:6" ht="31.5" customHeight="1">
      <c r="A159" s="175" t="s">
        <v>77</v>
      </c>
      <c r="B159" s="171" t="s">
        <v>1043</v>
      </c>
      <c r="C159" s="176" t="s">
        <v>421</v>
      </c>
      <c r="D159" s="115">
        <f t="shared" si="2"/>
        <v>0</v>
      </c>
      <c r="E159" s="177" t="s">
        <v>420</v>
      </c>
      <c r="F159" s="142">
        <f>SUM(F160:F162)</f>
        <v>0</v>
      </c>
    </row>
    <row r="160" spans="1:6">
      <c r="A160" s="175" t="s">
        <v>78</v>
      </c>
      <c r="B160" s="178" t="s">
        <v>232</v>
      </c>
      <c r="C160" s="179" t="s">
        <v>226</v>
      </c>
      <c r="D160" s="115">
        <f t="shared" si="2"/>
        <v>0</v>
      </c>
      <c r="E160" s="115"/>
      <c r="F160" s="115"/>
    </row>
    <row r="161" spans="1:6" s="181" customFormat="1" ht="15" customHeight="1">
      <c r="A161" s="175" t="s">
        <v>79</v>
      </c>
      <c r="B161" s="178" t="s">
        <v>231</v>
      </c>
      <c r="C161" s="179" t="s">
        <v>227</v>
      </c>
      <c r="D161" s="115">
        <f t="shared" si="2"/>
        <v>0</v>
      </c>
      <c r="E161" s="180"/>
      <c r="F161" s="115"/>
    </row>
    <row r="162" spans="1:6" ht="25.5">
      <c r="A162" s="182" t="s">
        <v>80</v>
      </c>
      <c r="B162" s="178" t="s">
        <v>234</v>
      </c>
      <c r="C162" s="179" t="s">
        <v>228</v>
      </c>
      <c r="D162" s="115">
        <f t="shared" si="2"/>
        <v>0</v>
      </c>
      <c r="E162" s="177" t="s">
        <v>420</v>
      </c>
      <c r="F162" s="115">
        <v>0</v>
      </c>
    </row>
    <row r="163" spans="1:6" ht="32.25" customHeight="1">
      <c r="A163" s="182" t="s">
        <v>81</v>
      </c>
      <c r="B163" s="171" t="s">
        <v>1044</v>
      </c>
      <c r="C163" s="176" t="s">
        <v>421</v>
      </c>
      <c r="D163" s="115">
        <f t="shared" si="2"/>
        <v>0</v>
      </c>
      <c r="E163" s="177" t="s">
        <v>420</v>
      </c>
      <c r="F163" s="142">
        <f>SUM(F164:F165)</f>
        <v>0</v>
      </c>
    </row>
    <row r="164" spans="1:6" ht="25.5">
      <c r="A164" s="182" t="s">
        <v>82</v>
      </c>
      <c r="B164" s="178" t="s">
        <v>217</v>
      </c>
      <c r="C164" s="183" t="s">
        <v>235</v>
      </c>
      <c r="D164" s="115">
        <f t="shared" si="2"/>
        <v>0</v>
      </c>
      <c r="E164" s="177" t="s">
        <v>420</v>
      </c>
      <c r="F164" s="115"/>
    </row>
    <row r="165" spans="1:6" ht="15" customHeight="1">
      <c r="A165" s="182" t="s">
        <v>83</v>
      </c>
      <c r="B165" s="178" t="s">
        <v>1045</v>
      </c>
      <c r="C165" s="176" t="s">
        <v>421</v>
      </c>
      <c r="D165" s="115">
        <f t="shared" si="2"/>
        <v>0</v>
      </c>
      <c r="E165" s="177" t="s">
        <v>420</v>
      </c>
      <c r="F165" s="142">
        <f>SUM(F166:F168)</f>
        <v>0</v>
      </c>
    </row>
    <row r="166" spans="1:6" ht="14.25" customHeight="1">
      <c r="A166" s="182" t="s">
        <v>84</v>
      </c>
      <c r="B166" s="184" t="s">
        <v>214</v>
      </c>
      <c r="C166" s="179" t="s">
        <v>239</v>
      </c>
      <c r="D166" s="115">
        <f t="shared" si="2"/>
        <v>0</v>
      </c>
      <c r="E166" s="115"/>
      <c r="F166" s="115"/>
    </row>
    <row r="167" spans="1:6" ht="25.5">
      <c r="A167" s="185" t="s">
        <v>85</v>
      </c>
      <c r="B167" s="184" t="s">
        <v>213</v>
      </c>
      <c r="C167" s="183" t="s">
        <v>240</v>
      </c>
      <c r="D167" s="115">
        <f t="shared" si="2"/>
        <v>0</v>
      </c>
      <c r="E167" s="177" t="s">
        <v>420</v>
      </c>
      <c r="F167" s="115"/>
    </row>
    <row r="168" spans="1:6" ht="25.5">
      <c r="A168" s="182" t="s">
        <v>86</v>
      </c>
      <c r="B168" s="34" t="s">
        <v>212</v>
      </c>
      <c r="C168" s="183" t="s">
        <v>241</v>
      </c>
      <c r="D168" s="115">
        <f t="shared" si="2"/>
        <v>0</v>
      </c>
      <c r="E168" s="177" t="s">
        <v>420</v>
      </c>
      <c r="F168" s="115"/>
    </row>
    <row r="169" spans="1:6" ht="29.25" customHeight="1">
      <c r="A169" s="182" t="s">
        <v>87</v>
      </c>
      <c r="B169" s="186" t="s">
        <v>1046</v>
      </c>
      <c r="C169" s="176" t="s">
        <v>421</v>
      </c>
      <c r="D169" s="115">
        <f t="shared" si="2"/>
        <v>0</v>
      </c>
      <c r="E169" s="177" t="s">
        <v>420</v>
      </c>
      <c r="F169" s="142">
        <f>SUM(F170)</f>
        <v>0</v>
      </c>
    </row>
    <row r="170" spans="1:6" ht="25.5">
      <c r="A170" s="185" t="s">
        <v>88</v>
      </c>
      <c r="B170" s="178" t="s">
        <v>215</v>
      </c>
      <c r="C170" s="187" t="s">
        <v>243</v>
      </c>
      <c r="D170" s="115">
        <f t="shared" si="2"/>
        <v>0</v>
      </c>
      <c r="E170" s="177" t="s">
        <v>420</v>
      </c>
      <c r="F170" s="115"/>
    </row>
    <row r="171" spans="1:6" ht="29.25" customHeight="1">
      <c r="A171" s="182" t="s">
        <v>89</v>
      </c>
      <c r="B171" s="186" t="s">
        <v>1047</v>
      </c>
      <c r="C171" s="176" t="s">
        <v>421</v>
      </c>
      <c r="D171" s="115">
        <f t="shared" si="2"/>
        <v>-3452000</v>
      </c>
      <c r="E171" s="177" t="s">
        <v>420</v>
      </c>
      <c r="F171" s="142">
        <f>SUM(F172:F175)</f>
        <v>-3452000</v>
      </c>
    </row>
    <row r="172" spans="1:6">
      <c r="A172" s="182" t="s">
        <v>90</v>
      </c>
      <c r="B172" s="178" t="s">
        <v>244</v>
      </c>
      <c r="C172" s="179" t="s">
        <v>247</v>
      </c>
      <c r="D172" s="115">
        <f t="shared" si="2"/>
        <v>-3452000</v>
      </c>
      <c r="E172" s="177" t="s">
        <v>420</v>
      </c>
      <c r="F172" s="115">
        <v>-3452000</v>
      </c>
    </row>
    <row r="173" spans="1:6" ht="13.5" customHeight="1">
      <c r="A173" s="185" t="s">
        <v>94</v>
      </c>
      <c r="B173" s="178" t="s">
        <v>245</v>
      </c>
      <c r="C173" s="187" t="s">
        <v>248</v>
      </c>
      <c r="D173" s="115">
        <f t="shared" si="2"/>
        <v>0</v>
      </c>
      <c r="E173" s="177" t="s">
        <v>420</v>
      </c>
      <c r="F173" s="115">
        <v>0</v>
      </c>
    </row>
    <row r="174" spans="1:6" ht="26.25" customHeight="1">
      <c r="A174" s="182" t="s">
        <v>95</v>
      </c>
      <c r="B174" s="178" t="s">
        <v>246</v>
      </c>
      <c r="C174" s="183" t="s">
        <v>249</v>
      </c>
      <c r="D174" s="115">
        <f t="shared" si="2"/>
        <v>0</v>
      </c>
      <c r="E174" s="177" t="s">
        <v>420</v>
      </c>
      <c r="F174" s="115"/>
    </row>
    <row r="175" spans="1:6" ht="25.5">
      <c r="A175" s="182" t="s">
        <v>96</v>
      </c>
      <c r="B175" s="178" t="s">
        <v>216</v>
      </c>
      <c r="C175" s="183" t="s">
        <v>250</v>
      </c>
      <c r="D175" s="115">
        <f t="shared" si="2"/>
        <v>0</v>
      </c>
      <c r="E175" s="177" t="s">
        <v>420</v>
      </c>
      <c r="F175" s="115"/>
    </row>
    <row r="176" spans="1:6" s="191" customFormat="1">
      <c r="A176" s="188"/>
      <c r="B176" s="189"/>
      <c r="C176" s="190"/>
      <c r="E176" s="192"/>
    </row>
    <row r="177" spans="3:3" s="191" customFormat="1">
      <c r="C177" s="193"/>
    </row>
    <row r="178" spans="3:3" s="191" customFormat="1">
      <c r="C178" s="193"/>
    </row>
    <row r="179" spans="3:3" s="191" customFormat="1">
      <c r="C179" s="193"/>
    </row>
    <row r="180" spans="3:3" s="191" customFormat="1">
      <c r="C180" s="193"/>
    </row>
    <row r="181" spans="3:3" s="191" customFormat="1">
      <c r="C181" s="193"/>
    </row>
    <row r="182" spans="3:3" s="191" customFormat="1">
      <c r="C182" s="193"/>
    </row>
    <row r="183" spans="3:3" s="191" customFormat="1">
      <c r="C183" s="193"/>
    </row>
    <row r="184" spans="3:3" s="191" customFormat="1">
      <c r="C184" s="193"/>
    </row>
    <row r="185" spans="3:3" s="191" customFormat="1">
      <c r="C185" s="193"/>
    </row>
    <row r="186" spans="3:3" s="191" customFormat="1">
      <c r="C186" s="193"/>
    </row>
    <row r="187" spans="3:3" s="191" customFormat="1">
      <c r="C187" s="193"/>
    </row>
    <row r="188" spans="3:3" s="191" customFormat="1">
      <c r="C188" s="193"/>
    </row>
    <row r="189" spans="3:3" s="191" customFormat="1">
      <c r="C189" s="193"/>
    </row>
    <row r="190" spans="3:3" s="191" customFormat="1">
      <c r="C190" s="193"/>
    </row>
    <row r="191" spans="3:3" s="191" customFormat="1">
      <c r="C191" s="193"/>
    </row>
    <row r="192" spans="3:3" s="191" customFormat="1">
      <c r="C192" s="193"/>
    </row>
    <row r="193" spans="3:3" s="191" customFormat="1">
      <c r="C193" s="193"/>
    </row>
    <row r="194" spans="3:3" s="191" customFormat="1">
      <c r="C194" s="193"/>
    </row>
    <row r="195" spans="3:3" s="191" customFormat="1">
      <c r="C195" s="193"/>
    </row>
    <row r="196" spans="3:3" s="191" customFormat="1">
      <c r="C196" s="193"/>
    </row>
    <row r="197" spans="3:3" s="191" customFormat="1">
      <c r="C197" s="193"/>
    </row>
    <row r="198" spans="3:3" s="191" customFormat="1">
      <c r="C198" s="193"/>
    </row>
    <row r="199" spans="3:3" s="191" customFormat="1">
      <c r="C199" s="193"/>
    </row>
    <row r="200" spans="3:3" s="191" customFormat="1">
      <c r="C200" s="193"/>
    </row>
    <row r="201" spans="3:3" s="191" customFormat="1">
      <c r="C201" s="193"/>
    </row>
    <row r="202" spans="3:3" s="191" customFormat="1">
      <c r="C202" s="193"/>
    </row>
    <row r="203" spans="3:3" s="191" customFormat="1">
      <c r="C203" s="193"/>
    </row>
    <row r="204" spans="3:3" s="191" customFormat="1">
      <c r="C204" s="193"/>
    </row>
    <row r="205" spans="3:3" s="191" customFormat="1">
      <c r="C205" s="193"/>
    </row>
    <row r="206" spans="3:3" s="191" customFormat="1">
      <c r="C206" s="193"/>
    </row>
    <row r="207" spans="3:3" s="191" customFormat="1">
      <c r="C207" s="193"/>
    </row>
    <row r="208" spans="3:3" s="191" customFormat="1">
      <c r="C208" s="193"/>
    </row>
    <row r="209" spans="3:3" s="191" customFormat="1">
      <c r="C209" s="193"/>
    </row>
    <row r="210" spans="3:3" s="191" customFormat="1">
      <c r="C210" s="193"/>
    </row>
    <row r="211" spans="3:3" s="191" customFormat="1">
      <c r="C211" s="193"/>
    </row>
    <row r="212" spans="3:3" s="191" customFormat="1">
      <c r="C212" s="193"/>
    </row>
    <row r="213" spans="3:3" s="191" customFormat="1">
      <c r="C213" s="193"/>
    </row>
    <row r="214" spans="3:3" s="191" customFormat="1">
      <c r="C214" s="193"/>
    </row>
    <row r="215" spans="3:3" s="191" customFormat="1">
      <c r="C215" s="193"/>
    </row>
    <row r="216" spans="3:3" s="191" customFormat="1">
      <c r="C216" s="193"/>
    </row>
    <row r="217" spans="3:3" s="191" customFormat="1">
      <c r="C217" s="193"/>
    </row>
    <row r="218" spans="3:3" s="191" customFormat="1">
      <c r="C218" s="193"/>
    </row>
    <row r="219" spans="3:3" s="191" customFormat="1">
      <c r="C219" s="193"/>
    </row>
    <row r="220" spans="3:3" s="191" customFormat="1">
      <c r="C220" s="193"/>
    </row>
    <row r="221" spans="3:3" s="191" customFormat="1">
      <c r="C221" s="193"/>
    </row>
    <row r="222" spans="3:3" s="191" customFormat="1">
      <c r="C222" s="193"/>
    </row>
    <row r="223" spans="3:3" s="191" customFormat="1">
      <c r="C223" s="193"/>
    </row>
    <row r="224" spans="3:3" s="191" customFormat="1">
      <c r="C224" s="193"/>
    </row>
    <row r="225" spans="3:3" s="191" customFormat="1">
      <c r="C225" s="193"/>
    </row>
    <row r="226" spans="3:3" s="191" customFormat="1">
      <c r="C226" s="193"/>
    </row>
    <row r="227" spans="3:3" s="191" customFormat="1">
      <c r="C227" s="193"/>
    </row>
    <row r="228" spans="3:3" s="191" customFormat="1">
      <c r="C228" s="193"/>
    </row>
    <row r="229" spans="3:3" s="191" customFormat="1">
      <c r="C229" s="193"/>
    </row>
    <row r="230" spans="3:3" s="191" customFormat="1">
      <c r="C230" s="193"/>
    </row>
    <row r="231" spans="3:3" s="191" customFormat="1">
      <c r="C231" s="193"/>
    </row>
    <row r="232" spans="3:3" s="191" customFormat="1">
      <c r="C232" s="193"/>
    </row>
    <row r="233" spans="3:3" s="191" customFormat="1">
      <c r="C233" s="193"/>
    </row>
    <row r="234" spans="3:3" s="191" customFormat="1">
      <c r="C234" s="193"/>
    </row>
    <row r="235" spans="3:3" s="191" customFormat="1">
      <c r="C235" s="193"/>
    </row>
    <row r="236" spans="3:3" s="191" customFormat="1">
      <c r="C236" s="193"/>
    </row>
    <row r="237" spans="3:3" s="191" customFormat="1">
      <c r="C237" s="193"/>
    </row>
    <row r="238" spans="3:3" s="191" customFormat="1">
      <c r="C238" s="193"/>
    </row>
    <row r="239" spans="3:3" s="191" customFormat="1">
      <c r="C239" s="193"/>
    </row>
    <row r="240" spans="3:3" s="191" customFormat="1">
      <c r="C240" s="193"/>
    </row>
    <row r="241" spans="3:3" s="191" customFormat="1">
      <c r="C241" s="193"/>
    </row>
    <row r="242" spans="3:3" s="191" customFormat="1">
      <c r="C242" s="193"/>
    </row>
    <row r="243" spans="3:3" s="191" customFormat="1">
      <c r="C243" s="193"/>
    </row>
    <row r="244" spans="3:3" s="191" customFormat="1">
      <c r="C244" s="193"/>
    </row>
    <row r="245" spans="3:3" s="191" customFormat="1">
      <c r="C245" s="193"/>
    </row>
    <row r="246" spans="3:3" s="191" customFormat="1">
      <c r="C246" s="193"/>
    </row>
    <row r="247" spans="3:3" s="191" customFormat="1">
      <c r="C247" s="193"/>
    </row>
    <row r="248" spans="3:3" s="191" customFormat="1">
      <c r="C248" s="193"/>
    </row>
    <row r="249" spans="3:3" s="191" customFormat="1">
      <c r="C249" s="193"/>
    </row>
    <row r="250" spans="3:3" s="191" customFormat="1">
      <c r="C250" s="193"/>
    </row>
    <row r="251" spans="3:3" s="191" customFormat="1">
      <c r="C251" s="193"/>
    </row>
    <row r="252" spans="3:3" s="191" customFormat="1">
      <c r="C252" s="193"/>
    </row>
    <row r="253" spans="3:3" s="191" customFormat="1">
      <c r="C253" s="193"/>
    </row>
    <row r="254" spans="3:3" s="191" customFormat="1">
      <c r="C254" s="193"/>
    </row>
    <row r="255" spans="3:3" s="191" customFormat="1">
      <c r="C255" s="193"/>
    </row>
    <row r="256" spans="3:3" s="191" customFormat="1">
      <c r="C256" s="193"/>
    </row>
    <row r="257" spans="3:3" s="191" customFormat="1">
      <c r="C257" s="193"/>
    </row>
    <row r="258" spans="3:3" s="191" customFormat="1">
      <c r="C258" s="193"/>
    </row>
    <row r="259" spans="3:3" s="191" customFormat="1">
      <c r="C259" s="193"/>
    </row>
    <row r="260" spans="3:3" s="191" customFormat="1">
      <c r="C260" s="193"/>
    </row>
    <row r="261" spans="3:3" s="191" customFormat="1">
      <c r="C261" s="193"/>
    </row>
    <row r="262" spans="3:3" s="191" customFormat="1">
      <c r="C262" s="193"/>
    </row>
    <row r="263" spans="3:3" s="191" customFormat="1">
      <c r="C263" s="193"/>
    </row>
    <row r="264" spans="3:3" s="191" customFormat="1">
      <c r="C264" s="193"/>
    </row>
    <row r="265" spans="3:3" s="191" customFormat="1">
      <c r="C265" s="193"/>
    </row>
    <row r="266" spans="3:3" s="191" customFormat="1">
      <c r="C266" s="193"/>
    </row>
    <row r="267" spans="3:3" s="191" customFormat="1">
      <c r="C267" s="193"/>
    </row>
    <row r="268" spans="3:3" s="191" customFormat="1">
      <c r="C268" s="193"/>
    </row>
    <row r="269" spans="3:3" s="191" customFormat="1">
      <c r="C269" s="193"/>
    </row>
    <row r="270" spans="3:3" s="191" customFormat="1">
      <c r="C270" s="193"/>
    </row>
    <row r="271" spans="3:3" s="191" customFormat="1">
      <c r="C271" s="193"/>
    </row>
    <row r="272" spans="3:3" s="191" customFormat="1">
      <c r="C272" s="193"/>
    </row>
    <row r="273" spans="3:3" s="191" customFormat="1">
      <c r="C273" s="193"/>
    </row>
    <row r="274" spans="3:3" s="191" customFormat="1">
      <c r="C274" s="193"/>
    </row>
    <row r="275" spans="3:3" s="191" customFormat="1">
      <c r="C275" s="193"/>
    </row>
    <row r="276" spans="3:3" s="191" customFormat="1">
      <c r="C276" s="193"/>
    </row>
    <row r="277" spans="3:3" s="191" customFormat="1">
      <c r="C277" s="193"/>
    </row>
    <row r="278" spans="3:3" s="191" customFormat="1">
      <c r="C278" s="193"/>
    </row>
    <row r="279" spans="3:3" s="191" customFormat="1">
      <c r="C279" s="193"/>
    </row>
    <row r="280" spans="3:3" s="191" customFormat="1">
      <c r="C280" s="193"/>
    </row>
    <row r="281" spans="3:3" s="191" customFormat="1">
      <c r="C281" s="193"/>
    </row>
    <row r="282" spans="3:3" s="191" customFormat="1">
      <c r="C282" s="193"/>
    </row>
    <row r="283" spans="3:3" s="191" customFormat="1">
      <c r="C283" s="193"/>
    </row>
    <row r="284" spans="3:3" s="191" customFormat="1">
      <c r="C284" s="193"/>
    </row>
    <row r="285" spans="3:3" s="191" customFormat="1">
      <c r="C285" s="193"/>
    </row>
    <row r="286" spans="3:3" s="191" customFormat="1">
      <c r="C286" s="193"/>
    </row>
    <row r="287" spans="3:3" s="191" customFormat="1">
      <c r="C287" s="193"/>
    </row>
    <row r="288" spans="3:3" s="191" customFormat="1">
      <c r="C288" s="193"/>
    </row>
    <row r="289" spans="3:3" s="191" customFormat="1">
      <c r="C289" s="193"/>
    </row>
    <row r="290" spans="3:3" s="191" customFormat="1">
      <c r="C290" s="193"/>
    </row>
    <row r="291" spans="3:3" s="191" customFormat="1">
      <c r="C291" s="193"/>
    </row>
    <row r="292" spans="3:3" s="191" customFormat="1">
      <c r="C292" s="193"/>
    </row>
    <row r="293" spans="3:3" s="191" customFormat="1">
      <c r="C293" s="193"/>
    </row>
    <row r="294" spans="3:3" s="191" customFormat="1">
      <c r="C294" s="193"/>
    </row>
    <row r="295" spans="3:3" s="191" customFormat="1">
      <c r="C295" s="193"/>
    </row>
    <row r="296" spans="3:3" s="191" customFormat="1">
      <c r="C296" s="193"/>
    </row>
    <row r="297" spans="3:3" s="191" customFormat="1">
      <c r="C297" s="193"/>
    </row>
    <row r="298" spans="3:3" s="191" customFormat="1">
      <c r="C298" s="193"/>
    </row>
    <row r="299" spans="3:3" s="191" customFormat="1">
      <c r="C299" s="193"/>
    </row>
    <row r="300" spans="3:3" s="191" customFormat="1">
      <c r="C300" s="193"/>
    </row>
    <row r="301" spans="3:3" s="191" customFormat="1">
      <c r="C301" s="193"/>
    </row>
    <row r="302" spans="3:3" s="191" customFormat="1">
      <c r="C302" s="193"/>
    </row>
    <row r="303" spans="3:3" s="191" customFormat="1">
      <c r="C303" s="193"/>
    </row>
    <row r="304" spans="3:3" s="191" customFormat="1">
      <c r="C304" s="193"/>
    </row>
    <row r="305" spans="3:3" s="191" customFormat="1">
      <c r="C305" s="193"/>
    </row>
    <row r="306" spans="3:3" s="191" customFormat="1">
      <c r="C306" s="193"/>
    </row>
    <row r="307" spans="3:3" s="191" customFormat="1">
      <c r="C307" s="193"/>
    </row>
    <row r="308" spans="3:3" s="191" customFormat="1">
      <c r="C308" s="193"/>
    </row>
    <row r="309" spans="3:3" s="191" customFormat="1">
      <c r="C309" s="193"/>
    </row>
    <row r="310" spans="3:3" s="191" customFormat="1">
      <c r="C310" s="193"/>
    </row>
    <row r="311" spans="3:3" s="191" customFormat="1">
      <c r="C311" s="193"/>
    </row>
    <row r="312" spans="3:3" s="191" customFormat="1">
      <c r="C312" s="193"/>
    </row>
    <row r="313" spans="3:3" s="191" customFormat="1">
      <c r="C313" s="193"/>
    </row>
    <row r="314" spans="3:3" s="191" customFormat="1">
      <c r="C314" s="193"/>
    </row>
    <row r="315" spans="3:3" s="191" customFormat="1">
      <c r="C315" s="193"/>
    </row>
    <row r="316" spans="3:3" s="191" customFormat="1">
      <c r="C316" s="193"/>
    </row>
    <row r="317" spans="3:3" s="191" customFormat="1">
      <c r="C317" s="193"/>
    </row>
    <row r="318" spans="3:3" s="191" customFormat="1">
      <c r="C318" s="193"/>
    </row>
    <row r="319" spans="3:3" s="191" customFormat="1">
      <c r="C319" s="193"/>
    </row>
    <row r="320" spans="3:3" s="191" customFormat="1">
      <c r="C320" s="193"/>
    </row>
    <row r="321" spans="3:3" s="191" customFormat="1">
      <c r="C321" s="193"/>
    </row>
    <row r="322" spans="3:3" s="191" customFormat="1">
      <c r="C322" s="193"/>
    </row>
    <row r="323" spans="3:3" s="191" customFormat="1">
      <c r="C323" s="193"/>
    </row>
    <row r="324" spans="3:3" s="191" customFormat="1">
      <c r="C324" s="193"/>
    </row>
    <row r="325" spans="3:3" s="191" customFormat="1">
      <c r="C325" s="193"/>
    </row>
    <row r="326" spans="3:3" s="191" customFormat="1">
      <c r="C326" s="193"/>
    </row>
    <row r="327" spans="3:3" s="191" customFormat="1">
      <c r="C327" s="193"/>
    </row>
    <row r="328" spans="3:3" s="191" customFormat="1">
      <c r="C328" s="193"/>
    </row>
    <row r="329" spans="3:3" s="191" customFormat="1">
      <c r="C329" s="193"/>
    </row>
    <row r="330" spans="3:3" s="191" customFormat="1">
      <c r="C330" s="193"/>
    </row>
    <row r="331" spans="3:3" s="191" customFormat="1">
      <c r="C331" s="193"/>
    </row>
    <row r="332" spans="3:3" s="191" customFormat="1">
      <c r="C332" s="193"/>
    </row>
    <row r="333" spans="3:3" s="191" customFormat="1">
      <c r="C333" s="193"/>
    </row>
    <row r="334" spans="3:3" s="191" customFormat="1">
      <c r="C334" s="193"/>
    </row>
    <row r="335" spans="3:3" s="191" customFormat="1">
      <c r="C335" s="193"/>
    </row>
    <row r="336" spans="3:3" s="191" customFormat="1">
      <c r="C336" s="193"/>
    </row>
    <row r="337" spans="3:3" s="191" customFormat="1">
      <c r="C337" s="193"/>
    </row>
    <row r="338" spans="3:3" s="191" customFormat="1">
      <c r="C338" s="193"/>
    </row>
    <row r="339" spans="3:3" s="191" customFormat="1">
      <c r="C339" s="193"/>
    </row>
    <row r="340" spans="3:3" s="191" customFormat="1">
      <c r="C340" s="193"/>
    </row>
    <row r="341" spans="3:3" s="191" customFormat="1">
      <c r="C341" s="193"/>
    </row>
    <row r="342" spans="3:3" s="191" customFormat="1">
      <c r="C342" s="193"/>
    </row>
    <row r="343" spans="3:3" s="191" customFormat="1">
      <c r="C343" s="193"/>
    </row>
    <row r="344" spans="3:3" s="191" customFormat="1">
      <c r="C344" s="193"/>
    </row>
    <row r="345" spans="3:3" s="191" customFormat="1">
      <c r="C345" s="193"/>
    </row>
    <row r="346" spans="3:3" s="191" customFormat="1">
      <c r="C346" s="193"/>
    </row>
    <row r="347" spans="3:3" s="191" customFormat="1">
      <c r="C347" s="193"/>
    </row>
    <row r="348" spans="3:3" s="191" customFormat="1">
      <c r="C348" s="193"/>
    </row>
    <row r="349" spans="3:3" s="191" customFormat="1">
      <c r="C349" s="193"/>
    </row>
    <row r="350" spans="3:3" s="191" customFormat="1">
      <c r="C350" s="193"/>
    </row>
    <row r="351" spans="3:3" s="191" customFormat="1">
      <c r="C351" s="193"/>
    </row>
    <row r="352" spans="3:3" s="191" customFormat="1">
      <c r="C352" s="193"/>
    </row>
    <row r="353" spans="3:3" s="191" customFormat="1">
      <c r="C353" s="193"/>
    </row>
    <row r="354" spans="3:3" s="191" customFormat="1">
      <c r="C354" s="193"/>
    </row>
    <row r="355" spans="3:3" s="191" customFormat="1">
      <c r="C355" s="193"/>
    </row>
    <row r="356" spans="3:3" s="191" customFormat="1">
      <c r="C356" s="193"/>
    </row>
    <row r="357" spans="3:3" s="191" customFormat="1">
      <c r="C357" s="193"/>
    </row>
    <row r="358" spans="3:3" s="191" customFormat="1">
      <c r="C358" s="193"/>
    </row>
    <row r="359" spans="3:3" s="191" customFormat="1">
      <c r="C359" s="193"/>
    </row>
    <row r="360" spans="3:3" s="191" customFormat="1">
      <c r="C360" s="193"/>
    </row>
    <row r="361" spans="3:3" s="191" customFormat="1">
      <c r="C361" s="193"/>
    </row>
    <row r="362" spans="3:3" s="191" customFormat="1">
      <c r="C362" s="193"/>
    </row>
    <row r="363" spans="3:3" s="191" customFormat="1">
      <c r="C363" s="193"/>
    </row>
    <row r="364" spans="3:3" s="191" customFormat="1">
      <c r="C364" s="193"/>
    </row>
    <row r="365" spans="3:3" s="191" customFormat="1">
      <c r="C365" s="193"/>
    </row>
    <row r="366" spans="3:3" s="191" customFormat="1">
      <c r="C366" s="193"/>
    </row>
    <row r="367" spans="3:3" s="191" customFormat="1">
      <c r="C367" s="193"/>
    </row>
    <row r="368" spans="3:3" s="191" customFormat="1">
      <c r="C368" s="193"/>
    </row>
    <row r="369" spans="3:3" s="191" customFormat="1">
      <c r="C369" s="193"/>
    </row>
    <row r="370" spans="3:3" s="191" customFormat="1">
      <c r="C370" s="193"/>
    </row>
    <row r="371" spans="3:3" s="191" customFormat="1">
      <c r="C371" s="193"/>
    </row>
    <row r="372" spans="3:3" s="191" customFormat="1">
      <c r="C372" s="193"/>
    </row>
    <row r="373" spans="3:3" s="191" customFormat="1">
      <c r="C373" s="193"/>
    </row>
    <row r="374" spans="3:3" s="191" customFormat="1">
      <c r="C374" s="193"/>
    </row>
    <row r="375" spans="3:3" s="191" customFormat="1">
      <c r="C375" s="193"/>
    </row>
    <row r="376" spans="3:3" s="191" customFormat="1">
      <c r="C376" s="193"/>
    </row>
    <row r="377" spans="3:3" s="191" customFormat="1">
      <c r="C377" s="193"/>
    </row>
    <row r="378" spans="3:3" s="191" customFormat="1">
      <c r="C378" s="193"/>
    </row>
    <row r="379" spans="3:3" s="191" customFormat="1">
      <c r="C379" s="193"/>
    </row>
    <row r="380" spans="3:3" s="191" customFormat="1">
      <c r="C380" s="193"/>
    </row>
    <row r="381" spans="3:3" s="191" customFormat="1">
      <c r="C381" s="193"/>
    </row>
    <row r="382" spans="3:3" s="191" customFormat="1">
      <c r="C382" s="193"/>
    </row>
    <row r="383" spans="3:3" s="191" customFormat="1">
      <c r="C383" s="193"/>
    </row>
    <row r="384" spans="3:3" s="191" customFormat="1">
      <c r="C384" s="193"/>
    </row>
    <row r="385" spans="3:3" s="191" customFormat="1">
      <c r="C385" s="193"/>
    </row>
    <row r="386" spans="3:3" s="191" customFormat="1">
      <c r="C386" s="193"/>
    </row>
    <row r="387" spans="3:3" s="191" customFormat="1">
      <c r="C387" s="193"/>
    </row>
    <row r="388" spans="3:3" s="191" customFormat="1">
      <c r="C388" s="193"/>
    </row>
    <row r="389" spans="3:3" s="191" customFormat="1">
      <c r="C389" s="193"/>
    </row>
    <row r="390" spans="3:3" s="191" customFormat="1">
      <c r="C390" s="193"/>
    </row>
    <row r="391" spans="3:3" s="191" customFormat="1">
      <c r="C391" s="193"/>
    </row>
    <row r="392" spans="3:3" s="191" customFormat="1">
      <c r="C392" s="193"/>
    </row>
    <row r="393" spans="3:3" s="191" customFormat="1">
      <c r="C393" s="193"/>
    </row>
    <row r="394" spans="3:3" s="191" customFormat="1">
      <c r="C394" s="193"/>
    </row>
    <row r="395" spans="3:3" s="191" customFormat="1">
      <c r="C395" s="193"/>
    </row>
    <row r="396" spans="3:3" s="191" customFormat="1">
      <c r="C396" s="193"/>
    </row>
    <row r="397" spans="3:3" s="191" customFormat="1">
      <c r="C397" s="193"/>
    </row>
    <row r="398" spans="3:3" s="191" customFormat="1">
      <c r="C398" s="193"/>
    </row>
    <row r="399" spans="3:3" s="191" customFormat="1">
      <c r="C399" s="193"/>
    </row>
    <row r="400" spans="3:3" s="191" customFormat="1">
      <c r="C400" s="193"/>
    </row>
    <row r="401" spans="3:3" s="191" customFormat="1">
      <c r="C401" s="193"/>
    </row>
    <row r="402" spans="3:3" s="191" customFormat="1">
      <c r="C402" s="193"/>
    </row>
    <row r="403" spans="3:3" s="191" customFormat="1">
      <c r="C403" s="193"/>
    </row>
    <row r="404" spans="3:3" s="191" customFormat="1">
      <c r="C404" s="193"/>
    </row>
    <row r="405" spans="3:3" s="191" customFormat="1">
      <c r="C405" s="193"/>
    </row>
    <row r="406" spans="3:3" s="191" customFormat="1">
      <c r="C406" s="193"/>
    </row>
    <row r="407" spans="3:3" s="191" customFormat="1">
      <c r="C407" s="193"/>
    </row>
    <row r="408" spans="3:3" s="191" customFormat="1">
      <c r="C408" s="193"/>
    </row>
    <row r="409" spans="3:3" s="191" customFormat="1">
      <c r="C409" s="193"/>
    </row>
    <row r="410" spans="3:3" s="191" customFormat="1">
      <c r="C410" s="193"/>
    </row>
    <row r="411" spans="3:3" s="191" customFormat="1">
      <c r="C411" s="193"/>
    </row>
    <row r="412" spans="3:3" s="191" customFormat="1">
      <c r="C412" s="193"/>
    </row>
    <row r="413" spans="3:3" s="191" customFormat="1">
      <c r="C413" s="193"/>
    </row>
    <row r="414" spans="3:3" s="191" customFormat="1">
      <c r="C414" s="193"/>
    </row>
    <row r="415" spans="3:3" s="191" customFormat="1">
      <c r="C415" s="193"/>
    </row>
    <row r="416" spans="3:3" s="191" customFormat="1">
      <c r="C416" s="193"/>
    </row>
    <row r="417" spans="3:3" s="191" customFormat="1">
      <c r="C417" s="193"/>
    </row>
    <row r="418" spans="3:3" s="191" customFormat="1">
      <c r="C418" s="193"/>
    </row>
    <row r="419" spans="3:3" s="191" customFormat="1">
      <c r="C419" s="193"/>
    </row>
    <row r="420" spans="3:3" s="191" customFormat="1">
      <c r="C420" s="193"/>
    </row>
    <row r="421" spans="3:3" s="191" customFormat="1">
      <c r="C421" s="193"/>
    </row>
    <row r="422" spans="3:3" s="191" customFormat="1">
      <c r="C422" s="193"/>
    </row>
    <row r="423" spans="3:3" s="191" customFormat="1">
      <c r="C423" s="193"/>
    </row>
    <row r="424" spans="3:3" s="191" customFormat="1">
      <c r="C424" s="193"/>
    </row>
    <row r="425" spans="3:3" s="191" customFormat="1">
      <c r="C425" s="193"/>
    </row>
    <row r="426" spans="3:3" s="191" customFormat="1">
      <c r="C426" s="193"/>
    </row>
    <row r="427" spans="3:3" s="191" customFormat="1">
      <c r="C427" s="193"/>
    </row>
    <row r="428" spans="3:3" s="191" customFormat="1">
      <c r="C428" s="193"/>
    </row>
    <row r="429" spans="3:3" s="191" customFormat="1">
      <c r="C429" s="193"/>
    </row>
    <row r="430" spans="3:3" s="191" customFormat="1">
      <c r="C430" s="193"/>
    </row>
    <row r="431" spans="3:3" s="191" customFormat="1">
      <c r="C431" s="193"/>
    </row>
    <row r="432" spans="3:3" s="191" customFormat="1">
      <c r="C432" s="193"/>
    </row>
    <row r="433" spans="3:3" s="191" customFormat="1">
      <c r="C433" s="193"/>
    </row>
    <row r="434" spans="3:3" s="191" customFormat="1">
      <c r="C434" s="193"/>
    </row>
    <row r="435" spans="3:3" s="191" customFormat="1">
      <c r="C435" s="193"/>
    </row>
    <row r="436" spans="3:3" s="191" customFormat="1">
      <c r="C436" s="193"/>
    </row>
    <row r="437" spans="3:3" s="191" customFormat="1">
      <c r="C437" s="193"/>
    </row>
    <row r="438" spans="3:3" s="191" customFormat="1">
      <c r="C438" s="193"/>
    </row>
    <row r="439" spans="3:3" s="191" customFormat="1">
      <c r="C439" s="193"/>
    </row>
    <row r="440" spans="3:3" s="191" customFormat="1">
      <c r="C440" s="193"/>
    </row>
    <row r="441" spans="3:3" s="191" customFormat="1">
      <c r="C441" s="193"/>
    </row>
    <row r="442" spans="3:3" s="191" customFormat="1">
      <c r="C442" s="193"/>
    </row>
    <row r="443" spans="3:3" s="191" customFormat="1">
      <c r="C443" s="193"/>
    </row>
    <row r="444" spans="3:3" s="191" customFormat="1">
      <c r="C444" s="193"/>
    </row>
    <row r="445" spans="3:3" s="191" customFormat="1">
      <c r="C445" s="193"/>
    </row>
    <row r="446" spans="3:3" s="191" customFormat="1">
      <c r="C446" s="193"/>
    </row>
    <row r="447" spans="3:3" s="191" customFormat="1">
      <c r="C447" s="193"/>
    </row>
    <row r="448" spans="3:3" s="191" customFormat="1">
      <c r="C448" s="193"/>
    </row>
    <row r="449" spans="3:3" s="191" customFormat="1">
      <c r="C449" s="193"/>
    </row>
    <row r="450" spans="3:3" s="191" customFormat="1">
      <c r="C450" s="193"/>
    </row>
  </sheetData>
  <mergeCells count="7">
    <mergeCell ref="A1:F1"/>
    <mergeCell ref="A3:F3"/>
    <mergeCell ref="A6:A7"/>
    <mergeCell ref="E5:F5"/>
    <mergeCell ref="E6:F6"/>
    <mergeCell ref="D6:D7"/>
    <mergeCell ref="A2:I2"/>
  </mergeCells>
  <phoneticPr fontId="6" type="noConversion"/>
  <pageMargins left="0.59055118110236204" right="0.27559055118110198" top="0.39370078740157499" bottom="0.59055118110236204" header="0.15748031496063" footer="0.23622047244094499"/>
  <pageSetup paperSize="9" scale="93" firstPageNumber="12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7"/>
  <sheetViews>
    <sheetView workbookViewId="0">
      <selection activeCell="A15" sqref="A15:F15"/>
    </sheetView>
  </sheetViews>
  <sheetFormatPr defaultRowHeight="12.75"/>
  <cols>
    <col min="1" max="1" width="6.28515625" style="1" customWidth="1"/>
    <col min="2" max="2" width="38.28515625" style="1" customWidth="1"/>
    <col min="3" max="3" width="12.28515625" style="1" customWidth="1"/>
    <col min="4" max="4" width="13" style="1" customWidth="1"/>
    <col min="5" max="5" width="14.5703125" style="1" customWidth="1"/>
    <col min="6" max="6" width="13.7109375" style="1" customWidth="1"/>
    <col min="7" max="16384" width="9.140625" style="1"/>
  </cols>
  <sheetData>
    <row r="1" spans="1:9" ht="18">
      <c r="A1" s="330" t="s">
        <v>1068</v>
      </c>
      <c r="B1" s="330"/>
      <c r="C1" s="330"/>
      <c r="D1" s="330"/>
      <c r="E1" s="330"/>
    </row>
    <row r="2" spans="1:9" s="63" customFormat="1" ht="22.5" customHeight="1">
      <c r="A2" s="352" t="s">
        <v>972</v>
      </c>
      <c r="B2" s="352"/>
      <c r="C2" s="352"/>
      <c r="D2" s="352"/>
      <c r="E2" s="352"/>
      <c r="F2" s="352"/>
      <c r="G2" s="352"/>
      <c r="H2" s="352"/>
      <c r="I2" s="352"/>
    </row>
    <row r="3" spans="1:9" ht="18">
      <c r="A3" s="8"/>
      <c r="B3" s="194"/>
      <c r="C3" s="194"/>
      <c r="D3" s="62"/>
      <c r="E3" s="62" t="s">
        <v>311</v>
      </c>
    </row>
    <row r="5" spans="1:9" ht="29.25" customHeight="1">
      <c r="A5" s="347" t="s">
        <v>904</v>
      </c>
      <c r="B5" s="347"/>
      <c r="C5" s="347"/>
      <c r="D5" s="347"/>
      <c r="E5" s="347"/>
    </row>
    <row r="6" spans="1:9">
      <c r="A6" s="195" t="s">
        <v>905</v>
      </c>
      <c r="B6" s="195"/>
      <c r="C6" s="195"/>
      <c r="D6" s="195"/>
    </row>
    <row r="7" spans="1:9">
      <c r="E7" s="196" t="s">
        <v>426</v>
      </c>
    </row>
    <row r="8" spans="1:9" ht="30" customHeight="1">
      <c r="A8" s="356" t="s">
        <v>906</v>
      </c>
      <c r="B8" s="356"/>
      <c r="C8" s="355" t="s">
        <v>907</v>
      </c>
      <c r="D8" s="358" t="s">
        <v>170</v>
      </c>
      <c r="E8" s="358"/>
    </row>
    <row r="9" spans="1:9" ht="25.5">
      <c r="A9" s="356"/>
      <c r="B9" s="356"/>
      <c r="C9" s="357"/>
      <c r="D9" s="197" t="s">
        <v>908</v>
      </c>
      <c r="E9" s="197" t="s">
        <v>909</v>
      </c>
    </row>
    <row r="10" spans="1:9">
      <c r="A10" s="138">
        <v>1</v>
      </c>
      <c r="B10" s="138">
        <v>2</v>
      </c>
      <c r="C10" s="138">
        <v>3</v>
      </c>
      <c r="D10" s="138">
        <v>4</v>
      </c>
      <c r="E10" s="138">
        <v>5</v>
      </c>
    </row>
    <row r="11" spans="1:9" ht="30" customHeight="1">
      <c r="A11" s="198">
        <v>8000</v>
      </c>
      <c r="B11" s="199" t="s">
        <v>910</v>
      </c>
      <c r="C11" s="115">
        <f>SUM(D11:E11)</f>
        <v>0</v>
      </c>
      <c r="D11" s="142">
        <v>0</v>
      </c>
      <c r="E11" s="115">
        <v>0</v>
      </c>
    </row>
    <row r="15" spans="1:9" ht="18">
      <c r="A15" s="330" t="s">
        <v>1069</v>
      </c>
      <c r="B15" s="330"/>
      <c r="C15" s="330"/>
      <c r="D15" s="330"/>
      <c r="E15" s="330"/>
      <c r="F15" s="330"/>
    </row>
    <row r="16" spans="1:9" s="63" customFormat="1" ht="22.5" customHeight="1">
      <c r="A16" s="352" t="s">
        <v>971</v>
      </c>
      <c r="B16" s="352"/>
      <c r="C16" s="352"/>
      <c r="D16" s="352"/>
      <c r="E16" s="352"/>
      <c r="F16" s="352"/>
      <c r="G16" s="352"/>
      <c r="H16" s="352"/>
      <c r="I16" s="352"/>
    </row>
    <row r="17" spans="1:7" ht="15">
      <c r="A17" s="8"/>
      <c r="B17" s="200"/>
      <c r="E17" s="200"/>
    </row>
    <row r="18" spans="1:7" ht="30" customHeight="1">
      <c r="A18" s="347" t="s">
        <v>911</v>
      </c>
      <c r="B18" s="347"/>
      <c r="C18" s="347"/>
      <c r="D18" s="347"/>
      <c r="E18" s="347"/>
      <c r="F18" s="347"/>
    </row>
    <row r="19" spans="1:7" ht="14.25" customHeight="1">
      <c r="A19" s="195" t="s">
        <v>311</v>
      </c>
    </row>
    <row r="20" spans="1:7" ht="14.25" customHeight="1">
      <c r="E20" s="196" t="s">
        <v>208</v>
      </c>
    </row>
    <row r="21" spans="1:7" ht="51" customHeight="1">
      <c r="A21" s="353" t="s">
        <v>912</v>
      </c>
      <c r="B21" s="201" t="s">
        <v>105</v>
      </c>
      <c r="C21" s="201"/>
      <c r="D21" s="355" t="s">
        <v>211</v>
      </c>
      <c r="E21" s="202" t="s">
        <v>913</v>
      </c>
      <c r="F21" s="202"/>
    </row>
    <row r="22" spans="1:7" ht="25.5">
      <c r="A22" s="354"/>
      <c r="B22" s="203" t="s">
        <v>106</v>
      </c>
      <c r="C22" s="204" t="s">
        <v>107</v>
      </c>
      <c r="D22" s="336"/>
      <c r="E22" s="197" t="s">
        <v>204</v>
      </c>
      <c r="F22" s="197" t="s">
        <v>205</v>
      </c>
    </row>
    <row r="23" spans="1:7">
      <c r="A23" s="138">
        <v>1</v>
      </c>
      <c r="B23" s="138">
        <v>2</v>
      </c>
      <c r="C23" s="138" t="s">
        <v>108</v>
      </c>
      <c r="D23" s="138">
        <v>4</v>
      </c>
      <c r="E23" s="138">
        <v>5</v>
      </c>
      <c r="F23" s="138">
        <v>6</v>
      </c>
    </row>
    <row r="24" spans="1:7" s="195" customFormat="1" ht="13.5" customHeight="1">
      <c r="A24" s="198">
        <v>8010</v>
      </c>
      <c r="B24" s="205" t="s">
        <v>1048</v>
      </c>
      <c r="C24" s="206"/>
      <c r="D24" s="207">
        <f>SUM(E24:F24)</f>
        <v>0</v>
      </c>
      <c r="E24" s="142">
        <v>0</v>
      </c>
      <c r="F24" s="115">
        <v>0</v>
      </c>
    </row>
    <row r="25" spans="1:7" ht="12" customHeight="1">
      <c r="A25" s="198">
        <v>8100</v>
      </c>
      <c r="B25" s="205" t="s">
        <v>1049</v>
      </c>
      <c r="C25" s="208"/>
      <c r="D25" s="207">
        <f t="shared" ref="D25:D37" si="0">SUM(E25:F25)</f>
        <v>0</v>
      </c>
      <c r="E25" s="209">
        <v>0</v>
      </c>
      <c r="F25" s="142"/>
      <c r="G25" s="195"/>
    </row>
    <row r="26" spans="1:7" ht="12.75" customHeight="1">
      <c r="A26" s="210">
        <v>8110</v>
      </c>
      <c r="B26" s="211" t="s">
        <v>1050</v>
      </c>
      <c r="C26" s="208"/>
      <c r="D26" s="212">
        <f t="shared" si="0"/>
        <v>0</v>
      </c>
      <c r="E26" s="213">
        <v>0</v>
      </c>
      <c r="F26" s="213">
        <f>F27+F30</f>
        <v>0</v>
      </c>
    </row>
    <row r="27" spans="1:7" ht="36" customHeight="1">
      <c r="A27" s="210">
        <v>8111</v>
      </c>
      <c r="B27" s="157" t="s">
        <v>914</v>
      </c>
      <c r="C27" s="208"/>
      <c r="D27" s="212">
        <f t="shared" si="0"/>
        <v>0</v>
      </c>
      <c r="E27" s="214" t="s">
        <v>915</v>
      </c>
      <c r="F27" s="213">
        <f>SUM(F28:F29)</f>
        <v>0</v>
      </c>
    </row>
    <row r="28" spans="1:7">
      <c r="A28" s="210">
        <v>8112</v>
      </c>
      <c r="B28" s="215" t="s">
        <v>916</v>
      </c>
      <c r="C28" s="216" t="s">
        <v>917</v>
      </c>
      <c r="D28" s="212">
        <f t="shared" si="0"/>
        <v>0</v>
      </c>
      <c r="E28" s="214" t="s">
        <v>915</v>
      </c>
      <c r="F28" s="217"/>
    </row>
    <row r="29" spans="1:7">
      <c r="A29" s="210">
        <v>8113</v>
      </c>
      <c r="B29" s="215" t="s">
        <v>918</v>
      </c>
      <c r="C29" s="216" t="s">
        <v>919</v>
      </c>
      <c r="D29" s="212">
        <f t="shared" si="0"/>
        <v>0</v>
      </c>
      <c r="E29" s="214" t="s">
        <v>915</v>
      </c>
      <c r="F29" s="217"/>
    </row>
    <row r="30" spans="1:7" ht="24" customHeight="1">
      <c r="A30" s="210">
        <v>8120</v>
      </c>
      <c r="B30" s="157" t="s">
        <v>1051</v>
      </c>
      <c r="C30" s="216"/>
      <c r="D30" s="212">
        <f t="shared" si="0"/>
        <v>0</v>
      </c>
      <c r="E30" s="213">
        <f>E38</f>
        <v>0</v>
      </c>
      <c r="F30" s="213">
        <f>F31+F38</f>
        <v>0</v>
      </c>
    </row>
    <row r="31" spans="1:7" s="219" customFormat="1" ht="14.25" customHeight="1">
      <c r="A31" s="210">
        <v>8121</v>
      </c>
      <c r="B31" s="157" t="s">
        <v>920</v>
      </c>
      <c r="C31" s="216"/>
      <c r="D31" s="212">
        <f t="shared" si="0"/>
        <v>0</v>
      </c>
      <c r="E31" s="214" t="s">
        <v>915</v>
      </c>
      <c r="F31" s="218">
        <f>F32+F37</f>
        <v>0</v>
      </c>
    </row>
    <row r="32" spans="1:7" s="219" customFormat="1" ht="12.75" customHeight="1">
      <c r="A32" s="198">
        <v>8122</v>
      </c>
      <c r="B32" s="211" t="s">
        <v>921</v>
      </c>
      <c r="C32" s="216" t="s">
        <v>922</v>
      </c>
      <c r="D32" s="212">
        <f t="shared" si="0"/>
        <v>0</v>
      </c>
      <c r="E32" s="214" t="s">
        <v>915</v>
      </c>
      <c r="F32" s="218">
        <f>F33+F34</f>
        <v>0</v>
      </c>
    </row>
    <row r="33" spans="1:6" s="219" customFormat="1">
      <c r="A33" s="198">
        <v>8123</v>
      </c>
      <c r="B33" s="220" t="s">
        <v>923</v>
      </c>
      <c r="C33" s="216"/>
      <c r="D33" s="212">
        <f t="shared" si="0"/>
        <v>0</v>
      </c>
      <c r="E33" s="214" t="s">
        <v>915</v>
      </c>
      <c r="F33" s="218"/>
    </row>
    <row r="34" spans="1:6" s="219" customFormat="1">
      <c r="A34" s="198">
        <v>8124</v>
      </c>
      <c r="B34" s="220" t="s">
        <v>924</v>
      </c>
      <c r="C34" s="216"/>
      <c r="D34" s="212">
        <f t="shared" si="0"/>
        <v>0</v>
      </c>
      <c r="E34" s="214" t="s">
        <v>915</v>
      </c>
      <c r="F34" s="218"/>
    </row>
    <row r="35" spans="1:6" s="219" customFormat="1" ht="24.75" customHeight="1">
      <c r="A35" s="198">
        <v>8130</v>
      </c>
      <c r="B35" s="211" t="s">
        <v>925</v>
      </c>
      <c r="C35" s="216" t="s">
        <v>926</v>
      </c>
      <c r="D35" s="212">
        <f t="shared" si="0"/>
        <v>0</v>
      </c>
      <c r="E35" s="214" t="s">
        <v>915</v>
      </c>
      <c r="F35" s="218">
        <f>SUM(F36:F37)</f>
        <v>0</v>
      </c>
    </row>
    <row r="36" spans="1:6" s="219" customFormat="1">
      <c r="A36" s="198">
        <v>8131</v>
      </c>
      <c r="B36" s="220" t="s">
        <v>927</v>
      </c>
      <c r="C36" s="216"/>
      <c r="D36" s="212">
        <f t="shared" si="0"/>
        <v>0</v>
      </c>
      <c r="E36" s="214" t="s">
        <v>915</v>
      </c>
      <c r="F36" s="218"/>
    </row>
    <row r="37" spans="1:6" s="219" customFormat="1">
      <c r="A37" s="198">
        <v>8132</v>
      </c>
      <c r="B37" s="220" t="s">
        <v>928</v>
      </c>
      <c r="C37" s="216"/>
      <c r="D37" s="212">
        <f t="shared" si="0"/>
        <v>0</v>
      </c>
      <c r="E37" s="214" t="s">
        <v>915</v>
      </c>
      <c r="F37" s="218"/>
    </row>
    <row r="38" spans="1:6" s="219" customFormat="1" ht="13.5" customHeight="1">
      <c r="A38" s="198">
        <v>8140</v>
      </c>
      <c r="B38" s="211" t="s">
        <v>929</v>
      </c>
      <c r="C38" s="216"/>
      <c r="D38" s="217">
        <f>SUM(E38:F38)</f>
        <v>0</v>
      </c>
      <c r="E38" s="213">
        <f>SUM(E39)</f>
        <v>0</v>
      </c>
      <c r="F38" s="213">
        <f>F39+F42</f>
        <v>0</v>
      </c>
    </row>
    <row r="39" spans="1:6" s="219" customFormat="1" ht="25.5" customHeight="1">
      <c r="A39" s="198">
        <v>8141</v>
      </c>
      <c r="B39" s="211" t="s">
        <v>930</v>
      </c>
      <c r="C39" s="216" t="s">
        <v>922</v>
      </c>
      <c r="D39" s="217">
        <f t="shared" ref="D39:D75" si="1">SUM(E39:F39)</f>
        <v>0</v>
      </c>
      <c r="E39" s="213">
        <f>SUM(E40:E41)</f>
        <v>0</v>
      </c>
      <c r="F39" s="213">
        <f>SUM(F40:F41)</f>
        <v>0</v>
      </c>
    </row>
    <row r="40" spans="1:6" s="219" customFormat="1">
      <c r="A40" s="198">
        <v>8142</v>
      </c>
      <c r="B40" s="220" t="s">
        <v>931</v>
      </c>
      <c r="C40" s="149"/>
      <c r="D40" s="217">
        <f t="shared" si="1"/>
        <v>0</v>
      </c>
      <c r="E40" s="221"/>
      <c r="F40" s="214" t="s">
        <v>915</v>
      </c>
    </row>
    <row r="41" spans="1:6" s="219" customFormat="1">
      <c r="A41" s="198">
        <v>8143</v>
      </c>
      <c r="B41" s="220" t="s">
        <v>932</v>
      </c>
      <c r="C41" s="149"/>
      <c r="D41" s="217">
        <f t="shared" si="1"/>
        <v>0</v>
      </c>
      <c r="E41" s="221"/>
      <c r="F41" s="218"/>
    </row>
    <row r="42" spans="1:6" s="219" customFormat="1" ht="23.25" customHeight="1">
      <c r="A42" s="198">
        <v>8150</v>
      </c>
      <c r="B42" s="211" t="s">
        <v>933</v>
      </c>
      <c r="C42" s="222" t="s">
        <v>926</v>
      </c>
      <c r="D42" s="217">
        <f t="shared" si="1"/>
        <v>0</v>
      </c>
      <c r="E42" s="213">
        <f>-SUM(E43:E44)</f>
        <v>0</v>
      </c>
      <c r="F42" s="213">
        <f>F44</f>
        <v>0</v>
      </c>
    </row>
    <row r="43" spans="1:6">
      <c r="A43" s="198">
        <v>8151</v>
      </c>
      <c r="B43" s="220" t="s">
        <v>927</v>
      </c>
      <c r="C43" s="222"/>
      <c r="D43" s="217">
        <f t="shared" si="1"/>
        <v>0</v>
      </c>
      <c r="E43" s="221"/>
      <c r="F43" s="223" t="s">
        <v>431</v>
      </c>
    </row>
    <row r="44" spans="1:6">
      <c r="A44" s="198">
        <v>8152</v>
      </c>
      <c r="B44" s="220" t="s">
        <v>934</v>
      </c>
      <c r="C44" s="222"/>
      <c r="D44" s="217">
        <f t="shared" si="1"/>
        <v>0</v>
      </c>
      <c r="E44" s="221"/>
      <c r="F44" s="218"/>
    </row>
    <row r="45" spans="1:6" ht="12" customHeight="1">
      <c r="A45" s="198">
        <v>8160</v>
      </c>
      <c r="B45" s="211" t="s">
        <v>1052</v>
      </c>
      <c r="C45" s="222"/>
      <c r="D45" s="115">
        <f t="shared" si="1"/>
        <v>0</v>
      </c>
      <c r="E45" s="224">
        <v>0</v>
      </c>
      <c r="F45" s="142"/>
    </row>
    <row r="46" spans="1:6" ht="24.75" customHeight="1">
      <c r="A46" s="198">
        <v>8161</v>
      </c>
      <c r="B46" s="157" t="s">
        <v>935</v>
      </c>
      <c r="C46" s="222"/>
      <c r="D46" s="217">
        <f t="shared" si="1"/>
        <v>0</v>
      </c>
      <c r="E46" s="197" t="s">
        <v>915</v>
      </c>
      <c r="F46" s="209">
        <f>SUM(F47:F49)</f>
        <v>0</v>
      </c>
    </row>
    <row r="47" spans="1:6" ht="36.75" customHeight="1">
      <c r="A47" s="198">
        <v>8162</v>
      </c>
      <c r="B47" s="220" t="s">
        <v>936</v>
      </c>
      <c r="C47" s="222" t="s">
        <v>937</v>
      </c>
      <c r="D47" s="217">
        <f t="shared" si="1"/>
        <v>0</v>
      </c>
      <c r="E47" s="214" t="s">
        <v>915</v>
      </c>
      <c r="F47" s="217"/>
    </row>
    <row r="48" spans="1:6" ht="96.75" customHeight="1">
      <c r="A48" s="225">
        <v>8163</v>
      </c>
      <c r="B48" s="220" t="s">
        <v>938</v>
      </c>
      <c r="C48" s="222" t="s">
        <v>937</v>
      </c>
      <c r="D48" s="217">
        <f t="shared" si="1"/>
        <v>0</v>
      </c>
      <c r="E48" s="197" t="s">
        <v>915</v>
      </c>
      <c r="F48" s="212"/>
    </row>
    <row r="49" spans="1:6" ht="24">
      <c r="A49" s="198">
        <v>8164</v>
      </c>
      <c r="B49" s="220" t="s">
        <v>939</v>
      </c>
      <c r="C49" s="222" t="s">
        <v>940</v>
      </c>
      <c r="D49" s="217">
        <f t="shared" si="1"/>
        <v>0</v>
      </c>
      <c r="E49" s="214" t="s">
        <v>915</v>
      </c>
      <c r="F49" s="217"/>
    </row>
    <row r="50" spans="1:6" ht="14.25" customHeight="1">
      <c r="A50" s="198">
        <v>8170</v>
      </c>
      <c r="B50" s="157" t="s">
        <v>941</v>
      </c>
      <c r="C50" s="222"/>
      <c r="D50" s="217">
        <f t="shared" si="1"/>
        <v>0</v>
      </c>
      <c r="E50" s="226">
        <f>SUM(E51:E52)</f>
        <v>0</v>
      </c>
      <c r="F50" s="226">
        <f>SUM(F51:F52)</f>
        <v>0</v>
      </c>
    </row>
    <row r="51" spans="1:6" ht="36">
      <c r="A51" s="198">
        <v>8171</v>
      </c>
      <c r="B51" s="220" t="s">
        <v>942</v>
      </c>
      <c r="C51" s="222" t="s">
        <v>943</v>
      </c>
      <c r="D51" s="217">
        <f t="shared" si="1"/>
        <v>0</v>
      </c>
      <c r="E51" s="227"/>
      <c r="F51" s="217"/>
    </row>
    <row r="52" spans="1:6">
      <c r="A52" s="198">
        <v>8172</v>
      </c>
      <c r="B52" s="215" t="s">
        <v>944</v>
      </c>
      <c r="C52" s="222" t="s">
        <v>945</v>
      </c>
      <c r="D52" s="217">
        <f t="shared" si="1"/>
        <v>0</v>
      </c>
      <c r="E52" s="227"/>
      <c r="F52" s="217"/>
    </row>
    <row r="53" spans="1:6" ht="39" customHeight="1">
      <c r="A53" s="228">
        <v>8190</v>
      </c>
      <c r="B53" s="157" t="s">
        <v>946</v>
      </c>
      <c r="C53" s="198"/>
      <c r="D53" s="115">
        <f>SUM(E53:F53)</f>
        <v>0</v>
      </c>
      <c r="E53" s="142">
        <v>0</v>
      </c>
      <c r="F53" s="115">
        <v>0</v>
      </c>
    </row>
    <row r="54" spans="1:6" ht="36">
      <c r="A54" s="225">
        <v>8191</v>
      </c>
      <c r="B54" s="158" t="s">
        <v>947</v>
      </c>
      <c r="C54" s="229">
        <v>9320</v>
      </c>
      <c r="D54" s="230">
        <f>E54</f>
        <v>0</v>
      </c>
      <c r="E54" s="230">
        <v>0</v>
      </c>
      <c r="F54" s="223">
        <v>0</v>
      </c>
    </row>
    <row r="55" spans="1:6" ht="60">
      <c r="A55" s="225">
        <v>8192</v>
      </c>
      <c r="B55" s="220" t="s">
        <v>948</v>
      </c>
      <c r="C55" s="198"/>
      <c r="D55" s="115">
        <f t="shared" si="1"/>
        <v>0</v>
      </c>
      <c r="E55" s="231">
        <v>0</v>
      </c>
      <c r="F55" s="214" t="s">
        <v>915</v>
      </c>
    </row>
    <row r="56" spans="1:6" ht="23.25" customHeight="1">
      <c r="A56" s="225">
        <v>8193</v>
      </c>
      <c r="B56" s="220" t="s">
        <v>949</v>
      </c>
      <c r="C56" s="198"/>
      <c r="D56" s="115">
        <f>E56</f>
        <v>0</v>
      </c>
      <c r="E56" s="230">
        <v>0</v>
      </c>
      <c r="F56" s="214" t="s">
        <v>431</v>
      </c>
    </row>
    <row r="57" spans="1:6" ht="24.75" customHeight="1">
      <c r="A57" s="225">
        <v>8194</v>
      </c>
      <c r="B57" s="220" t="s">
        <v>950</v>
      </c>
      <c r="C57" s="232">
        <v>9330</v>
      </c>
      <c r="D57" s="115">
        <v>0</v>
      </c>
      <c r="E57" s="214" t="s">
        <v>915</v>
      </c>
      <c r="F57" s="115">
        <v>0</v>
      </c>
    </row>
    <row r="58" spans="1:6" ht="36" customHeight="1">
      <c r="A58" s="225">
        <v>8195</v>
      </c>
      <c r="B58" s="220" t="s">
        <v>951</v>
      </c>
      <c r="C58" s="232"/>
      <c r="D58" s="115">
        <f>F58</f>
        <v>0</v>
      </c>
      <c r="E58" s="214" t="s">
        <v>915</v>
      </c>
      <c r="F58" s="115">
        <v>0</v>
      </c>
    </row>
    <row r="59" spans="1:6" ht="38.25" customHeight="1">
      <c r="A59" s="225">
        <v>8196</v>
      </c>
      <c r="B59" s="220" t="s">
        <v>952</v>
      </c>
      <c r="C59" s="232"/>
      <c r="D59" s="115">
        <f>SUM(E59:F59)</f>
        <v>0</v>
      </c>
      <c r="E59" s="214" t="s">
        <v>915</v>
      </c>
      <c r="F59" s="233">
        <v>0</v>
      </c>
    </row>
    <row r="60" spans="1:6" ht="39.75" customHeight="1">
      <c r="A60" s="225">
        <v>8197</v>
      </c>
      <c r="B60" s="157" t="s">
        <v>953</v>
      </c>
      <c r="C60" s="234"/>
      <c r="D60" s="214" t="s">
        <v>915</v>
      </c>
      <c r="E60" s="214" t="s">
        <v>915</v>
      </c>
      <c r="F60" s="214" t="s">
        <v>915</v>
      </c>
    </row>
    <row r="61" spans="1:6" ht="49.5" customHeight="1">
      <c r="A61" s="225">
        <v>8198</v>
      </c>
      <c r="B61" s="157" t="s">
        <v>954</v>
      </c>
      <c r="C61" s="234"/>
      <c r="D61" s="214" t="s">
        <v>915</v>
      </c>
      <c r="E61" s="235"/>
      <c r="F61" s="235"/>
    </row>
    <row r="62" spans="1:6" ht="36" customHeight="1">
      <c r="A62" s="225">
        <v>8199</v>
      </c>
      <c r="B62" s="157" t="s">
        <v>1053</v>
      </c>
      <c r="C62" s="234"/>
      <c r="D62" s="217">
        <v>0</v>
      </c>
      <c r="E62" s="213">
        <v>0</v>
      </c>
      <c r="F62" s="213">
        <v>0</v>
      </c>
    </row>
    <row r="63" spans="1:6" ht="36">
      <c r="A63" s="225" t="s">
        <v>955</v>
      </c>
      <c r="B63" s="220" t="s">
        <v>956</v>
      </c>
      <c r="C63" s="234"/>
      <c r="D63" s="217">
        <f t="shared" si="1"/>
        <v>0</v>
      </c>
      <c r="E63" s="214" t="s">
        <v>915</v>
      </c>
      <c r="F63" s="217"/>
    </row>
    <row r="64" spans="1:6" ht="12.75" customHeight="1">
      <c r="A64" s="210">
        <v>8200</v>
      </c>
      <c r="B64" s="205" t="s">
        <v>1054</v>
      </c>
      <c r="C64" s="198"/>
      <c r="D64" s="217">
        <f t="shared" si="1"/>
        <v>0</v>
      </c>
      <c r="E64" s="209">
        <f>SUM(E65)</f>
        <v>0</v>
      </c>
      <c r="F64" s="209">
        <f>SUM(F65)</f>
        <v>0</v>
      </c>
    </row>
    <row r="65" spans="1:6" ht="13.5" customHeight="1">
      <c r="A65" s="210">
        <v>8210</v>
      </c>
      <c r="B65" s="236" t="s">
        <v>1055</v>
      </c>
      <c r="C65" s="198"/>
      <c r="D65" s="217">
        <f t="shared" si="1"/>
        <v>0</v>
      </c>
      <c r="E65" s="209">
        <f>E69</f>
        <v>0</v>
      </c>
      <c r="F65" s="209">
        <f>SUM(F66+F69)</f>
        <v>0</v>
      </c>
    </row>
    <row r="66" spans="1:6" ht="36">
      <c r="A66" s="210">
        <v>8211</v>
      </c>
      <c r="B66" s="157" t="s">
        <v>957</v>
      </c>
      <c r="C66" s="198"/>
      <c r="D66" s="217">
        <f t="shared" si="1"/>
        <v>0</v>
      </c>
      <c r="E66" s="214" t="s">
        <v>915</v>
      </c>
      <c r="F66" s="209">
        <f>SUM(F67:F68)</f>
        <v>0</v>
      </c>
    </row>
    <row r="67" spans="1:6">
      <c r="A67" s="210">
        <v>8212</v>
      </c>
      <c r="B67" s="215" t="s">
        <v>916</v>
      </c>
      <c r="C67" s="222" t="s">
        <v>958</v>
      </c>
      <c r="D67" s="217">
        <f t="shared" si="1"/>
        <v>0</v>
      </c>
      <c r="E67" s="214" t="s">
        <v>915</v>
      </c>
      <c r="F67" s="217"/>
    </row>
    <row r="68" spans="1:6">
      <c r="A68" s="210">
        <v>8213</v>
      </c>
      <c r="B68" s="215" t="s">
        <v>918</v>
      </c>
      <c r="C68" s="222" t="s">
        <v>959</v>
      </c>
      <c r="D68" s="217">
        <f t="shared" si="1"/>
        <v>0</v>
      </c>
      <c r="E68" s="214" t="s">
        <v>915</v>
      </c>
      <c r="F68" s="217"/>
    </row>
    <row r="69" spans="1:6" ht="36" hidden="1" customHeight="1">
      <c r="A69" s="210">
        <v>8220</v>
      </c>
      <c r="B69" s="157" t="s">
        <v>1056</v>
      </c>
      <c r="C69" s="198"/>
      <c r="D69" s="217">
        <f t="shared" si="1"/>
        <v>0</v>
      </c>
      <c r="E69" s="217"/>
      <c r="F69" s="209">
        <f>SUM(F70+F73)</f>
        <v>0</v>
      </c>
    </row>
    <row r="70" spans="1:6" ht="12.75" hidden="1" customHeight="1">
      <c r="A70" s="210">
        <v>8221</v>
      </c>
      <c r="B70" s="157" t="s">
        <v>960</v>
      </c>
      <c r="C70" s="198"/>
      <c r="D70" s="217">
        <f t="shared" si="1"/>
        <v>0</v>
      </c>
      <c r="E70" s="214" t="s">
        <v>915</v>
      </c>
      <c r="F70" s="209">
        <f>SUM(F71:F72)</f>
        <v>0</v>
      </c>
    </row>
    <row r="71" spans="1:6" ht="12.75" hidden="1" customHeight="1">
      <c r="A71" s="198">
        <v>8222</v>
      </c>
      <c r="B71" s="220" t="s">
        <v>961</v>
      </c>
      <c r="C71" s="222" t="s">
        <v>962</v>
      </c>
      <c r="D71" s="217">
        <f t="shared" si="1"/>
        <v>0</v>
      </c>
      <c r="E71" s="214" t="s">
        <v>915</v>
      </c>
      <c r="F71" s="217"/>
    </row>
    <row r="72" spans="1:6" ht="24" hidden="1" customHeight="1">
      <c r="A72" s="198">
        <v>8230</v>
      </c>
      <c r="B72" s="220" t="s">
        <v>963</v>
      </c>
      <c r="C72" s="222" t="s">
        <v>964</v>
      </c>
      <c r="D72" s="217">
        <f t="shared" si="1"/>
        <v>0</v>
      </c>
      <c r="E72" s="214" t="s">
        <v>915</v>
      </c>
      <c r="F72" s="217"/>
    </row>
    <row r="73" spans="1:6" ht="12.75" hidden="1" customHeight="1">
      <c r="A73" s="198">
        <v>8240</v>
      </c>
      <c r="B73" s="157" t="s">
        <v>965</v>
      </c>
      <c r="C73" s="198"/>
      <c r="D73" s="217">
        <f t="shared" si="1"/>
        <v>0</v>
      </c>
      <c r="E73" s="217"/>
      <c r="F73" s="209">
        <f>SUM(F74:F75)</f>
        <v>0</v>
      </c>
    </row>
    <row r="74" spans="1:6" ht="12.75" hidden="1" customHeight="1">
      <c r="A74" s="198">
        <v>8241</v>
      </c>
      <c r="B74" s="220" t="s">
        <v>966</v>
      </c>
      <c r="C74" s="222" t="s">
        <v>962</v>
      </c>
      <c r="D74" s="217">
        <f t="shared" si="1"/>
        <v>0</v>
      </c>
      <c r="E74" s="217"/>
      <c r="F74" s="217"/>
    </row>
    <row r="75" spans="1:6" ht="24" hidden="1" customHeight="1">
      <c r="A75" s="198">
        <v>8250</v>
      </c>
      <c r="B75" s="220" t="s">
        <v>967</v>
      </c>
      <c r="C75" s="222" t="s">
        <v>964</v>
      </c>
      <c r="D75" s="217">
        <f t="shared" si="1"/>
        <v>0</v>
      </c>
      <c r="E75" s="221"/>
      <c r="F75" s="217"/>
    </row>
    <row r="76" spans="1:6">
      <c r="B76" s="193"/>
      <c r="C76" s="191"/>
    </row>
    <row r="77" spans="1:6">
      <c r="B77" s="193"/>
      <c r="C77" s="191"/>
    </row>
    <row r="78" spans="1:6">
      <c r="B78" s="193"/>
      <c r="C78" s="191"/>
    </row>
    <row r="79" spans="1:6">
      <c r="B79" s="193"/>
      <c r="C79" s="191"/>
    </row>
    <row r="80" spans="1:6">
      <c r="B80" s="193"/>
      <c r="C80" s="191"/>
    </row>
    <row r="81" spans="2:3">
      <c r="B81" s="193"/>
      <c r="C81" s="191"/>
    </row>
    <row r="82" spans="2:3">
      <c r="B82" s="193"/>
      <c r="C82" s="191"/>
    </row>
    <row r="83" spans="2:3">
      <c r="B83" s="193"/>
      <c r="C83" s="191"/>
    </row>
    <row r="84" spans="2:3">
      <c r="B84" s="193"/>
      <c r="C84" s="191"/>
    </row>
    <row r="85" spans="2:3">
      <c r="B85" s="134"/>
    </row>
    <row r="86" spans="2:3">
      <c r="B86" s="134"/>
    </row>
    <row r="87" spans="2:3">
      <c r="B87" s="134"/>
    </row>
    <row r="88" spans="2:3">
      <c r="B88" s="134"/>
    </row>
    <row r="89" spans="2:3">
      <c r="B89" s="134"/>
    </row>
    <row r="90" spans="2:3">
      <c r="B90" s="134"/>
    </row>
    <row r="91" spans="2:3">
      <c r="B91" s="134"/>
    </row>
    <row r="92" spans="2:3">
      <c r="B92" s="134"/>
    </row>
    <row r="93" spans="2:3">
      <c r="B93" s="134"/>
    </row>
    <row r="94" spans="2:3">
      <c r="B94" s="134"/>
    </row>
    <row r="95" spans="2:3">
      <c r="B95" s="134"/>
    </row>
    <row r="96" spans="2:3">
      <c r="B96" s="134"/>
    </row>
    <row r="97" spans="2:2">
      <c r="B97" s="134"/>
    </row>
    <row r="98" spans="2:2">
      <c r="B98" s="134"/>
    </row>
    <row r="99" spans="2:2">
      <c r="B99" s="134"/>
    </row>
    <row r="100" spans="2:2">
      <c r="B100" s="134"/>
    </row>
    <row r="101" spans="2:2">
      <c r="B101" s="134"/>
    </row>
    <row r="102" spans="2:2">
      <c r="B102" s="134"/>
    </row>
    <row r="103" spans="2:2">
      <c r="B103" s="134"/>
    </row>
    <row r="104" spans="2:2">
      <c r="B104" s="134"/>
    </row>
    <row r="105" spans="2:2">
      <c r="B105" s="134"/>
    </row>
    <row r="106" spans="2:2">
      <c r="B106" s="134"/>
    </row>
    <row r="107" spans="2:2">
      <c r="B107" s="134"/>
    </row>
    <row r="108" spans="2:2">
      <c r="B108" s="134"/>
    </row>
    <row r="109" spans="2:2">
      <c r="B109" s="134"/>
    </row>
    <row r="110" spans="2:2">
      <c r="B110" s="134"/>
    </row>
    <row r="111" spans="2:2">
      <c r="B111" s="134"/>
    </row>
    <row r="112" spans="2:2">
      <c r="B112" s="134"/>
    </row>
    <row r="113" spans="2:2">
      <c r="B113" s="134"/>
    </row>
    <row r="114" spans="2:2">
      <c r="B114" s="134"/>
    </row>
    <row r="115" spans="2:2">
      <c r="B115" s="134"/>
    </row>
    <row r="116" spans="2:2">
      <c r="B116" s="134"/>
    </row>
    <row r="117" spans="2:2">
      <c r="B117" s="134"/>
    </row>
    <row r="118" spans="2:2">
      <c r="B118" s="134"/>
    </row>
    <row r="119" spans="2:2">
      <c r="B119" s="134"/>
    </row>
    <row r="120" spans="2:2">
      <c r="B120" s="134"/>
    </row>
    <row r="121" spans="2:2">
      <c r="B121" s="134"/>
    </row>
    <row r="122" spans="2:2">
      <c r="B122" s="134"/>
    </row>
    <row r="123" spans="2:2">
      <c r="B123" s="134"/>
    </row>
    <row r="124" spans="2:2">
      <c r="B124" s="134"/>
    </row>
    <row r="125" spans="2:2">
      <c r="B125" s="134"/>
    </row>
    <row r="126" spans="2:2">
      <c r="B126" s="134"/>
    </row>
    <row r="127" spans="2:2">
      <c r="B127" s="134"/>
    </row>
    <row r="128" spans="2:2">
      <c r="B128" s="134"/>
    </row>
    <row r="129" spans="2:2">
      <c r="B129" s="134"/>
    </row>
    <row r="130" spans="2:2">
      <c r="B130" s="134"/>
    </row>
    <row r="131" spans="2:2">
      <c r="B131" s="134"/>
    </row>
    <row r="132" spans="2:2">
      <c r="B132" s="134"/>
    </row>
    <row r="133" spans="2:2">
      <c r="B133" s="134"/>
    </row>
    <row r="134" spans="2:2">
      <c r="B134" s="134"/>
    </row>
    <row r="135" spans="2:2">
      <c r="B135" s="134"/>
    </row>
    <row r="136" spans="2:2">
      <c r="B136" s="134"/>
    </row>
    <row r="137" spans="2:2">
      <c r="B137" s="134"/>
    </row>
    <row r="138" spans="2:2">
      <c r="B138" s="134"/>
    </row>
    <row r="139" spans="2:2">
      <c r="B139" s="134"/>
    </row>
    <row r="140" spans="2:2">
      <c r="B140" s="134"/>
    </row>
    <row r="141" spans="2:2">
      <c r="B141" s="134"/>
    </row>
    <row r="142" spans="2:2">
      <c r="B142" s="134"/>
    </row>
    <row r="143" spans="2:2">
      <c r="B143" s="134"/>
    </row>
    <row r="144" spans="2:2">
      <c r="B144" s="134"/>
    </row>
    <row r="145" spans="2:2">
      <c r="B145" s="134"/>
    </row>
    <row r="146" spans="2:2">
      <c r="B146" s="134"/>
    </row>
    <row r="147" spans="2:2">
      <c r="B147" s="134"/>
    </row>
    <row r="148" spans="2:2">
      <c r="B148" s="134"/>
    </row>
    <row r="149" spans="2:2">
      <c r="B149" s="134"/>
    </row>
    <row r="150" spans="2:2">
      <c r="B150" s="134"/>
    </row>
    <row r="151" spans="2:2">
      <c r="B151" s="134"/>
    </row>
    <row r="152" spans="2:2">
      <c r="B152" s="134"/>
    </row>
    <row r="153" spans="2:2">
      <c r="B153" s="134"/>
    </row>
    <row r="154" spans="2:2">
      <c r="B154" s="134"/>
    </row>
    <row r="155" spans="2:2">
      <c r="B155" s="134"/>
    </row>
    <row r="156" spans="2:2">
      <c r="B156" s="134"/>
    </row>
    <row r="157" spans="2:2">
      <c r="B157" s="134"/>
    </row>
    <row r="158" spans="2:2">
      <c r="B158" s="134"/>
    </row>
    <row r="159" spans="2:2">
      <c r="B159" s="134"/>
    </row>
    <row r="160" spans="2:2">
      <c r="B160" s="134"/>
    </row>
    <row r="161" spans="2:2">
      <c r="B161" s="134"/>
    </row>
    <row r="162" spans="2:2">
      <c r="B162" s="134"/>
    </row>
    <row r="163" spans="2:2">
      <c r="B163" s="134"/>
    </row>
    <row r="164" spans="2:2">
      <c r="B164" s="134"/>
    </row>
    <row r="165" spans="2:2">
      <c r="B165" s="134"/>
    </row>
    <row r="166" spans="2:2">
      <c r="B166" s="134"/>
    </row>
    <row r="167" spans="2:2">
      <c r="B167" s="134"/>
    </row>
    <row r="168" spans="2:2">
      <c r="B168" s="134"/>
    </row>
    <row r="169" spans="2:2">
      <c r="B169" s="134"/>
    </row>
    <row r="170" spans="2:2">
      <c r="B170" s="134"/>
    </row>
    <row r="171" spans="2:2">
      <c r="B171" s="134"/>
    </row>
    <row r="172" spans="2:2">
      <c r="B172" s="134"/>
    </row>
    <row r="173" spans="2:2">
      <c r="B173" s="134"/>
    </row>
    <row r="174" spans="2:2">
      <c r="B174" s="134"/>
    </row>
    <row r="175" spans="2:2">
      <c r="B175" s="134"/>
    </row>
    <row r="176" spans="2:2">
      <c r="B176" s="134"/>
    </row>
    <row r="177" spans="2:2">
      <c r="B177" s="134"/>
    </row>
    <row r="178" spans="2:2">
      <c r="B178" s="134"/>
    </row>
    <row r="179" spans="2:2">
      <c r="B179" s="134"/>
    </row>
    <row r="180" spans="2:2">
      <c r="B180" s="134"/>
    </row>
    <row r="181" spans="2:2">
      <c r="B181" s="134"/>
    </row>
    <row r="182" spans="2:2">
      <c r="B182" s="134"/>
    </row>
    <row r="183" spans="2:2">
      <c r="B183" s="134"/>
    </row>
    <row r="184" spans="2:2">
      <c r="B184" s="134"/>
    </row>
    <row r="185" spans="2:2">
      <c r="B185" s="134"/>
    </row>
    <row r="186" spans="2:2">
      <c r="B186" s="134"/>
    </row>
    <row r="187" spans="2:2">
      <c r="B187" s="134"/>
    </row>
    <row r="188" spans="2:2">
      <c r="B188" s="134"/>
    </row>
    <row r="189" spans="2:2">
      <c r="B189" s="134"/>
    </row>
    <row r="190" spans="2:2">
      <c r="B190" s="134"/>
    </row>
    <row r="191" spans="2:2">
      <c r="B191" s="134"/>
    </row>
    <row r="192" spans="2:2">
      <c r="B192" s="134"/>
    </row>
    <row r="193" spans="2:2">
      <c r="B193" s="134"/>
    </row>
    <row r="194" spans="2:2">
      <c r="B194" s="134"/>
    </row>
    <row r="195" spans="2:2">
      <c r="B195" s="134"/>
    </row>
    <row r="196" spans="2:2">
      <c r="B196" s="134"/>
    </row>
    <row r="197" spans="2:2">
      <c r="B197" s="134"/>
    </row>
    <row r="198" spans="2:2">
      <c r="B198" s="134"/>
    </row>
    <row r="199" spans="2:2">
      <c r="B199" s="134"/>
    </row>
    <row r="200" spans="2:2">
      <c r="B200" s="134"/>
    </row>
    <row r="201" spans="2:2">
      <c r="B201" s="134"/>
    </row>
    <row r="202" spans="2:2">
      <c r="B202" s="134"/>
    </row>
    <row r="203" spans="2:2">
      <c r="B203" s="134"/>
    </row>
    <row r="204" spans="2:2">
      <c r="B204" s="134"/>
    </row>
    <row r="205" spans="2:2">
      <c r="B205" s="134"/>
    </row>
    <row r="206" spans="2:2">
      <c r="B206" s="134"/>
    </row>
    <row r="207" spans="2:2">
      <c r="B207" s="134"/>
    </row>
    <row r="208" spans="2:2">
      <c r="B208" s="134"/>
    </row>
    <row r="209" spans="2:2">
      <c r="B209" s="134"/>
    </row>
    <row r="210" spans="2:2">
      <c r="B210" s="134"/>
    </row>
    <row r="211" spans="2:2">
      <c r="B211" s="134"/>
    </row>
    <row r="212" spans="2:2">
      <c r="B212" s="134"/>
    </row>
    <row r="213" spans="2:2">
      <c r="B213" s="134"/>
    </row>
    <row r="214" spans="2:2">
      <c r="B214" s="134"/>
    </row>
    <row r="215" spans="2:2">
      <c r="B215" s="134"/>
    </row>
    <row r="216" spans="2:2">
      <c r="B216" s="134"/>
    </row>
    <row r="217" spans="2:2">
      <c r="B217" s="134"/>
    </row>
    <row r="218" spans="2:2">
      <c r="B218" s="134"/>
    </row>
    <row r="219" spans="2:2">
      <c r="B219" s="134"/>
    </row>
    <row r="220" spans="2:2">
      <c r="B220" s="134"/>
    </row>
    <row r="221" spans="2:2">
      <c r="B221" s="134"/>
    </row>
    <row r="222" spans="2:2">
      <c r="B222" s="134"/>
    </row>
    <row r="223" spans="2:2">
      <c r="B223" s="134"/>
    </row>
    <row r="224" spans="2:2">
      <c r="B224" s="134"/>
    </row>
    <row r="225" spans="2:2">
      <c r="B225" s="134"/>
    </row>
    <row r="226" spans="2:2">
      <c r="B226" s="134"/>
    </row>
    <row r="227" spans="2:2">
      <c r="B227" s="134"/>
    </row>
    <row r="228" spans="2:2">
      <c r="B228" s="134"/>
    </row>
    <row r="229" spans="2:2">
      <c r="B229" s="134"/>
    </row>
    <row r="230" spans="2:2">
      <c r="B230" s="134"/>
    </row>
    <row r="231" spans="2:2">
      <c r="B231" s="134"/>
    </row>
    <row r="232" spans="2:2">
      <c r="B232" s="134"/>
    </row>
    <row r="233" spans="2:2">
      <c r="B233" s="134"/>
    </row>
    <row r="234" spans="2:2">
      <c r="B234" s="134"/>
    </row>
    <row r="235" spans="2:2">
      <c r="B235" s="134"/>
    </row>
    <row r="236" spans="2:2">
      <c r="B236" s="134"/>
    </row>
    <row r="237" spans="2:2">
      <c r="B237" s="134"/>
    </row>
    <row r="238" spans="2:2">
      <c r="B238" s="134"/>
    </row>
    <row r="239" spans="2:2">
      <c r="B239" s="134"/>
    </row>
    <row r="240" spans="2:2">
      <c r="B240" s="134"/>
    </row>
    <row r="241" spans="2:2">
      <c r="B241" s="134"/>
    </row>
    <row r="242" spans="2:2">
      <c r="B242" s="134"/>
    </row>
    <row r="243" spans="2:2">
      <c r="B243" s="134"/>
    </row>
    <row r="244" spans="2:2">
      <c r="B244" s="134"/>
    </row>
    <row r="245" spans="2:2">
      <c r="B245" s="134"/>
    </row>
    <row r="246" spans="2:2">
      <c r="B246" s="134"/>
    </row>
    <row r="247" spans="2:2">
      <c r="B247" s="134"/>
    </row>
  </sheetData>
  <mergeCells count="12">
    <mergeCell ref="A1:E1"/>
    <mergeCell ref="A5:E5"/>
    <mergeCell ref="A8:A9"/>
    <mergeCell ref="B8:B9"/>
    <mergeCell ref="C8:C9"/>
    <mergeCell ref="D8:E8"/>
    <mergeCell ref="A2:I2"/>
    <mergeCell ref="A15:F15"/>
    <mergeCell ref="A18:F18"/>
    <mergeCell ref="A21:A22"/>
    <mergeCell ref="D21:D22"/>
    <mergeCell ref="A16:I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733"/>
  <sheetViews>
    <sheetView zoomScaleNormal="100" workbookViewId="0">
      <selection activeCell="L3" sqref="L3"/>
    </sheetView>
  </sheetViews>
  <sheetFormatPr defaultRowHeight="15"/>
  <cols>
    <col min="1" max="1" width="7.7109375" style="74" customWidth="1"/>
    <col min="2" max="2" width="5.85546875" style="319" customWidth="1"/>
    <col min="3" max="3" width="6.42578125" style="320" customWidth="1"/>
    <col min="4" max="4" width="6.85546875" style="321" customWidth="1"/>
    <col min="5" max="5" width="7.28515625" style="321" customWidth="1"/>
    <col min="6" max="6" width="49" style="318" customWidth="1"/>
    <col min="7" max="7" width="0.140625" style="239" hidden="1" customWidth="1"/>
    <col min="8" max="8" width="16.5703125" style="74" customWidth="1"/>
    <col min="9" max="9" width="14.7109375" style="74" customWidth="1"/>
    <col min="10" max="10" width="15.28515625" style="74" customWidth="1"/>
    <col min="11" max="16384" width="9.140625" style="74"/>
  </cols>
  <sheetData>
    <row r="1" spans="1:10">
      <c r="A1" s="360" t="s">
        <v>1070</v>
      </c>
      <c r="B1" s="360"/>
      <c r="C1" s="360"/>
      <c r="D1" s="360"/>
      <c r="E1" s="360"/>
      <c r="F1" s="360"/>
      <c r="G1" s="360"/>
      <c r="H1" s="360"/>
      <c r="I1" s="360"/>
      <c r="J1" s="360"/>
    </row>
    <row r="2" spans="1:10" s="63" customFormat="1" ht="22.5" customHeight="1">
      <c r="A2" s="237" t="s">
        <v>973</v>
      </c>
      <c r="B2" s="237"/>
      <c r="C2" s="237"/>
      <c r="D2" s="237"/>
      <c r="E2" s="237"/>
      <c r="F2" s="237"/>
      <c r="G2" s="237"/>
      <c r="H2" s="237"/>
      <c r="I2" s="237"/>
      <c r="J2" s="174"/>
    </row>
    <row r="3" spans="1:10" ht="55.5" customHeight="1">
      <c r="A3" s="342" t="s">
        <v>1057</v>
      </c>
      <c r="B3" s="342"/>
      <c r="C3" s="342"/>
      <c r="D3" s="342"/>
      <c r="E3" s="342"/>
      <c r="F3" s="342"/>
      <c r="G3" s="342"/>
      <c r="H3" s="342"/>
      <c r="I3" s="342"/>
      <c r="J3" s="342"/>
    </row>
    <row r="4" spans="1:10" ht="3.75" customHeight="1">
      <c r="A4" s="74" t="s">
        <v>1058</v>
      </c>
      <c r="B4" s="81"/>
      <c r="C4" s="82"/>
      <c r="D4" s="82"/>
      <c r="E4" s="82"/>
      <c r="F4" s="238"/>
      <c r="G4" s="74"/>
    </row>
    <row r="5" spans="1:10">
      <c r="B5" s="81"/>
      <c r="C5" s="82"/>
      <c r="D5" s="82"/>
      <c r="E5" s="82"/>
      <c r="F5" s="83"/>
      <c r="I5" s="364" t="s">
        <v>208</v>
      </c>
      <c r="J5" s="364"/>
    </row>
    <row r="6" spans="1:10" s="85" customFormat="1">
      <c r="A6" s="361" t="s">
        <v>206</v>
      </c>
      <c r="B6" s="362" t="s">
        <v>807</v>
      </c>
      <c r="C6" s="365" t="s">
        <v>428</v>
      </c>
      <c r="D6" s="365" t="s">
        <v>429</v>
      </c>
      <c r="E6" s="365" t="s">
        <v>837</v>
      </c>
      <c r="F6" s="366" t="s">
        <v>838</v>
      </c>
      <c r="G6" s="365" t="s">
        <v>427</v>
      </c>
      <c r="H6" s="361" t="s">
        <v>209</v>
      </c>
      <c r="I6" s="359" t="s">
        <v>304</v>
      </c>
      <c r="J6" s="359"/>
    </row>
    <row r="7" spans="1:10" s="87" customFormat="1" ht="113.25" customHeight="1">
      <c r="A7" s="361"/>
      <c r="B7" s="363"/>
      <c r="C7" s="363"/>
      <c r="D7" s="363"/>
      <c r="E7" s="363"/>
      <c r="F7" s="366"/>
      <c r="G7" s="365"/>
      <c r="H7" s="367"/>
      <c r="I7" s="240" t="s">
        <v>418</v>
      </c>
      <c r="J7" s="240" t="s">
        <v>419</v>
      </c>
    </row>
    <row r="8" spans="1:10" s="89" customFormat="1" ht="18" customHeight="1">
      <c r="A8" s="241">
        <v>1</v>
      </c>
      <c r="B8" s="241">
        <v>2</v>
      </c>
      <c r="C8" s="241">
        <v>3</v>
      </c>
      <c r="D8" s="241">
        <v>4</v>
      </c>
      <c r="E8" s="241">
        <v>5</v>
      </c>
      <c r="F8" s="241">
        <v>6</v>
      </c>
      <c r="G8" s="241">
        <v>7</v>
      </c>
      <c r="H8" s="241" t="s">
        <v>839</v>
      </c>
      <c r="I8" s="241" t="s">
        <v>840</v>
      </c>
      <c r="J8" s="241" t="s">
        <v>841</v>
      </c>
    </row>
    <row r="9" spans="1:10" s="97" customFormat="1" ht="88.5" customHeight="1">
      <c r="A9" s="242">
        <v>2000</v>
      </c>
      <c r="B9" s="243" t="s">
        <v>430</v>
      </c>
      <c r="C9" s="244" t="s">
        <v>431</v>
      </c>
      <c r="D9" s="244" t="s">
        <v>431</v>
      </c>
      <c r="E9" s="245"/>
      <c r="F9" s="94" t="s">
        <v>1059</v>
      </c>
      <c r="G9" s="246"/>
      <c r="H9" s="247">
        <f>SUM(J9+I9)</f>
        <v>4494903.6450000005</v>
      </c>
      <c r="I9" s="247">
        <f>I10+I191+I195+I205+I348+I365+I511+I589+I677+I725</f>
        <v>2816588.6</v>
      </c>
      <c r="J9" s="247">
        <f>J10+J205+J348+J365+J511</f>
        <v>1678315.0450000002</v>
      </c>
    </row>
    <row r="10" spans="1:10" s="101" customFormat="1" ht="106.5" customHeight="1">
      <c r="A10" s="248">
        <v>2100</v>
      </c>
      <c r="B10" s="249" t="s">
        <v>251</v>
      </c>
      <c r="C10" s="250">
        <v>0</v>
      </c>
      <c r="D10" s="250">
        <v>0</v>
      </c>
      <c r="E10" s="251"/>
      <c r="F10" s="94" t="s">
        <v>1060</v>
      </c>
      <c r="G10" s="252" t="s">
        <v>432</v>
      </c>
      <c r="H10" s="253">
        <f t="shared" ref="H10:H92" si="0">SUM(I10:J10)</f>
        <v>1391521.4750000001</v>
      </c>
      <c r="I10" s="253">
        <f>I11</f>
        <v>732300</v>
      </c>
      <c r="J10" s="253">
        <f>J11+J175</f>
        <v>659221.47499999998</v>
      </c>
    </row>
    <row r="11" spans="1:10" s="104" customFormat="1" ht="108.75" customHeight="1">
      <c r="A11" s="254">
        <v>2110</v>
      </c>
      <c r="B11" s="249" t="s">
        <v>251</v>
      </c>
      <c r="C11" s="250">
        <v>1</v>
      </c>
      <c r="D11" s="250">
        <v>0</v>
      </c>
      <c r="E11" s="251"/>
      <c r="F11" s="255" t="s">
        <v>2</v>
      </c>
      <c r="G11" s="255" t="s">
        <v>433</v>
      </c>
      <c r="H11" s="253">
        <f t="shared" si="0"/>
        <v>734300</v>
      </c>
      <c r="I11" s="247">
        <f>I12+I175</f>
        <v>732300</v>
      </c>
      <c r="J11" s="247">
        <f>J12</f>
        <v>2000</v>
      </c>
    </row>
    <row r="12" spans="1:10" ht="137.25" customHeight="1">
      <c r="A12" s="254">
        <v>2111</v>
      </c>
      <c r="B12" s="249" t="s">
        <v>251</v>
      </c>
      <c r="C12" s="250">
        <v>1</v>
      </c>
      <c r="D12" s="250">
        <v>1</v>
      </c>
      <c r="E12" s="250"/>
      <c r="F12" s="256" t="s">
        <v>808</v>
      </c>
      <c r="G12" s="257" t="s">
        <v>434</v>
      </c>
      <c r="H12" s="253">
        <f t="shared" si="0"/>
        <v>685800</v>
      </c>
      <c r="I12" s="253">
        <f>I14+I15+I19+I20+I21+I22+I23+I24+I25+I26+I27+I28+I29+I30+I31+I32+I33+I34+I35</f>
        <v>683800</v>
      </c>
      <c r="J12" s="253">
        <f>J37+J36+J39</f>
        <v>2000</v>
      </c>
    </row>
    <row r="13" spans="1:10" ht="36" customHeight="1">
      <c r="A13" s="254"/>
      <c r="B13" s="249"/>
      <c r="C13" s="250"/>
      <c r="D13" s="250"/>
      <c r="E13" s="250"/>
      <c r="F13" s="256" t="s">
        <v>842</v>
      </c>
      <c r="G13" s="257"/>
      <c r="H13" s="253"/>
      <c r="I13" s="253"/>
      <c r="J13" s="253"/>
    </row>
    <row r="14" spans="1:10" ht="36.75" customHeight="1">
      <c r="A14" s="254"/>
      <c r="B14" s="249"/>
      <c r="C14" s="250"/>
      <c r="D14" s="250"/>
      <c r="E14" s="248">
        <v>4111</v>
      </c>
      <c r="F14" s="258" t="s">
        <v>109</v>
      </c>
      <c r="G14" s="257"/>
      <c r="H14" s="253">
        <f t="shared" si="0"/>
        <v>485500</v>
      </c>
      <c r="I14" s="253">
        <v>485500</v>
      </c>
      <c r="J14" s="259">
        <v>0</v>
      </c>
    </row>
    <row r="15" spans="1:10" ht="39" customHeight="1">
      <c r="A15" s="254"/>
      <c r="B15" s="249"/>
      <c r="C15" s="250"/>
      <c r="D15" s="250"/>
      <c r="E15" s="260">
        <v>4112</v>
      </c>
      <c r="F15" s="258" t="s">
        <v>110</v>
      </c>
      <c r="G15" s="261" t="s">
        <v>287</v>
      </c>
      <c r="H15" s="253">
        <f>SUM(I15:J15)</f>
        <v>115000</v>
      </c>
      <c r="I15" s="253">
        <v>115000</v>
      </c>
      <c r="J15" s="259">
        <v>0</v>
      </c>
    </row>
    <row r="16" spans="1:10" ht="22.5" customHeight="1">
      <c r="A16" s="254"/>
      <c r="B16" s="249"/>
      <c r="C16" s="250"/>
      <c r="D16" s="250"/>
      <c r="E16" s="248">
        <v>4115</v>
      </c>
      <c r="F16" s="258" t="s">
        <v>111</v>
      </c>
      <c r="G16" s="257"/>
      <c r="H16" s="253">
        <f t="shared" si="0"/>
        <v>0</v>
      </c>
      <c r="I16" s="253">
        <v>0</v>
      </c>
      <c r="J16" s="259">
        <v>0</v>
      </c>
    </row>
    <row r="17" spans="1:10" ht="32.25" customHeight="1">
      <c r="A17" s="254"/>
      <c r="B17" s="249"/>
      <c r="C17" s="250"/>
      <c r="D17" s="250"/>
      <c r="E17" s="248">
        <v>4131</v>
      </c>
      <c r="F17" s="258" t="s">
        <v>289</v>
      </c>
      <c r="G17" s="257"/>
      <c r="H17" s="253">
        <f t="shared" si="0"/>
        <v>0</v>
      </c>
      <c r="I17" s="253">
        <v>0</v>
      </c>
      <c r="J17" s="259">
        <v>0</v>
      </c>
    </row>
    <row r="18" spans="1:10" ht="36" customHeight="1">
      <c r="A18" s="254"/>
      <c r="B18" s="249"/>
      <c r="C18" s="250"/>
      <c r="D18" s="250"/>
      <c r="E18" s="248">
        <v>4211</v>
      </c>
      <c r="F18" s="258" t="s">
        <v>291</v>
      </c>
      <c r="G18" s="261" t="s">
        <v>292</v>
      </c>
      <c r="H18" s="253">
        <f>SUM(I18:J18)</f>
        <v>0</v>
      </c>
      <c r="I18" s="253">
        <v>0</v>
      </c>
      <c r="J18" s="259">
        <v>0</v>
      </c>
    </row>
    <row r="19" spans="1:10" ht="22.5" customHeight="1">
      <c r="A19" s="254"/>
      <c r="B19" s="249"/>
      <c r="C19" s="250"/>
      <c r="D19" s="250"/>
      <c r="E19" s="248">
        <v>4212</v>
      </c>
      <c r="F19" s="258" t="s">
        <v>1061</v>
      </c>
      <c r="G19" s="257"/>
      <c r="H19" s="253">
        <f t="shared" si="0"/>
        <v>19500</v>
      </c>
      <c r="I19" s="253">
        <v>19500</v>
      </c>
      <c r="J19" s="259">
        <v>0</v>
      </c>
    </row>
    <row r="20" spans="1:10" ht="22.5" customHeight="1">
      <c r="A20" s="254"/>
      <c r="B20" s="249"/>
      <c r="C20" s="250"/>
      <c r="D20" s="250"/>
      <c r="E20" s="260">
        <v>4213</v>
      </c>
      <c r="F20" s="258" t="s">
        <v>113</v>
      </c>
      <c r="G20" s="257"/>
      <c r="H20" s="253">
        <f t="shared" si="0"/>
        <v>3500</v>
      </c>
      <c r="I20" s="253">
        <v>3500</v>
      </c>
      <c r="J20" s="259">
        <v>0</v>
      </c>
    </row>
    <row r="21" spans="1:10" ht="22.5" customHeight="1">
      <c r="A21" s="254"/>
      <c r="B21" s="249"/>
      <c r="C21" s="250"/>
      <c r="D21" s="250"/>
      <c r="E21" s="248">
        <v>4214</v>
      </c>
      <c r="F21" s="258" t="s">
        <v>114</v>
      </c>
      <c r="G21" s="257"/>
      <c r="H21" s="253">
        <f t="shared" si="0"/>
        <v>3800</v>
      </c>
      <c r="I21" s="253">
        <v>3800</v>
      </c>
      <c r="J21" s="259">
        <v>0</v>
      </c>
    </row>
    <row r="22" spans="1:10" ht="22.5" customHeight="1">
      <c r="A22" s="254"/>
      <c r="B22" s="249"/>
      <c r="C22" s="250"/>
      <c r="D22" s="250"/>
      <c r="E22" s="260">
        <v>4215</v>
      </c>
      <c r="F22" s="258" t="s">
        <v>115</v>
      </c>
      <c r="G22" s="257"/>
      <c r="H22" s="253">
        <f t="shared" si="0"/>
        <v>500</v>
      </c>
      <c r="I22" s="253">
        <v>500</v>
      </c>
      <c r="J22" s="259">
        <v>0</v>
      </c>
    </row>
    <row r="23" spans="1:10" ht="22.5" customHeight="1">
      <c r="A23" s="254"/>
      <c r="B23" s="249"/>
      <c r="C23" s="250"/>
      <c r="D23" s="250"/>
      <c r="E23" s="260">
        <v>4221</v>
      </c>
      <c r="F23" s="258" t="s">
        <v>118</v>
      </c>
      <c r="G23" s="257"/>
      <c r="H23" s="253">
        <f t="shared" si="0"/>
        <v>1000</v>
      </c>
      <c r="I23" s="253">
        <v>1000</v>
      </c>
      <c r="J23" s="259"/>
    </row>
    <row r="24" spans="1:10" ht="22.5" customHeight="1">
      <c r="A24" s="254"/>
      <c r="B24" s="249"/>
      <c r="C24" s="250"/>
      <c r="D24" s="250"/>
      <c r="E24" s="260">
        <v>4232</v>
      </c>
      <c r="F24" s="258" t="s">
        <v>843</v>
      </c>
      <c r="G24" s="257"/>
      <c r="H24" s="253">
        <f>SUM(I24:J24)</f>
        <v>6100</v>
      </c>
      <c r="I24" s="253">
        <v>6100</v>
      </c>
      <c r="J24" s="259">
        <v>0</v>
      </c>
    </row>
    <row r="25" spans="1:10" ht="36" customHeight="1">
      <c r="A25" s="254" t="s">
        <v>311</v>
      </c>
      <c r="B25" s="249"/>
      <c r="C25" s="250"/>
      <c r="D25" s="250"/>
      <c r="E25" s="243" t="s">
        <v>387</v>
      </c>
      <c r="F25" s="258" t="s">
        <v>123</v>
      </c>
      <c r="G25" s="257"/>
      <c r="H25" s="253">
        <f t="shared" ref="H25:H34" si="1">SUM(I25:J25)</f>
        <v>200</v>
      </c>
      <c r="I25" s="253">
        <v>200</v>
      </c>
      <c r="J25" s="259">
        <v>0</v>
      </c>
    </row>
    <row r="26" spans="1:10" ht="22.5" customHeight="1">
      <c r="A26" s="254"/>
      <c r="B26" s="249"/>
      <c r="C26" s="250"/>
      <c r="D26" s="250"/>
      <c r="E26" s="260">
        <v>4234</v>
      </c>
      <c r="F26" s="258" t="s">
        <v>844</v>
      </c>
      <c r="G26" s="257"/>
      <c r="H26" s="253">
        <f t="shared" si="1"/>
        <v>1200</v>
      </c>
      <c r="I26" s="253">
        <v>1200</v>
      </c>
      <c r="J26" s="259">
        <v>0</v>
      </c>
    </row>
    <row r="27" spans="1:10" ht="22.5" customHeight="1">
      <c r="A27" s="254"/>
      <c r="B27" s="249"/>
      <c r="C27" s="250"/>
      <c r="D27" s="250"/>
      <c r="E27" s="260">
        <v>4237</v>
      </c>
      <c r="F27" s="258" t="s">
        <v>889</v>
      </c>
      <c r="G27" s="257"/>
      <c r="H27" s="253">
        <f t="shared" si="1"/>
        <v>2000</v>
      </c>
      <c r="I27" s="253">
        <v>2000</v>
      </c>
      <c r="J27" s="259">
        <v>0</v>
      </c>
    </row>
    <row r="28" spans="1:10" ht="33" customHeight="1">
      <c r="A28" s="254"/>
      <c r="B28" s="249"/>
      <c r="C28" s="250"/>
      <c r="D28" s="250"/>
      <c r="E28" s="260">
        <v>4239</v>
      </c>
      <c r="F28" s="258" t="s">
        <v>845</v>
      </c>
      <c r="G28" s="257"/>
      <c r="H28" s="253">
        <f t="shared" si="1"/>
        <v>25000</v>
      </c>
      <c r="I28" s="253">
        <v>25000</v>
      </c>
      <c r="J28" s="259">
        <v>0</v>
      </c>
    </row>
    <row r="29" spans="1:10" ht="35.25" customHeight="1">
      <c r="A29" s="254"/>
      <c r="B29" s="249"/>
      <c r="C29" s="250"/>
      <c r="D29" s="250"/>
      <c r="E29" s="260">
        <v>4251</v>
      </c>
      <c r="F29" s="258" t="s">
        <v>130</v>
      </c>
      <c r="G29" s="257"/>
      <c r="H29" s="253">
        <f t="shared" si="1"/>
        <v>1000</v>
      </c>
      <c r="I29" s="253">
        <v>1000</v>
      </c>
      <c r="J29" s="259">
        <v>0</v>
      </c>
    </row>
    <row r="30" spans="1:10" ht="36" customHeight="1">
      <c r="A30" s="254"/>
      <c r="B30" s="249"/>
      <c r="C30" s="250"/>
      <c r="D30" s="250"/>
      <c r="E30" s="260">
        <v>4252</v>
      </c>
      <c r="F30" s="258" t="s">
        <v>131</v>
      </c>
      <c r="G30" s="257"/>
      <c r="H30" s="253">
        <f t="shared" si="1"/>
        <v>2000</v>
      </c>
      <c r="I30" s="253">
        <v>2000</v>
      </c>
      <c r="J30" s="259">
        <v>0</v>
      </c>
    </row>
    <row r="31" spans="1:10" ht="22.5" customHeight="1">
      <c r="A31" s="254"/>
      <c r="B31" s="249"/>
      <c r="C31" s="250"/>
      <c r="D31" s="250"/>
      <c r="E31" s="248">
        <v>4261</v>
      </c>
      <c r="F31" s="258" t="s">
        <v>132</v>
      </c>
      <c r="G31" s="257"/>
      <c r="H31" s="253">
        <f t="shared" si="1"/>
        <v>2500</v>
      </c>
      <c r="I31" s="253">
        <v>2500</v>
      </c>
      <c r="J31" s="259">
        <v>0</v>
      </c>
    </row>
    <row r="32" spans="1:10" ht="22.5" customHeight="1">
      <c r="A32" s="254"/>
      <c r="B32" s="249"/>
      <c r="C32" s="250"/>
      <c r="D32" s="250"/>
      <c r="E32" s="248">
        <v>4264</v>
      </c>
      <c r="F32" s="258" t="s">
        <v>134</v>
      </c>
      <c r="G32" s="257"/>
      <c r="H32" s="253">
        <f t="shared" si="1"/>
        <v>9000</v>
      </c>
      <c r="I32" s="253">
        <v>9000</v>
      </c>
      <c r="J32" s="259">
        <v>0</v>
      </c>
    </row>
    <row r="33" spans="1:10" ht="39.75" customHeight="1">
      <c r="A33" s="254"/>
      <c r="B33" s="249"/>
      <c r="C33" s="250"/>
      <c r="D33" s="250"/>
      <c r="E33" s="260">
        <v>4267</v>
      </c>
      <c r="F33" s="258" t="s">
        <v>137</v>
      </c>
      <c r="G33" s="257"/>
      <c r="H33" s="253">
        <f t="shared" si="1"/>
        <v>2500</v>
      </c>
      <c r="I33" s="253">
        <v>2500</v>
      </c>
      <c r="J33" s="259">
        <v>0</v>
      </c>
    </row>
    <row r="34" spans="1:10" ht="22.5" customHeight="1">
      <c r="A34" s="254"/>
      <c r="B34" s="249"/>
      <c r="C34" s="250"/>
      <c r="D34" s="250"/>
      <c r="E34" s="260">
        <v>4269</v>
      </c>
      <c r="F34" s="258" t="s">
        <v>846</v>
      </c>
      <c r="G34" s="257"/>
      <c r="H34" s="253">
        <f t="shared" si="1"/>
        <v>3000</v>
      </c>
      <c r="I34" s="253">
        <v>3000</v>
      </c>
      <c r="J34" s="259">
        <v>0</v>
      </c>
    </row>
    <row r="35" spans="1:10" ht="22.5" customHeight="1">
      <c r="A35" s="254" t="s">
        <v>847</v>
      </c>
      <c r="B35" s="249"/>
      <c r="C35" s="250"/>
      <c r="D35" s="250"/>
      <c r="E35" s="260">
        <v>4823</v>
      </c>
      <c r="F35" s="258" t="s">
        <v>350</v>
      </c>
      <c r="G35" s="257"/>
      <c r="H35" s="253">
        <f>SUM(I35:J35)</f>
        <v>500</v>
      </c>
      <c r="I35" s="253">
        <v>500</v>
      </c>
      <c r="J35" s="259">
        <v>0</v>
      </c>
    </row>
    <row r="36" spans="1:10" ht="22.5" customHeight="1">
      <c r="A36" s="254"/>
      <c r="B36" s="249"/>
      <c r="C36" s="250"/>
      <c r="D36" s="250"/>
      <c r="E36" s="250">
        <v>5112</v>
      </c>
      <c r="F36" s="256" t="s">
        <v>191</v>
      </c>
      <c r="G36" s="257"/>
      <c r="H36" s="253">
        <f>SUM(I36:J36)</f>
        <v>0</v>
      </c>
      <c r="I36" s="253">
        <v>0</v>
      </c>
      <c r="J36" s="253">
        <v>0</v>
      </c>
    </row>
    <row r="37" spans="1:10" ht="39.75" customHeight="1">
      <c r="A37" s="254"/>
      <c r="B37" s="249"/>
      <c r="C37" s="250"/>
      <c r="D37" s="250"/>
      <c r="E37" s="260">
        <v>5113</v>
      </c>
      <c r="F37" s="258" t="s">
        <v>192</v>
      </c>
      <c r="G37" s="165" t="s">
        <v>365</v>
      </c>
      <c r="H37" s="253">
        <f>SUM(I37:J37)</f>
        <v>0</v>
      </c>
      <c r="I37" s="253">
        <v>0</v>
      </c>
      <c r="J37" s="259">
        <v>0</v>
      </c>
    </row>
    <row r="38" spans="1:10" ht="22.5" customHeight="1">
      <c r="A38" s="254"/>
      <c r="B38" s="249"/>
      <c r="C38" s="250"/>
      <c r="D38" s="250"/>
      <c r="E38" s="260">
        <v>5122</v>
      </c>
      <c r="F38" s="258" t="s">
        <v>188</v>
      </c>
      <c r="G38" s="165" t="s">
        <v>365</v>
      </c>
      <c r="H38" s="253">
        <f>SUM(I38:J38)</f>
        <v>0</v>
      </c>
      <c r="I38" s="253">
        <v>0</v>
      </c>
      <c r="J38" s="253">
        <v>0</v>
      </c>
    </row>
    <row r="39" spans="1:10" ht="22.5" customHeight="1">
      <c r="A39" s="254"/>
      <c r="B39" s="249"/>
      <c r="C39" s="250"/>
      <c r="D39" s="250"/>
      <c r="E39" s="250">
        <v>5129</v>
      </c>
      <c r="F39" s="256" t="s">
        <v>892</v>
      </c>
      <c r="G39" s="257"/>
      <c r="H39" s="253">
        <f>SUM(I39:J39)</f>
        <v>2000</v>
      </c>
      <c r="I39" s="253">
        <v>0</v>
      </c>
      <c r="J39" s="253">
        <v>2000</v>
      </c>
    </row>
    <row r="40" spans="1:10" ht="22.5" customHeight="1">
      <c r="A40" s="254"/>
      <c r="B40" s="249"/>
      <c r="C40" s="250"/>
      <c r="D40" s="250"/>
      <c r="E40" s="260">
        <v>5134</v>
      </c>
      <c r="F40" s="258" t="s">
        <v>186</v>
      </c>
      <c r="G40" s="257" t="s">
        <v>436</v>
      </c>
      <c r="H40" s="253">
        <f t="shared" si="0"/>
        <v>0</v>
      </c>
      <c r="I40" s="253">
        <v>0</v>
      </c>
      <c r="J40" s="253">
        <v>0</v>
      </c>
    </row>
    <row r="41" spans="1:10" ht="8.25" hidden="1" customHeight="1">
      <c r="A41" s="254"/>
      <c r="B41" s="249"/>
      <c r="C41" s="250"/>
      <c r="D41" s="250"/>
      <c r="E41" s="250"/>
      <c r="F41" s="256" t="s">
        <v>842</v>
      </c>
      <c r="G41" s="257"/>
      <c r="H41" s="253">
        <f t="shared" si="0"/>
        <v>0</v>
      </c>
      <c r="I41" s="253"/>
      <c r="J41" s="253"/>
    </row>
    <row r="42" spans="1:10" ht="9.75" hidden="1" customHeight="1">
      <c r="A42" s="254"/>
      <c r="B42" s="249"/>
      <c r="C42" s="250"/>
      <c r="D42" s="250"/>
      <c r="E42" s="250"/>
      <c r="F42" s="256" t="s">
        <v>848</v>
      </c>
      <c r="G42" s="257"/>
      <c r="H42" s="253">
        <f t="shared" si="0"/>
        <v>0</v>
      </c>
      <c r="I42" s="253"/>
      <c r="J42" s="253"/>
    </row>
    <row r="43" spans="1:10" ht="11.25" hidden="1" customHeight="1">
      <c r="A43" s="254"/>
      <c r="B43" s="249"/>
      <c r="C43" s="250"/>
      <c r="D43" s="250"/>
      <c r="E43" s="250"/>
      <c r="F43" s="256" t="s">
        <v>848</v>
      </c>
      <c r="G43" s="257"/>
      <c r="H43" s="253">
        <f t="shared" si="0"/>
        <v>0</v>
      </c>
      <c r="I43" s="253"/>
      <c r="J43" s="253"/>
    </row>
    <row r="44" spans="1:10" ht="8.25" hidden="1" customHeight="1">
      <c r="A44" s="254">
        <v>2113</v>
      </c>
      <c r="B44" s="249" t="s">
        <v>251</v>
      </c>
      <c r="C44" s="250">
        <v>1</v>
      </c>
      <c r="D44" s="250">
        <v>3</v>
      </c>
      <c r="E44" s="250"/>
      <c r="F44" s="256" t="s">
        <v>438</v>
      </c>
      <c r="G44" s="257" t="s">
        <v>439</v>
      </c>
      <c r="H44" s="253">
        <f t="shared" si="0"/>
        <v>0</v>
      </c>
      <c r="I44" s="253">
        <f>SUM(I46:I47)</f>
        <v>0</v>
      </c>
      <c r="J44" s="253">
        <f>SUM(J46:J47)</f>
        <v>0</v>
      </c>
    </row>
    <row r="45" spans="1:10" ht="9.75" hidden="1" customHeight="1">
      <c r="A45" s="254"/>
      <c r="B45" s="249"/>
      <c r="C45" s="250"/>
      <c r="D45" s="250"/>
      <c r="E45" s="250"/>
      <c r="F45" s="256" t="s">
        <v>842</v>
      </c>
      <c r="G45" s="257"/>
      <c r="H45" s="253">
        <f t="shared" si="0"/>
        <v>0</v>
      </c>
      <c r="I45" s="253"/>
      <c r="J45" s="253"/>
    </row>
    <row r="46" spans="1:10" ht="6" hidden="1" customHeight="1">
      <c r="A46" s="254"/>
      <c r="B46" s="249"/>
      <c r="C46" s="250"/>
      <c r="D46" s="250"/>
      <c r="E46" s="250"/>
      <c r="F46" s="256" t="s">
        <v>848</v>
      </c>
      <c r="G46" s="257"/>
      <c r="H46" s="253">
        <f t="shared" si="0"/>
        <v>0</v>
      </c>
      <c r="I46" s="253"/>
      <c r="J46" s="253"/>
    </row>
    <row r="47" spans="1:10" ht="6" hidden="1" customHeight="1">
      <c r="A47" s="254"/>
      <c r="B47" s="249"/>
      <c r="C47" s="250"/>
      <c r="D47" s="250"/>
      <c r="E47" s="250"/>
      <c r="F47" s="256" t="s">
        <v>848</v>
      </c>
      <c r="G47" s="257"/>
      <c r="H47" s="253">
        <f t="shared" si="0"/>
        <v>0</v>
      </c>
      <c r="I47" s="253"/>
      <c r="J47" s="253"/>
    </row>
    <row r="48" spans="1:10" ht="6" hidden="1" customHeight="1">
      <c r="A48" s="254">
        <v>2120</v>
      </c>
      <c r="B48" s="262" t="s">
        <v>251</v>
      </c>
      <c r="C48" s="251">
        <v>2</v>
      </c>
      <c r="D48" s="251">
        <v>0</v>
      </c>
      <c r="E48" s="251"/>
      <c r="F48" s="255" t="s">
        <v>3</v>
      </c>
      <c r="G48" s="263" t="s">
        <v>442</v>
      </c>
      <c r="H48" s="253">
        <f t="shared" si="0"/>
        <v>0</v>
      </c>
      <c r="I48" s="253">
        <f>SUM(I49+I53)</f>
        <v>0</v>
      </c>
      <c r="J48" s="253">
        <f>SUM(J49+J53)</f>
        <v>0</v>
      </c>
    </row>
    <row r="49" spans="1:10" ht="5.25" hidden="1" customHeight="1">
      <c r="A49" s="254">
        <v>2121</v>
      </c>
      <c r="B49" s="249" t="s">
        <v>251</v>
      </c>
      <c r="C49" s="250">
        <v>2</v>
      </c>
      <c r="D49" s="250">
        <v>1</v>
      </c>
      <c r="E49" s="250"/>
      <c r="F49" s="264" t="s">
        <v>809</v>
      </c>
      <c r="G49" s="257" t="s">
        <v>443</v>
      </c>
      <c r="H49" s="253">
        <f t="shared" si="0"/>
        <v>0</v>
      </c>
      <c r="I49" s="253">
        <f>SUM(I51:I52)</f>
        <v>0</v>
      </c>
      <c r="J49" s="253">
        <f>SUM(J51:J52)</f>
        <v>0</v>
      </c>
    </row>
    <row r="50" spans="1:10" ht="4.5" hidden="1" customHeight="1">
      <c r="A50" s="254"/>
      <c r="B50" s="249"/>
      <c r="C50" s="250"/>
      <c r="D50" s="250"/>
      <c r="E50" s="250"/>
      <c r="F50" s="256" t="s">
        <v>842</v>
      </c>
      <c r="G50" s="257"/>
      <c r="H50" s="253">
        <f t="shared" si="0"/>
        <v>0</v>
      </c>
      <c r="I50" s="253"/>
      <c r="J50" s="253"/>
    </row>
    <row r="51" spans="1:10" ht="3.75" hidden="1" customHeight="1">
      <c r="A51" s="254"/>
      <c r="B51" s="249"/>
      <c r="C51" s="250"/>
      <c r="D51" s="250"/>
      <c r="E51" s="250"/>
      <c r="F51" s="256" t="s">
        <v>848</v>
      </c>
      <c r="G51" s="257"/>
      <c r="H51" s="253">
        <f t="shared" si="0"/>
        <v>0</v>
      </c>
      <c r="I51" s="253"/>
      <c r="J51" s="253"/>
    </row>
    <row r="52" spans="1:10" ht="6" hidden="1" customHeight="1">
      <c r="A52" s="254"/>
      <c r="B52" s="249"/>
      <c r="C52" s="250"/>
      <c r="D52" s="250"/>
      <c r="E52" s="250"/>
      <c r="F52" s="256" t="s">
        <v>848</v>
      </c>
      <c r="G52" s="257"/>
      <c r="H52" s="253">
        <f t="shared" si="0"/>
        <v>0</v>
      </c>
      <c r="I52" s="253"/>
      <c r="J52" s="253"/>
    </row>
    <row r="53" spans="1:10" ht="53.25" customHeight="1">
      <c r="A53" s="254">
        <v>2122</v>
      </c>
      <c r="B53" s="249" t="s">
        <v>251</v>
      </c>
      <c r="C53" s="250">
        <v>2</v>
      </c>
      <c r="D53" s="250">
        <v>2</v>
      </c>
      <c r="E53" s="250"/>
      <c r="F53" s="256" t="s">
        <v>444</v>
      </c>
      <c r="G53" s="257" t="s">
        <v>445</v>
      </c>
      <c r="H53" s="253">
        <f t="shared" si="0"/>
        <v>0</v>
      </c>
      <c r="I53" s="253">
        <v>0</v>
      </c>
      <c r="J53" s="253">
        <v>0</v>
      </c>
    </row>
    <row r="54" spans="1:10" ht="20.25" hidden="1" customHeight="1">
      <c r="A54" s="254"/>
      <c r="B54" s="249"/>
      <c r="C54" s="250"/>
      <c r="D54" s="250"/>
      <c r="E54" s="250"/>
      <c r="F54" s="256" t="s">
        <v>842</v>
      </c>
      <c r="G54" s="257"/>
      <c r="H54" s="253">
        <f t="shared" si="0"/>
        <v>0</v>
      </c>
      <c r="I54" s="253"/>
      <c r="J54" s="253"/>
    </row>
    <row r="55" spans="1:10" ht="24" hidden="1" customHeight="1">
      <c r="A55" s="254"/>
      <c r="B55" s="249"/>
      <c r="C55" s="250"/>
      <c r="D55" s="250"/>
      <c r="E55" s="250"/>
      <c r="F55" s="256" t="s">
        <v>848</v>
      </c>
      <c r="G55" s="257"/>
      <c r="H55" s="253">
        <f t="shared" si="0"/>
        <v>0</v>
      </c>
      <c r="I55" s="253"/>
      <c r="J55" s="253"/>
    </row>
    <row r="56" spans="1:10" ht="24" hidden="1" customHeight="1">
      <c r="A56" s="254"/>
      <c r="B56" s="249"/>
      <c r="C56" s="250"/>
      <c r="D56" s="250"/>
      <c r="E56" s="260"/>
      <c r="F56" s="265"/>
      <c r="G56" s="257"/>
      <c r="H56" s="253">
        <f t="shared" si="0"/>
        <v>0</v>
      </c>
      <c r="I56" s="253"/>
      <c r="J56" s="253"/>
    </row>
    <row r="57" spans="1:10" ht="36" customHeight="1">
      <c r="A57" s="254">
        <v>2130</v>
      </c>
      <c r="B57" s="249" t="s">
        <v>251</v>
      </c>
      <c r="C57" s="250">
        <v>3</v>
      </c>
      <c r="D57" s="250">
        <v>0</v>
      </c>
      <c r="E57" s="251"/>
      <c r="F57" s="256" t="s">
        <v>4</v>
      </c>
      <c r="G57" s="266" t="s">
        <v>446</v>
      </c>
      <c r="H57" s="253">
        <f t="shared" si="0"/>
        <v>0</v>
      </c>
      <c r="I57" s="259">
        <v>0</v>
      </c>
      <c r="J57" s="259">
        <v>0</v>
      </c>
    </row>
    <row r="58" spans="1:10" ht="36" customHeight="1">
      <c r="A58" s="254">
        <v>2133</v>
      </c>
      <c r="B58" s="249" t="s">
        <v>251</v>
      </c>
      <c r="C58" s="250">
        <v>3</v>
      </c>
      <c r="D58" s="250">
        <v>3</v>
      </c>
      <c r="E58" s="250"/>
      <c r="F58" s="256" t="s">
        <v>849</v>
      </c>
      <c r="G58" s="257" t="s">
        <v>448</v>
      </c>
      <c r="H58" s="253">
        <f t="shared" si="0"/>
        <v>0</v>
      </c>
      <c r="I58" s="253">
        <v>0</v>
      </c>
      <c r="J58" s="253">
        <v>0</v>
      </c>
    </row>
    <row r="59" spans="1:10" ht="40.5" customHeight="1">
      <c r="A59" s="254"/>
      <c r="B59" s="249"/>
      <c r="C59" s="250"/>
      <c r="D59" s="250"/>
      <c r="E59" s="250"/>
      <c r="F59" s="256" t="s">
        <v>842</v>
      </c>
      <c r="G59" s="257"/>
      <c r="H59" s="253">
        <f t="shared" si="0"/>
        <v>0</v>
      </c>
      <c r="I59" s="253">
        <v>0</v>
      </c>
      <c r="J59" s="253">
        <v>0</v>
      </c>
    </row>
    <row r="60" spans="1:10" ht="21.75" customHeight="1">
      <c r="A60" s="254"/>
      <c r="B60" s="249"/>
      <c r="C60" s="250"/>
      <c r="D60" s="250"/>
      <c r="E60" s="260">
        <v>4231</v>
      </c>
      <c r="F60" s="256" t="s">
        <v>121</v>
      </c>
      <c r="G60" s="257"/>
      <c r="H60" s="253">
        <f>SUM(I60:J60)</f>
        <v>0</v>
      </c>
      <c r="I60" s="253">
        <v>0</v>
      </c>
      <c r="J60" s="253">
        <v>0</v>
      </c>
    </row>
    <row r="61" spans="1:10" ht="25.5" customHeight="1">
      <c r="A61" s="254"/>
      <c r="B61" s="249"/>
      <c r="C61" s="250"/>
      <c r="D61" s="250"/>
      <c r="E61" s="260">
        <v>4232</v>
      </c>
      <c r="F61" s="256" t="s">
        <v>843</v>
      </c>
      <c r="G61" s="257"/>
      <c r="H61" s="253">
        <f>SUM(I61:J61)</f>
        <v>0</v>
      </c>
      <c r="I61" s="253">
        <v>0</v>
      </c>
      <c r="J61" s="253">
        <v>0</v>
      </c>
    </row>
    <row r="62" spans="1:10" ht="28.5" customHeight="1">
      <c r="A62" s="254"/>
      <c r="B62" s="249"/>
      <c r="C62" s="250"/>
      <c r="D62" s="250"/>
      <c r="E62" s="260">
        <v>4235</v>
      </c>
      <c r="F62" s="256" t="s">
        <v>125</v>
      </c>
      <c r="G62" s="257"/>
      <c r="H62" s="253">
        <f t="shared" si="0"/>
        <v>0</v>
      </c>
      <c r="I62" s="247">
        <v>0</v>
      </c>
      <c r="J62" s="253">
        <v>0</v>
      </c>
    </row>
    <row r="63" spans="1:10" ht="15" hidden="1" customHeight="1">
      <c r="A63" s="254"/>
      <c r="B63" s="249"/>
      <c r="C63" s="250"/>
      <c r="D63" s="250"/>
      <c r="E63" s="260"/>
      <c r="F63" s="256"/>
      <c r="G63" s="257"/>
      <c r="H63" s="253"/>
      <c r="I63" s="253"/>
      <c r="J63" s="253"/>
    </row>
    <row r="64" spans="1:10" ht="15" hidden="1" customHeight="1">
      <c r="A64" s="254"/>
      <c r="B64" s="249"/>
      <c r="C64" s="250"/>
      <c r="D64" s="250"/>
      <c r="E64" s="250"/>
      <c r="F64" s="256"/>
      <c r="G64" s="257"/>
      <c r="H64" s="253"/>
      <c r="I64" s="253"/>
      <c r="J64" s="253"/>
    </row>
    <row r="65" spans="1:10" ht="14.25" hidden="1" customHeight="1">
      <c r="A65" s="254">
        <v>2132</v>
      </c>
      <c r="B65" s="249" t="s">
        <v>251</v>
      </c>
      <c r="C65" s="250">
        <v>3</v>
      </c>
      <c r="D65" s="250">
        <v>2</v>
      </c>
      <c r="E65" s="250"/>
      <c r="F65" s="256" t="s">
        <v>449</v>
      </c>
      <c r="G65" s="257" t="s">
        <v>450</v>
      </c>
      <c r="H65" s="253">
        <f t="shared" si="0"/>
        <v>0</v>
      </c>
      <c r="I65" s="253">
        <f>SUM(I67:I68)</f>
        <v>0</v>
      </c>
      <c r="J65" s="253">
        <f>SUM(J67:J68)</f>
        <v>0</v>
      </c>
    </row>
    <row r="66" spans="1:10" ht="36" hidden="1" customHeight="1">
      <c r="A66" s="254"/>
      <c r="B66" s="249"/>
      <c r="C66" s="250"/>
      <c r="D66" s="250"/>
      <c r="E66" s="250"/>
      <c r="F66" s="256" t="s">
        <v>842</v>
      </c>
      <c r="G66" s="257"/>
      <c r="H66" s="253">
        <f t="shared" si="0"/>
        <v>0</v>
      </c>
      <c r="I66" s="253"/>
      <c r="J66" s="253"/>
    </row>
    <row r="67" spans="1:10" ht="15" hidden="1" customHeight="1">
      <c r="A67" s="254"/>
      <c r="B67" s="249"/>
      <c r="C67" s="250"/>
      <c r="D67" s="250"/>
      <c r="E67" s="250"/>
      <c r="F67" s="256" t="s">
        <v>848</v>
      </c>
      <c r="G67" s="257"/>
      <c r="H67" s="253">
        <f t="shared" si="0"/>
        <v>0</v>
      </c>
      <c r="I67" s="253"/>
      <c r="J67" s="253"/>
    </row>
    <row r="68" spans="1:10" ht="15" hidden="1" customHeight="1">
      <c r="A68" s="254"/>
      <c r="B68" s="249"/>
      <c r="C68" s="250"/>
      <c r="D68" s="250"/>
      <c r="E68" s="250"/>
      <c r="F68" s="256" t="s">
        <v>848</v>
      </c>
      <c r="G68" s="257"/>
      <c r="H68" s="253">
        <f t="shared" si="0"/>
        <v>0</v>
      </c>
      <c r="I68" s="253"/>
      <c r="J68" s="253"/>
    </row>
    <row r="69" spans="1:10" ht="264" hidden="1" customHeight="1">
      <c r="A69" s="254">
        <v>2133</v>
      </c>
      <c r="B69" s="249" t="s">
        <v>251</v>
      </c>
      <c r="C69" s="250">
        <v>3</v>
      </c>
      <c r="D69" s="250">
        <v>3</v>
      </c>
      <c r="E69" s="250"/>
      <c r="F69" s="256" t="s">
        <v>451</v>
      </c>
      <c r="G69" s="257" t="s">
        <v>452</v>
      </c>
      <c r="H69" s="253">
        <f t="shared" si="0"/>
        <v>0</v>
      </c>
      <c r="I69" s="253">
        <f>SUM(I71:I72)</f>
        <v>0</v>
      </c>
      <c r="J69" s="253">
        <f>SUM(J71:J72)</f>
        <v>0</v>
      </c>
    </row>
    <row r="70" spans="1:10" ht="36" hidden="1" customHeight="1">
      <c r="A70" s="254"/>
      <c r="B70" s="249"/>
      <c r="C70" s="250"/>
      <c r="D70" s="250"/>
      <c r="E70" s="250"/>
      <c r="F70" s="256" t="s">
        <v>842</v>
      </c>
      <c r="G70" s="257"/>
      <c r="H70" s="253">
        <f t="shared" si="0"/>
        <v>0</v>
      </c>
      <c r="I70" s="253"/>
      <c r="J70" s="253"/>
    </row>
    <row r="71" spans="1:10" ht="15" hidden="1" customHeight="1">
      <c r="A71" s="254"/>
      <c r="B71" s="249"/>
      <c r="C71" s="250"/>
      <c r="D71" s="250"/>
      <c r="E71" s="250"/>
      <c r="F71" s="256" t="s">
        <v>848</v>
      </c>
      <c r="G71" s="257"/>
      <c r="H71" s="253">
        <f t="shared" si="0"/>
        <v>0</v>
      </c>
      <c r="I71" s="253"/>
      <c r="J71" s="253"/>
    </row>
    <row r="72" spans="1:10" ht="15" hidden="1" customHeight="1">
      <c r="A72" s="254"/>
      <c r="B72" s="249"/>
      <c r="C72" s="250"/>
      <c r="D72" s="250"/>
      <c r="E72" s="250"/>
      <c r="F72" s="256" t="s">
        <v>848</v>
      </c>
      <c r="G72" s="257"/>
      <c r="H72" s="253">
        <f t="shared" si="0"/>
        <v>0</v>
      </c>
      <c r="I72" s="253"/>
      <c r="J72" s="253"/>
    </row>
    <row r="73" spans="1:10" ht="24.75" hidden="1" customHeight="1">
      <c r="A73" s="254">
        <v>2140</v>
      </c>
      <c r="B73" s="262" t="s">
        <v>251</v>
      </c>
      <c r="C73" s="251">
        <v>4</v>
      </c>
      <c r="D73" s="251">
        <v>0</v>
      </c>
      <c r="E73" s="251"/>
      <c r="F73" s="256" t="s">
        <v>5</v>
      </c>
      <c r="G73" s="255" t="s">
        <v>453</v>
      </c>
      <c r="H73" s="253">
        <f t="shared" si="0"/>
        <v>0</v>
      </c>
      <c r="I73" s="253">
        <f>SUM(I74)</f>
        <v>0</v>
      </c>
      <c r="J73" s="253">
        <f>SUM(J74)</f>
        <v>0</v>
      </c>
    </row>
    <row r="74" spans="1:10" ht="168" hidden="1" customHeight="1">
      <c r="A74" s="254">
        <v>2141</v>
      </c>
      <c r="B74" s="249" t="s">
        <v>251</v>
      </c>
      <c r="C74" s="250">
        <v>4</v>
      </c>
      <c r="D74" s="250">
        <v>1</v>
      </c>
      <c r="E74" s="250"/>
      <c r="F74" s="256" t="s">
        <v>454</v>
      </c>
      <c r="G74" s="267" t="s">
        <v>455</v>
      </c>
      <c r="H74" s="253">
        <f t="shared" si="0"/>
        <v>0</v>
      </c>
      <c r="I74" s="253">
        <f>SUM(I76:I77)</f>
        <v>0</v>
      </c>
      <c r="J74" s="253">
        <f>SUM(J76:J77)</f>
        <v>0</v>
      </c>
    </row>
    <row r="75" spans="1:10" ht="36" hidden="1" customHeight="1">
      <c r="A75" s="254"/>
      <c r="B75" s="249"/>
      <c r="C75" s="250"/>
      <c r="D75" s="250"/>
      <c r="E75" s="250"/>
      <c r="F75" s="256" t="s">
        <v>842</v>
      </c>
      <c r="G75" s="257"/>
      <c r="H75" s="253">
        <f t="shared" si="0"/>
        <v>0</v>
      </c>
      <c r="I75" s="253"/>
      <c r="J75" s="253"/>
    </row>
    <row r="76" spans="1:10" ht="15" hidden="1" customHeight="1">
      <c r="A76" s="254"/>
      <c r="B76" s="249"/>
      <c r="C76" s="250"/>
      <c r="D76" s="250"/>
      <c r="E76" s="250"/>
      <c r="F76" s="256" t="s">
        <v>848</v>
      </c>
      <c r="G76" s="257"/>
      <c r="H76" s="253">
        <f t="shared" si="0"/>
        <v>0</v>
      </c>
      <c r="I76" s="253"/>
      <c r="J76" s="253"/>
    </row>
    <row r="77" spans="1:10" ht="15" hidden="1" customHeight="1">
      <c r="A77" s="254"/>
      <c r="B77" s="249"/>
      <c r="C77" s="250"/>
      <c r="D77" s="250"/>
      <c r="E77" s="250"/>
      <c r="F77" s="256" t="s">
        <v>848</v>
      </c>
      <c r="G77" s="257"/>
      <c r="H77" s="253">
        <f t="shared" si="0"/>
        <v>0</v>
      </c>
      <c r="I77" s="253"/>
      <c r="J77" s="253"/>
    </row>
    <row r="78" spans="1:10" ht="324" hidden="1" customHeight="1">
      <c r="A78" s="254">
        <v>2150</v>
      </c>
      <c r="B78" s="262" t="s">
        <v>251</v>
      </c>
      <c r="C78" s="251">
        <v>5</v>
      </c>
      <c r="D78" s="251">
        <v>0</v>
      </c>
      <c r="E78" s="251"/>
      <c r="F78" s="256" t="s">
        <v>6</v>
      </c>
      <c r="G78" s="255" t="s">
        <v>456</v>
      </c>
      <c r="H78" s="253">
        <f t="shared" si="0"/>
        <v>0</v>
      </c>
      <c r="I78" s="253">
        <f>SUM(I79)</f>
        <v>0</v>
      </c>
      <c r="J78" s="253">
        <f>SUM(J79)</f>
        <v>0</v>
      </c>
    </row>
    <row r="79" spans="1:10" ht="25.5" hidden="1" customHeight="1">
      <c r="A79" s="254">
        <v>2151</v>
      </c>
      <c r="B79" s="249" t="s">
        <v>251</v>
      </c>
      <c r="C79" s="250">
        <v>5</v>
      </c>
      <c r="D79" s="250">
        <v>1</v>
      </c>
      <c r="E79" s="250"/>
      <c r="F79" s="256" t="s">
        <v>457</v>
      </c>
      <c r="G79" s="267" t="s">
        <v>458</v>
      </c>
      <c r="H79" s="253">
        <f t="shared" si="0"/>
        <v>0</v>
      </c>
      <c r="I79" s="253">
        <f>SUM(I81:I82)</f>
        <v>0</v>
      </c>
      <c r="J79" s="253">
        <f>SUM(J81:J82)</f>
        <v>0</v>
      </c>
    </row>
    <row r="80" spans="1:10" ht="36" hidden="1" customHeight="1">
      <c r="A80" s="254"/>
      <c r="B80" s="249"/>
      <c r="C80" s="250"/>
      <c r="D80" s="250"/>
      <c r="E80" s="250"/>
      <c r="F80" s="256" t="s">
        <v>842</v>
      </c>
      <c r="G80" s="257"/>
      <c r="H80" s="253">
        <f t="shared" si="0"/>
        <v>0</v>
      </c>
      <c r="I80" s="253"/>
      <c r="J80" s="253"/>
    </row>
    <row r="81" spans="1:10" ht="15" hidden="1" customHeight="1">
      <c r="A81" s="254"/>
      <c r="B81" s="249"/>
      <c r="C81" s="250"/>
      <c r="D81" s="250"/>
      <c r="E81" s="250"/>
      <c r="F81" s="256" t="s">
        <v>848</v>
      </c>
      <c r="G81" s="257"/>
      <c r="H81" s="253">
        <f t="shared" si="0"/>
        <v>0</v>
      </c>
      <c r="I81" s="253"/>
      <c r="J81" s="253"/>
    </row>
    <row r="82" spans="1:10" ht="15" hidden="1" customHeight="1">
      <c r="A82" s="254"/>
      <c r="B82" s="249"/>
      <c r="C82" s="250"/>
      <c r="D82" s="250"/>
      <c r="E82" s="250"/>
      <c r="F82" s="256" t="s">
        <v>848</v>
      </c>
      <c r="G82" s="257"/>
      <c r="H82" s="253">
        <f t="shared" si="0"/>
        <v>0</v>
      </c>
      <c r="I82" s="253"/>
      <c r="J82" s="253"/>
    </row>
    <row r="83" spans="1:10" ht="409.5" hidden="1" customHeight="1">
      <c r="A83" s="254">
        <v>2160</v>
      </c>
      <c r="B83" s="262" t="s">
        <v>251</v>
      </c>
      <c r="C83" s="251">
        <v>6</v>
      </c>
      <c r="D83" s="251">
        <v>0</v>
      </c>
      <c r="E83" s="251"/>
      <c r="F83" s="256" t="s">
        <v>850</v>
      </c>
      <c r="G83" s="255" t="s">
        <v>459</v>
      </c>
      <c r="H83" s="253">
        <f t="shared" si="0"/>
        <v>0</v>
      </c>
      <c r="I83" s="253">
        <f>SUM(I84)</f>
        <v>0</v>
      </c>
      <c r="J83" s="253">
        <f>SUM(J84)</f>
        <v>0</v>
      </c>
    </row>
    <row r="84" spans="1:10" ht="409.5" hidden="1" customHeight="1">
      <c r="A84" s="254">
        <v>2161</v>
      </c>
      <c r="B84" s="249" t="s">
        <v>251</v>
      </c>
      <c r="C84" s="250">
        <v>6</v>
      </c>
      <c r="D84" s="250">
        <v>1</v>
      </c>
      <c r="E84" s="250"/>
      <c r="F84" s="256" t="s">
        <v>460</v>
      </c>
      <c r="G84" s="257" t="s">
        <v>461</v>
      </c>
      <c r="H84" s="253">
        <f t="shared" si="0"/>
        <v>0</v>
      </c>
      <c r="I84" s="253">
        <f>SUM(I86:I87)</f>
        <v>0</v>
      </c>
      <c r="J84" s="253">
        <f>SUM(J86:J87)</f>
        <v>0</v>
      </c>
    </row>
    <row r="85" spans="1:10" ht="36" hidden="1" customHeight="1">
      <c r="A85" s="254"/>
      <c r="B85" s="249"/>
      <c r="C85" s="250"/>
      <c r="D85" s="250"/>
      <c r="E85" s="250"/>
      <c r="F85" s="256" t="s">
        <v>842</v>
      </c>
      <c r="G85" s="257"/>
      <c r="H85" s="253">
        <f t="shared" si="0"/>
        <v>0</v>
      </c>
      <c r="I85" s="253"/>
      <c r="J85" s="253"/>
    </row>
    <row r="86" spans="1:10" ht="15" hidden="1" customHeight="1">
      <c r="A86" s="254"/>
      <c r="B86" s="249"/>
      <c r="C86" s="250"/>
      <c r="D86" s="250"/>
      <c r="E86" s="250"/>
      <c r="F86" s="256" t="s">
        <v>848</v>
      </c>
      <c r="G86" s="257"/>
      <c r="H86" s="253">
        <f t="shared" si="0"/>
        <v>0</v>
      </c>
      <c r="I86" s="253"/>
      <c r="J86" s="253"/>
    </row>
    <row r="87" spans="1:10" ht="15" hidden="1" customHeight="1">
      <c r="A87" s="254"/>
      <c r="B87" s="249"/>
      <c r="C87" s="250"/>
      <c r="D87" s="250"/>
      <c r="E87" s="250"/>
      <c r="F87" s="256" t="s">
        <v>848</v>
      </c>
      <c r="G87" s="257"/>
      <c r="H87" s="253">
        <f t="shared" si="0"/>
        <v>0</v>
      </c>
      <c r="I87" s="253"/>
      <c r="J87" s="253"/>
    </row>
    <row r="88" spans="1:10" ht="24" hidden="1" customHeight="1">
      <c r="A88" s="254">
        <v>2170</v>
      </c>
      <c r="B88" s="262" t="s">
        <v>251</v>
      </c>
      <c r="C88" s="251">
        <v>7</v>
      </c>
      <c r="D88" s="251">
        <v>0</v>
      </c>
      <c r="E88" s="251"/>
      <c r="F88" s="256" t="s">
        <v>8</v>
      </c>
      <c r="G88" s="257"/>
      <c r="H88" s="253">
        <f t="shared" si="0"/>
        <v>0</v>
      </c>
      <c r="I88" s="253">
        <f>SUM(I89)</f>
        <v>0</v>
      </c>
      <c r="J88" s="253">
        <f>SUM(J89)</f>
        <v>0</v>
      </c>
    </row>
    <row r="89" spans="1:10" ht="15" hidden="1" customHeight="1">
      <c r="A89" s="254">
        <v>2171</v>
      </c>
      <c r="B89" s="249" t="s">
        <v>251</v>
      </c>
      <c r="C89" s="250">
        <v>7</v>
      </c>
      <c r="D89" s="250">
        <v>1</v>
      </c>
      <c r="E89" s="250"/>
      <c r="F89" s="256" t="s">
        <v>299</v>
      </c>
      <c r="G89" s="257"/>
      <c r="H89" s="253">
        <f t="shared" si="0"/>
        <v>0</v>
      </c>
      <c r="I89" s="253">
        <f>SUM(I91:I92)</f>
        <v>0</v>
      </c>
      <c r="J89" s="253">
        <f>SUM(J91:J92)</f>
        <v>0</v>
      </c>
    </row>
    <row r="90" spans="1:10" ht="36" hidden="1" customHeight="1">
      <c r="A90" s="254"/>
      <c r="B90" s="249"/>
      <c r="C90" s="250"/>
      <c r="D90" s="250"/>
      <c r="E90" s="250"/>
      <c r="F90" s="256" t="s">
        <v>842</v>
      </c>
      <c r="G90" s="257"/>
      <c r="H90" s="253">
        <f t="shared" si="0"/>
        <v>0</v>
      </c>
      <c r="I90" s="253"/>
      <c r="J90" s="253"/>
    </row>
    <row r="91" spans="1:10" ht="15" hidden="1" customHeight="1">
      <c r="A91" s="254"/>
      <c r="B91" s="249"/>
      <c r="C91" s="250"/>
      <c r="D91" s="250"/>
      <c r="E91" s="250"/>
      <c r="F91" s="256" t="s">
        <v>848</v>
      </c>
      <c r="G91" s="257"/>
      <c r="H91" s="253">
        <f t="shared" si="0"/>
        <v>0</v>
      </c>
      <c r="I91" s="253"/>
      <c r="J91" s="253"/>
    </row>
    <row r="92" spans="1:10" ht="15" hidden="1" customHeight="1">
      <c r="A92" s="254"/>
      <c r="B92" s="249"/>
      <c r="C92" s="250"/>
      <c r="D92" s="250"/>
      <c r="E92" s="250"/>
      <c r="F92" s="256" t="s">
        <v>848</v>
      </c>
      <c r="G92" s="257"/>
      <c r="H92" s="253">
        <f t="shared" si="0"/>
        <v>0</v>
      </c>
      <c r="I92" s="253"/>
      <c r="J92" s="253"/>
    </row>
    <row r="93" spans="1:10" ht="36" hidden="1" customHeight="1">
      <c r="A93" s="254">
        <v>2180</v>
      </c>
      <c r="B93" s="262" t="s">
        <v>251</v>
      </c>
      <c r="C93" s="251">
        <v>8</v>
      </c>
      <c r="D93" s="251">
        <v>0</v>
      </c>
      <c r="E93" s="251"/>
      <c r="F93" s="256" t="s">
        <v>9</v>
      </c>
      <c r="G93" s="255" t="s">
        <v>462</v>
      </c>
      <c r="H93" s="253">
        <f t="shared" ref="H93:H156" si="2">SUM(I93:J93)</f>
        <v>0</v>
      </c>
      <c r="I93" s="253">
        <f>SUM(I94+I97)</f>
        <v>0</v>
      </c>
      <c r="J93" s="253">
        <f>SUM(J94+J97)</f>
        <v>0</v>
      </c>
    </row>
    <row r="94" spans="1:10" ht="409.5" hidden="1" customHeight="1">
      <c r="A94" s="254">
        <v>2181</v>
      </c>
      <c r="B94" s="249" t="s">
        <v>251</v>
      </c>
      <c r="C94" s="250">
        <v>8</v>
      </c>
      <c r="D94" s="250">
        <v>1</v>
      </c>
      <c r="E94" s="250"/>
      <c r="F94" s="256" t="s">
        <v>9</v>
      </c>
      <c r="G94" s="267" t="s">
        <v>463</v>
      </c>
      <c r="H94" s="253">
        <f t="shared" si="2"/>
        <v>0</v>
      </c>
      <c r="I94" s="253">
        <f>SUM(I95:I96)</f>
        <v>0</v>
      </c>
      <c r="J94" s="253">
        <f>SUM(J95:J96)</f>
        <v>0</v>
      </c>
    </row>
    <row r="95" spans="1:10" ht="15" hidden="1" customHeight="1">
      <c r="A95" s="254">
        <v>2182</v>
      </c>
      <c r="B95" s="249" t="s">
        <v>251</v>
      </c>
      <c r="C95" s="250">
        <v>8</v>
      </c>
      <c r="D95" s="250">
        <v>1</v>
      </c>
      <c r="E95" s="250"/>
      <c r="F95" s="256" t="s">
        <v>171</v>
      </c>
      <c r="G95" s="267"/>
      <c r="H95" s="253">
        <f t="shared" si="2"/>
        <v>0</v>
      </c>
      <c r="I95" s="253"/>
      <c r="J95" s="253"/>
    </row>
    <row r="96" spans="1:10" ht="14.25" hidden="1" customHeight="1">
      <c r="A96" s="254">
        <v>2183</v>
      </c>
      <c r="B96" s="249" t="s">
        <v>251</v>
      </c>
      <c r="C96" s="250">
        <v>8</v>
      </c>
      <c r="D96" s="250">
        <v>1</v>
      </c>
      <c r="E96" s="250"/>
      <c r="F96" s="256" t="s">
        <v>172</v>
      </c>
      <c r="G96" s="267"/>
      <c r="H96" s="253">
        <f t="shared" si="2"/>
        <v>0</v>
      </c>
      <c r="I96" s="253"/>
      <c r="J96" s="253"/>
    </row>
    <row r="97" spans="1:10" ht="24" hidden="1" customHeight="1">
      <c r="A97" s="254">
        <v>2184</v>
      </c>
      <c r="B97" s="249" t="s">
        <v>251</v>
      </c>
      <c r="C97" s="250">
        <v>8</v>
      </c>
      <c r="D97" s="250">
        <v>1</v>
      </c>
      <c r="E97" s="250"/>
      <c r="F97" s="256" t="s">
        <v>173</v>
      </c>
      <c r="G97" s="267"/>
      <c r="H97" s="253">
        <f t="shared" si="2"/>
        <v>0</v>
      </c>
      <c r="I97" s="253">
        <f>SUM(I99:I100)</f>
        <v>0</v>
      </c>
      <c r="J97" s="253">
        <f>SUM(J99:J100)</f>
        <v>0</v>
      </c>
    </row>
    <row r="98" spans="1:10" ht="36" hidden="1" customHeight="1">
      <c r="A98" s="254"/>
      <c r="B98" s="249"/>
      <c r="C98" s="250"/>
      <c r="D98" s="250"/>
      <c r="E98" s="250"/>
      <c r="F98" s="256" t="s">
        <v>842</v>
      </c>
      <c r="G98" s="257"/>
      <c r="H98" s="253">
        <f t="shared" si="2"/>
        <v>0</v>
      </c>
      <c r="I98" s="253"/>
      <c r="J98" s="253"/>
    </row>
    <row r="99" spans="1:10" ht="15" hidden="1" customHeight="1">
      <c r="A99" s="254"/>
      <c r="B99" s="249"/>
      <c r="C99" s="250"/>
      <c r="D99" s="250"/>
      <c r="E99" s="250"/>
      <c r="F99" s="256" t="s">
        <v>848</v>
      </c>
      <c r="G99" s="257"/>
      <c r="H99" s="253">
        <f t="shared" si="2"/>
        <v>0</v>
      </c>
      <c r="I99" s="253"/>
      <c r="J99" s="253"/>
    </row>
    <row r="100" spans="1:10" ht="15" hidden="1" customHeight="1">
      <c r="A100" s="254"/>
      <c r="B100" s="249"/>
      <c r="C100" s="250"/>
      <c r="D100" s="250"/>
      <c r="E100" s="250"/>
      <c r="F100" s="256" t="s">
        <v>848</v>
      </c>
      <c r="G100" s="257"/>
      <c r="H100" s="253">
        <f t="shared" si="2"/>
        <v>0</v>
      </c>
      <c r="I100" s="253"/>
      <c r="J100" s="253"/>
    </row>
    <row r="101" spans="1:10" ht="15" hidden="1" customHeight="1">
      <c r="A101" s="254">
        <v>2185</v>
      </c>
      <c r="B101" s="249" t="s">
        <v>263</v>
      </c>
      <c r="C101" s="250">
        <v>8</v>
      </c>
      <c r="D101" s="250">
        <v>1</v>
      </c>
      <c r="E101" s="250"/>
      <c r="F101" s="256"/>
      <c r="G101" s="267"/>
      <c r="H101" s="253">
        <f t="shared" si="2"/>
        <v>0</v>
      </c>
      <c r="I101" s="253"/>
      <c r="J101" s="253"/>
    </row>
    <row r="102" spans="1:10" s="101" customFormat="1" ht="15.75" hidden="1" customHeight="1">
      <c r="A102" s="248">
        <v>2200</v>
      </c>
      <c r="B102" s="262" t="s">
        <v>252</v>
      </c>
      <c r="C102" s="251">
        <v>0</v>
      </c>
      <c r="D102" s="251">
        <v>0</v>
      </c>
      <c r="E102" s="251"/>
      <c r="F102" s="256" t="s">
        <v>851</v>
      </c>
      <c r="G102" s="268" t="s">
        <v>464</v>
      </c>
      <c r="H102" s="253">
        <f t="shared" si="2"/>
        <v>0</v>
      </c>
      <c r="I102" s="253">
        <f>SUM(I103,I108,I113,I118,I120)</f>
        <v>0</v>
      </c>
      <c r="J102" s="253">
        <f>SUM(J103,J108,J113,J118,J120)</f>
        <v>0</v>
      </c>
    </row>
    <row r="103" spans="1:10" ht="192" hidden="1" customHeight="1">
      <c r="A103" s="254">
        <v>2210</v>
      </c>
      <c r="B103" s="262" t="s">
        <v>252</v>
      </c>
      <c r="C103" s="250">
        <v>1</v>
      </c>
      <c r="D103" s="250">
        <v>0</v>
      </c>
      <c r="E103" s="250"/>
      <c r="F103" s="256" t="s">
        <v>10</v>
      </c>
      <c r="G103" s="269" t="s">
        <v>465</v>
      </c>
      <c r="H103" s="253">
        <f t="shared" si="2"/>
        <v>0</v>
      </c>
      <c r="I103" s="253">
        <f>SUM(I104)</f>
        <v>0</v>
      </c>
      <c r="J103" s="253">
        <f>SUM(J104)</f>
        <v>0</v>
      </c>
    </row>
    <row r="104" spans="1:10" ht="192" hidden="1" customHeight="1">
      <c r="A104" s="254">
        <v>2211</v>
      </c>
      <c r="B104" s="249" t="s">
        <v>252</v>
      </c>
      <c r="C104" s="250">
        <v>1</v>
      </c>
      <c r="D104" s="250">
        <v>1</v>
      </c>
      <c r="E104" s="250"/>
      <c r="F104" s="256" t="s">
        <v>466</v>
      </c>
      <c r="G104" s="267" t="s">
        <v>467</v>
      </c>
      <c r="H104" s="253">
        <f t="shared" si="2"/>
        <v>0</v>
      </c>
      <c r="I104" s="253">
        <f>SUM(I106:I107)</f>
        <v>0</v>
      </c>
      <c r="J104" s="253">
        <f>SUM(J106:J107)</f>
        <v>0</v>
      </c>
    </row>
    <row r="105" spans="1:10" ht="36" hidden="1" customHeight="1">
      <c r="A105" s="254"/>
      <c r="B105" s="249"/>
      <c r="C105" s="250"/>
      <c r="D105" s="250"/>
      <c r="E105" s="250"/>
      <c r="F105" s="256" t="s">
        <v>842</v>
      </c>
      <c r="G105" s="257"/>
      <c r="H105" s="253">
        <f t="shared" si="2"/>
        <v>0</v>
      </c>
      <c r="I105" s="253"/>
      <c r="J105" s="253"/>
    </row>
    <row r="106" spans="1:10" ht="15" hidden="1" customHeight="1">
      <c r="A106" s="254"/>
      <c r="B106" s="249"/>
      <c r="C106" s="250"/>
      <c r="D106" s="250"/>
      <c r="E106" s="250"/>
      <c r="F106" s="256" t="s">
        <v>848</v>
      </c>
      <c r="G106" s="257"/>
      <c r="H106" s="253">
        <f t="shared" si="2"/>
        <v>0</v>
      </c>
      <c r="I106" s="253"/>
      <c r="J106" s="253"/>
    </row>
    <row r="107" spans="1:10" ht="15" hidden="1" customHeight="1">
      <c r="A107" s="254"/>
      <c r="B107" s="249"/>
      <c r="C107" s="250"/>
      <c r="D107" s="250"/>
      <c r="E107" s="250"/>
      <c r="F107" s="256" t="s">
        <v>848</v>
      </c>
      <c r="G107" s="257"/>
      <c r="H107" s="253">
        <f t="shared" si="2"/>
        <v>0</v>
      </c>
      <c r="I107" s="253"/>
      <c r="J107" s="253"/>
    </row>
    <row r="108" spans="1:10" ht="156" hidden="1" customHeight="1">
      <c r="A108" s="254">
        <v>2220</v>
      </c>
      <c r="B108" s="262" t="s">
        <v>252</v>
      </c>
      <c r="C108" s="251">
        <v>2</v>
      </c>
      <c r="D108" s="251">
        <v>0</v>
      </c>
      <c r="E108" s="251"/>
      <c r="F108" s="256" t="s">
        <v>11</v>
      </c>
      <c r="G108" s="269" t="s">
        <v>468</v>
      </c>
      <c r="H108" s="253">
        <f t="shared" si="2"/>
        <v>0</v>
      </c>
      <c r="I108" s="253">
        <f>SUM(I109)</f>
        <v>0</v>
      </c>
      <c r="J108" s="253">
        <f>SUM(J109)</f>
        <v>0</v>
      </c>
    </row>
    <row r="109" spans="1:10" ht="156" hidden="1" customHeight="1">
      <c r="A109" s="254">
        <v>2221</v>
      </c>
      <c r="B109" s="249" t="s">
        <v>252</v>
      </c>
      <c r="C109" s="250">
        <v>2</v>
      </c>
      <c r="D109" s="250">
        <v>1</v>
      </c>
      <c r="E109" s="250"/>
      <c r="F109" s="256" t="s">
        <v>469</v>
      </c>
      <c r="G109" s="267" t="s">
        <v>470</v>
      </c>
      <c r="H109" s="253">
        <f t="shared" si="2"/>
        <v>0</v>
      </c>
      <c r="I109" s="253">
        <f>SUM(I111:I112)</f>
        <v>0</v>
      </c>
      <c r="J109" s="253">
        <f>SUM(J111:J112)</f>
        <v>0</v>
      </c>
    </row>
    <row r="110" spans="1:10" ht="36" hidden="1" customHeight="1">
      <c r="A110" s="254"/>
      <c r="B110" s="249"/>
      <c r="C110" s="250"/>
      <c r="D110" s="250"/>
      <c r="E110" s="250"/>
      <c r="F110" s="256" t="s">
        <v>842</v>
      </c>
      <c r="G110" s="257"/>
      <c r="H110" s="253">
        <f t="shared" si="2"/>
        <v>0</v>
      </c>
      <c r="I110" s="253"/>
      <c r="J110" s="253"/>
    </row>
    <row r="111" spans="1:10" ht="15" hidden="1" customHeight="1">
      <c r="A111" s="254"/>
      <c r="B111" s="249"/>
      <c r="C111" s="250"/>
      <c r="D111" s="250"/>
      <c r="E111" s="250"/>
      <c r="F111" s="256" t="s">
        <v>848</v>
      </c>
      <c r="G111" s="257"/>
      <c r="H111" s="253">
        <f t="shared" si="2"/>
        <v>0</v>
      </c>
      <c r="I111" s="253"/>
      <c r="J111" s="253"/>
    </row>
    <row r="112" spans="1:10" ht="15" hidden="1" customHeight="1">
      <c r="A112" s="254"/>
      <c r="B112" s="249"/>
      <c r="C112" s="250"/>
      <c r="D112" s="250"/>
      <c r="E112" s="250"/>
      <c r="F112" s="256" t="s">
        <v>848</v>
      </c>
      <c r="G112" s="257"/>
      <c r="H112" s="253">
        <f t="shared" si="2"/>
        <v>0</v>
      </c>
      <c r="I112" s="253"/>
      <c r="J112" s="253"/>
    </row>
    <row r="113" spans="1:10" ht="240" hidden="1" customHeight="1">
      <c r="A113" s="254">
        <v>2230</v>
      </c>
      <c r="B113" s="262" t="s">
        <v>252</v>
      </c>
      <c r="C113" s="250">
        <v>3</v>
      </c>
      <c r="D113" s="250">
        <v>0</v>
      </c>
      <c r="E113" s="250"/>
      <c r="F113" s="256" t="s">
        <v>12</v>
      </c>
      <c r="G113" s="269" t="s">
        <v>471</v>
      </c>
      <c r="H113" s="253">
        <f t="shared" si="2"/>
        <v>0</v>
      </c>
      <c r="I113" s="253">
        <f>SUM(I114)</f>
        <v>0</v>
      </c>
      <c r="J113" s="253">
        <f>SUM(J114)</f>
        <v>0</v>
      </c>
    </row>
    <row r="114" spans="1:10" ht="240" hidden="1" customHeight="1">
      <c r="A114" s="254">
        <v>2231</v>
      </c>
      <c r="B114" s="249" t="s">
        <v>252</v>
      </c>
      <c r="C114" s="250">
        <v>3</v>
      </c>
      <c r="D114" s="250">
        <v>1</v>
      </c>
      <c r="E114" s="250"/>
      <c r="F114" s="256" t="s">
        <v>472</v>
      </c>
      <c r="G114" s="267" t="s">
        <v>473</v>
      </c>
      <c r="H114" s="253">
        <f t="shared" si="2"/>
        <v>0</v>
      </c>
      <c r="I114" s="253">
        <f>SUM(I116:I117)</f>
        <v>0</v>
      </c>
      <c r="J114" s="253">
        <f>SUM(J116:J117)</f>
        <v>0</v>
      </c>
    </row>
    <row r="115" spans="1:10" ht="36" hidden="1" customHeight="1">
      <c r="A115" s="254"/>
      <c r="B115" s="249"/>
      <c r="C115" s="250"/>
      <c r="D115" s="250"/>
      <c r="E115" s="250"/>
      <c r="F115" s="256" t="s">
        <v>842</v>
      </c>
      <c r="G115" s="257"/>
      <c r="H115" s="253">
        <f t="shared" si="2"/>
        <v>0</v>
      </c>
      <c r="I115" s="253"/>
      <c r="J115" s="253"/>
    </row>
    <row r="116" spans="1:10" ht="15" hidden="1" customHeight="1">
      <c r="A116" s="254"/>
      <c r="B116" s="249"/>
      <c r="C116" s="250"/>
      <c r="D116" s="250"/>
      <c r="E116" s="250"/>
      <c r="F116" s="256" t="s">
        <v>848</v>
      </c>
      <c r="G116" s="257"/>
      <c r="H116" s="253">
        <f t="shared" si="2"/>
        <v>0</v>
      </c>
      <c r="I116" s="253"/>
      <c r="J116" s="253"/>
    </row>
    <row r="117" spans="1:10" ht="15" hidden="1" customHeight="1">
      <c r="A117" s="254"/>
      <c r="B117" s="249"/>
      <c r="C117" s="250"/>
      <c r="D117" s="250"/>
      <c r="E117" s="250"/>
      <c r="F117" s="256" t="s">
        <v>848</v>
      </c>
      <c r="G117" s="257"/>
      <c r="H117" s="253">
        <f t="shared" si="2"/>
        <v>0</v>
      </c>
      <c r="I117" s="253"/>
      <c r="J117" s="253"/>
    </row>
    <row r="118" spans="1:10" ht="26.25" hidden="1" customHeight="1">
      <c r="A118" s="254">
        <v>2240</v>
      </c>
      <c r="B118" s="262" t="s">
        <v>252</v>
      </c>
      <c r="C118" s="251">
        <v>4</v>
      </c>
      <c r="D118" s="251">
        <v>0</v>
      </c>
      <c r="E118" s="251"/>
      <c r="F118" s="256" t="s">
        <v>13</v>
      </c>
      <c r="G118" s="255" t="s">
        <v>474</v>
      </c>
      <c r="H118" s="253">
        <f t="shared" si="2"/>
        <v>0</v>
      </c>
      <c r="I118" s="253">
        <f>SUM(I119)</f>
        <v>0</v>
      </c>
      <c r="J118" s="253">
        <f>SUM(J119)</f>
        <v>0</v>
      </c>
    </row>
    <row r="119" spans="1:10" ht="132" hidden="1" customHeight="1">
      <c r="A119" s="254">
        <v>2241</v>
      </c>
      <c r="B119" s="249" t="s">
        <v>252</v>
      </c>
      <c r="C119" s="250">
        <v>4</v>
      </c>
      <c r="D119" s="250">
        <v>1</v>
      </c>
      <c r="E119" s="250"/>
      <c r="F119" s="256" t="s">
        <v>13</v>
      </c>
      <c r="G119" s="267" t="s">
        <v>474</v>
      </c>
      <c r="H119" s="253">
        <f t="shared" si="2"/>
        <v>0</v>
      </c>
      <c r="I119" s="253"/>
      <c r="J119" s="253"/>
    </row>
    <row r="120" spans="1:10" ht="384" hidden="1" customHeight="1">
      <c r="A120" s="254">
        <v>2250</v>
      </c>
      <c r="B120" s="262" t="s">
        <v>252</v>
      </c>
      <c r="C120" s="251">
        <v>5</v>
      </c>
      <c r="D120" s="251">
        <v>0</v>
      </c>
      <c r="E120" s="251"/>
      <c r="F120" s="256" t="s">
        <v>14</v>
      </c>
      <c r="G120" s="255" t="s">
        <v>476</v>
      </c>
      <c r="H120" s="253">
        <f t="shared" si="2"/>
        <v>0</v>
      </c>
      <c r="I120" s="253">
        <f>SUM(I121)</f>
        <v>0</v>
      </c>
      <c r="J120" s="253">
        <f>SUM(J121)</f>
        <v>0</v>
      </c>
    </row>
    <row r="121" spans="1:10" ht="384" hidden="1" customHeight="1">
      <c r="A121" s="254">
        <v>2251</v>
      </c>
      <c r="B121" s="249" t="s">
        <v>252</v>
      </c>
      <c r="C121" s="250">
        <v>5</v>
      </c>
      <c r="D121" s="250">
        <v>1</v>
      </c>
      <c r="E121" s="250"/>
      <c r="F121" s="256" t="s">
        <v>475</v>
      </c>
      <c r="G121" s="267" t="s">
        <v>477</v>
      </c>
      <c r="H121" s="253">
        <f t="shared" si="2"/>
        <v>0</v>
      </c>
      <c r="I121" s="253">
        <f>SUM(I123:I124)</f>
        <v>0</v>
      </c>
      <c r="J121" s="253">
        <f>SUM(J123:J124)</f>
        <v>0</v>
      </c>
    </row>
    <row r="122" spans="1:10" ht="36" hidden="1" customHeight="1">
      <c r="A122" s="254"/>
      <c r="B122" s="249"/>
      <c r="C122" s="250"/>
      <c r="D122" s="250"/>
      <c r="E122" s="250"/>
      <c r="F122" s="256" t="s">
        <v>842</v>
      </c>
      <c r="G122" s="257"/>
      <c r="H122" s="253">
        <f t="shared" si="2"/>
        <v>0</v>
      </c>
      <c r="I122" s="253"/>
      <c r="J122" s="253"/>
    </row>
    <row r="123" spans="1:10" ht="15" hidden="1" customHeight="1">
      <c r="A123" s="254"/>
      <c r="B123" s="249"/>
      <c r="C123" s="250"/>
      <c r="D123" s="250"/>
      <c r="E123" s="250"/>
      <c r="F123" s="256" t="s">
        <v>848</v>
      </c>
      <c r="G123" s="257"/>
      <c r="H123" s="253">
        <f t="shared" si="2"/>
        <v>0</v>
      </c>
      <c r="I123" s="253"/>
      <c r="J123" s="253"/>
    </row>
    <row r="124" spans="1:10" ht="15" hidden="1" customHeight="1">
      <c r="A124" s="254"/>
      <c r="B124" s="249"/>
      <c r="C124" s="250"/>
      <c r="D124" s="250"/>
      <c r="E124" s="250"/>
      <c r="F124" s="256" t="s">
        <v>848</v>
      </c>
      <c r="G124" s="257"/>
      <c r="H124" s="253">
        <f t="shared" si="2"/>
        <v>0</v>
      </c>
      <c r="I124" s="253"/>
      <c r="J124" s="253"/>
    </row>
    <row r="125" spans="1:10" s="101" customFormat="1" ht="23.25" hidden="1" customHeight="1">
      <c r="A125" s="248">
        <v>2300</v>
      </c>
      <c r="B125" s="262" t="s">
        <v>253</v>
      </c>
      <c r="C125" s="251">
        <v>0</v>
      </c>
      <c r="D125" s="251">
        <v>0</v>
      </c>
      <c r="E125" s="251"/>
      <c r="F125" s="256" t="s">
        <v>852</v>
      </c>
      <c r="G125" s="268" t="s">
        <v>478</v>
      </c>
      <c r="H125" s="253">
        <f t="shared" si="2"/>
        <v>0</v>
      </c>
      <c r="I125" s="253">
        <f>SUM(I126,I139,I144,I153,I158,I163,I168)</f>
        <v>0</v>
      </c>
      <c r="J125" s="253">
        <f>SUM(J126,J139,J144,J153,J158,J163,J168)</f>
        <v>0</v>
      </c>
    </row>
    <row r="126" spans="1:10" ht="180" hidden="1" customHeight="1">
      <c r="A126" s="254">
        <v>2310</v>
      </c>
      <c r="B126" s="262" t="s">
        <v>253</v>
      </c>
      <c r="C126" s="251">
        <v>1</v>
      </c>
      <c r="D126" s="251">
        <v>0</v>
      </c>
      <c r="E126" s="251"/>
      <c r="F126" s="256" t="s">
        <v>15</v>
      </c>
      <c r="G126" s="255" t="s">
        <v>480</v>
      </c>
      <c r="H126" s="253">
        <f t="shared" si="2"/>
        <v>0</v>
      </c>
      <c r="I126" s="253">
        <f>SUM(I127+I131+I135)</f>
        <v>0</v>
      </c>
      <c r="J126" s="253">
        <f>SUM(J127+J131+J135)</f>
        <v>0</v>
      </c>
    </row>
    <row r="127" spans="1:10" ht="180" hidden="1" customHeight="1">
      <c r="A127" s="254">
        <v>2311</v>
      </c>
      <c r="B127" s="249" t="s">
        <v>253</v>
      </c>
      <c r="C127" s="250">
        <v>1</v>
      </c>
      <c r="D127" s="250">
        <v>1</v>
      </c>
      <c r="E127" s="250"/>
      <c r="F127" s="256" t="s">
        <v>479</v>
      </c>
      <c r="G127" s="267" t="s">
        <v>481</v>
      </c>
      <c r="H127" s="253">
        <f t="shared" si="2"/>
        <v>0</v>
      </c>
      <c r="I127" s="253">
        <f>SUM(I129:I130)</f>
        <v>0</v>
      </c>
      <c r="J127" s="253">
        <f>SUM(J129:J130)</f>
        <v>0</v>
      </c>
    </row>
    <row r="128" spans="1:10" ht="36" hidden="1" customHeight="1">
      <c r="A128" s="254"/>
      <c r="B128" s="249"/>
      <c r="C128" s="250"/>
      <c r="D128" s="250"/>
      <c r="E128" s="250"/>
      <c r="F128" s="256" t="s">
        <v>842</v>
      </c>
      <c r="G128" s="257"/>
      <c r="H128" s="253">
        <f t="shared" si="2"/>
        <v>0</v>
      </c>
      <c r="I128" s="253"/>
      <c r="J128" s="253"/>
    </row>
    <row r="129" spans="1:10" ht="15" hidden="1" customHeight="1">
      <c r="A129" s="254"/>
      <c r="B129" s="249"/>
      <c r="C129" s="250"/>
      <c r="D129" s="250"/>
      <c r="E129" s="250"/>
      <c r="F129" s="256" t="s">
        <v>848</v>
      </c>
      <c r="G129" s="257"/>
      <c r="H129" s="253">
        <f t="shared" si="2"/>
        <v>0</v>
      </c>
      <c r="I129" s="253"/>
      <c r="J129" s="253"/>
    </row>
    <row r="130" spans="1:10" ht="15" hidden="1" customHeight="1">
      <c r="A130" s="254"/>
      <c r="B130" s="249"/>
      <c r="C130" s="250"/>
      <c r="D130" s="250"/>
      <c r="E130" s="250"/>
      <c r="F130" s="256" t="s">
        <v>848</v>
      </c>
      <c r="G130" s="257"/>
      <c r="H130" s="253">
        <f t="shared" si="2"/>
        <v>0</v>
      </c>
      <c r="I130" s="253"/>
      <c r="J130" s="253"/>
    </row>
    <row r="131" spans="1:10" ht="15" hidden="1" customHeight="1">
      <c r="A131" s="254">
        <v>2312</v>
      </c>
      <c r="B131" s="249" t="s">
        <v>253</v>
      </c>
      <c r="C131" s="250">
        <v>1</v>
      </c>
      <c r="D131" s="250">
        <v>2</v>
      </c>
      <c r="E131" s="250"/>
      <c r="F131" s="256" t="s">
        <v>97</v>
      </c>
      <c r="G131" s="267"/>
      <c r="H131" s="253">
        <f t="shared" si="2"/>
        <v>0</v>
      </c>
      <c r="I131" s="253">
        <f>SUM(I133:I134)</f>
        <v>0</v>
      </c>
      <c r="J131" s="253">
        <f>SUM(J133:J134)</f>
        <v>0</v>
      </c>
    </row>
    <row r="132" spans="1:10" ht="36" hidden="1" customHeight="1">
      <c r="A132" s="254"/>
      <c r="B132" s="249"/>
      <c r="C132" s="250"/>
      <c r="D132" s="250"/>
      <c r="E132" s="250"/>
      <c r="F132" s="256" t="s">
        <v>842</v>
      </c>
      <c r="G132" s="257"/>
      <c r="H132" s="253">
        <f t="shared" si="2"/>
        <v>0</v>
      </c>
      <c r="I132" s="253"/>
      <c r="J132" s="253"/>
    </row>
    <row r="133" spans="1:10" ht="15" hidden="1" customHeight="1">
      <c r="A133" s="254"/>
      <c r="B133" s="249"/>
      <c r="C133" s="250"/>
      <c r="D133" s="250"/>
      <c r="E133" s="250"/>
      <c r="F133" s="256" t="s">
        <v>848</v>
      </c>
      <c r="G133" s="257"/>
      <c r="H133" s="253">
        <f t="shared" si="2"/>
        <v>0</v>
      </c>
      <c r="I133" s="253"/>
      <c r="J133" s="253"/>
    </row>
    <row r="134" spans="1:10" ht="15" hidden="1" customHeight="1">
      <c r="A134" s="254"/>
      <c r="B134" s="249"/>
      <c r="C134" s="250"/>
      <c r="D134" s="250"/>
      <c r="E134" s="250"/>
      <c r="F134" s="256" t="s">
        <v>848</v>
      </c>
      <c r="G134" s="257"/>
      <c r="H134" s="253">
        <f t="shared" si="2"/>
        <v>0</v>
      </c>
      <c r="I134" s="253"/>
      <c r="J134" s="253"/>
    </row>
    <row r="135" spans="1:10" ht="15" hidden="1" customHeight="1">
      <c r="A135" s="254">
        <v>2313</v>
      </c>
      <c r="B135" s="249" t="s">
        <v>253</v>
      </c>
      <c r="C135" s="250">
        <v>1</v>
      </c>
      <c r="D135" s="250">
        <v>3</v>
      </c>
      <c r="E135" s="250"/>
      <c r="F135" s="256" t="s">
        <v>98</v>
      </c>
      <c r="G135" s="267"/>
      <c r="H135" s="253">
        <f t="shared" si="2"/>
        <v>0</v>
      </c>
      <c r="I135" s="253">
        <f>SUM(I137:I138)</f>
        <v>0</v>
      </c>
      <c r="J135" s="253">
        <f>SUM(J137:J138)</f>
        <v>0</v>
      </c>
    </row>
    <row r="136" spans="1:10" ht="36" hidden="1" customHeight="1">
      <c r="A136" s="254"/>
      <c r="B136" s="249"/>
      <c r="C136" s="250"/>
      <c r="D136" s="250"/>
      <c r="E136" s="250"/>
      <c r="F136" s="256" t="s">
        <v>842</v>
      </c>
      <c r="G136" s="257"/>
      <c r="H136" s="253">
        <f t="shared" si="2"/>
        <v>0</v>
      </c>
      <c r="I136" s="253"/>
      <c r="J136" s="253"/>
    </row>
    <row r="137" spans="1:10" ht="15" hidden="1" customHeight="1">
      <c r="A137" s="254"/>
      <c r="B137" s="249"/>
      <c r="C137" s="250"/>
      <c r="D137" s="250"/>
      <c r="E137" s="250"/>
      <c r="F137" s="256" t="s">
        <v>848</v>
      </c>
      <c r="G137" s="257"/>
      <c r="H137" s="253">
        <f t="shared" si="2"/>
        <v>0</v>
      </c>
      <c r="I137" s="253"/>
      <c r="J137" s="253"/>
    </row>
    <row r="138" spans="1:10" ht="15" hidden="1" customHeight="1">
      <c r="A138" s="254"/>
      <c r="B138" s="249"/>
      <c r="C138" s="250"/>
      <c r="D138" s="250"/>
      <c r="E138" s="250"/>
      <c r="F138" s="256" t="s">
        <v>848</v>
      </c>
      <c r="G138" s="257"/>
      <c r="H138" s="253">
        <f t="shared" si="2"/>
        <v>0</v>
      </c>
      <c r="I138" s="253"/>
      <c r="J138" s="253"/>
    </row>
    <row r="139" spans="1:10" ht="288" hidden="1" customHeight="1">
      <c r="A139" s="254">
        <v>2320</v>
      </c>
      <c r="B139" s="262" t="s">
        <v>253</v>
      </c>
      <c r="C139" s="251">
        <v>2</v>
      </c>
      <c r="D139" s="251">
        <v>0</v>
      </c>
      <c r="E139" s="251"/>
      <c r="F139" s="256" t="s">
        <v>16</v>
      </c>
      <c r="G139" s="255" t="s">
        <v>482</v>
      </c>
      <c r="H139" s="253">
        <f t="shared" si="2"/>
        <v>0</v>
      </c>
      <c r="I139" s="253">
        <f>SUM(I140)</f>
        <v>0</v>
      </c>
      <c r="J139" s="253">
        <f>SUM(J140)</f>
        <v>0</v>
      </c>
    </row>
    <row r="140" spans="1:10" ht="288" hidden="1" customHeight="1">
      <c r="A140" s="254">
        <v>2321</v>
      </c>
      <c r="B140" s="249" t="s">
        <v>253</v>
      </c>
      <c r="C140" s="250">
        <v>2</v>
      </c>
      <c r="D140" s="250">
        <v>1</v>
      </c>
      <c r="E140" s="250"/>
      <c r="F140" s="256" t="s">
        <v>99</v>
      </c>
      <c r="G140" s="267" t="s">
        <v>483</v>
      </c>
      <c r="H140" s="253">
        <f t="shared" si="2"/>
        <v>0</v>
      </c>
      <c r="I140" s="253">
        <f>SUM(I142:I143)</f>
        <v>0</v>
      </c>
      <c r="J140" s="253">
        <f>SUM(J142:J143)</f>
        <v>0</v>
      </c>
    </row>
    <row r="141" spans="1:10" ht="36" hidden="1" customHeight="1">
      <c r="A141" s="254"/>
      <c r="B141" s="249"/>
      <c r="C141" s="250"/>
      <c r="D141" s="250"/>
      <c r="E141" s="250"/>
      <c r="F141" s="256" t="s">
        <v>842</v>
      </c>
      <c r="G141" s="257"/>
      <c r="H141" s="253">
        <f t="shared" si="2"/>
        <v>0</v>
      </c>
      <c r="I141" s="253"/>
      <c r="J141" s="253"/>
    </row>
    <row r="142" spans="1:10" ht="15" hidden="1" customHeight="1">
      <c r="A142" s="254"/>
      <c r="B142" s="249"/>
      <c r="C142" s="250"/>
      <c r="D142" s="250"/>
      <c r="E142" s="250"/>
      <c r="F142" s="256" t="s">
        <v>848</v>
      </c>
      <c r="G142" s="257"/>
      <c r="H142" s="253">
        <f t="shared" si="2"/>
        <v>0</v>
      </c>
      <c r="I142" s="253"/>
      <c r="J142" s="253"/>
    </row>
    <row r="143" spans="1:10" ht="15" hidden="1" customHeight="1">
      <c r="A143" s="254"/>
      <c r="B143" s="249"/>
      <c r="C143" s="250"/>
      <c r="D143" s="250"/>
      <c r="E143" s="250"/>
      <c r="F143" s="256" t="s">
        <v>848</v>
      </c>
      <c r="G143" s="257"/>
      <c r="H143" s="253">
        <f t="shared" si="2"/>
        <v>0</v>
      </c>
      <c r="I143" s="253"/>
      <c r="J143" s="253"/>
    </row>
    <row r="144" spans="1:10" ht="120" hidden="1" customHeight="1">
      <c r="A144" s="254">
        <v>2330</v>
      </c>
      <c r="B144" s="262" t="s">
        <v>253</v>
      </c>
      <c r="C144" s="251">
        <v>3</v>
      </c>
      <c r="D144" s="251">
        <v>0</v>
      </c>
      <c r="E144" s="251"/>
      <c r="F144" s="256" t="s">
        <v>17</v>
      </c>
      <c r="G144" s="255" t="s">
        <v>484</v>
      </c>
      <c r="H144" s="253">
        <f t="shared" si="2"/>
        <v>0</v>
      </c>
      <c r="I144" s="253">
        <f>SUM(I145+I149)</f>
        <v>0</v>
      </c>
      <c r="J144" s="253">
        <f>SUM(J145)</f>
        <v>0</v>
      </c>
    </row>
    <row r="145" spans="1:10" ht="120" hidden="1" customHeight="1">
      <c r="A145" s="254">
        <v>2331</v>
      </c>
      <c r="B145" s="249" t="s">
        <v>253</v>
      </c>
      <c r="C145" s="250">
        <v>3</v>
      </c>
      <c r="D145" s="250">
        <v>1</v>
      </c>
      <c r="E145" s="250"/>
      <c r="F145" s="256" t="s">
        <v>485</v>
      </c>
      <c r="G145" s="267" t="s">
        <v>486</v>
      </c>
      <c r="H145" s="253">
        <f t="shared" si="2"/>
        <v>0</v>
      </c>
      <c r="I145" s="253">
        <f>SUM(I147:I148)</f>
        <v>0</v>
      </c>
      <c r="J145" s="253">
        <f>SUM(J147:J148)</f>
        <v>0</v>
      </c>
    </row>
    <row r="146" spans="1:10" ht="36" hidden="1" customHeight="1">
      <c r="A146" s="254"/>
      <c r="B146" s="249"/>
      <c r="C146" s="250"/>
      <c r="D146" s="250"/>
      <c r="E146" s="250"/>
      <c r="F146" s="256" t="s">
        <v>842</v>
      </c>
      <c r="G146" s="257"/>
      <c r="H146" s="253">
        <f t="shared" si="2"/>
        <v>0</v>
      </c>
      <c r="I146" s="253"/>
      <c r="J146" s="253"/>
    </row>
    <row r="147" spans="1:10" ht="15" hidden="1" customHeight="1">
      <c r="A147" s="254"/>
      <c r="B147" s="249"/>
      <c r="C147" s="250"/>
      <c r="D147" s="250"/>
      <c r="E147" s="250"/>
      <c r="F147" s="256" t="s">
        <v>848</v>
      </c>
      <c r="G147" s="257"/>
      <c r="H147" s="253">
        <f t="shared" si="2"/>
        <v>0</v>
      </c>
      <c r="I147" s="253"/>
      <c r="J147" s="253"/>
    </row>
    <row r="148" spans="1:10" ht="15" hidden="1" customHeight="1">
      <c r="A148" s="254"/>
      <c r="B148" s="249"/>
      <c r="C148" s="250"/>
      <c r="D148" s="250"/>
      <c r="E148" s="250"/>
      <c r="F148" s="256" t="s">
        <v>848</v>
      </c>
      <c r="G148" s="257"/>
      <c r="H148" s="253">
        <f t="shared" si="2"/>
        <v>0</v>
      </c>
      <c r="I148" s="253"/>
      <c r="J148" s="253"/>
    </row>
    <row r="149" spans="1:10" ht="15" hidden="1" customHeight="1">
      <c r="A149" s="254">
        <v>2332</v>
      </c>
      <c r="B149" s="249" t="s">
        <v>253</v>
      </c>
      <c r="C149" s="250">
        <v>3</v>
      </c>
      <c r="D149" s="250">
        <v>2</v>
      </c>
      <c r="E149" s="250"/>
      <c r="F149" s="256" t="s">
        <v>100</v>
      </c>
      <c r="G149" s="267"/>
      <c r="H149" s="253">
        <f t="shared" si="2"/>
        <v>0</v>
      </c>
      <c r="I149" s="253">
        <f>SUM(I151:I152)</f>
        <v>0</v>
      </c>
      <c r="J149" s="253">
        <f>SUM(J151:J152)</f>
        <v>0</v>
      </c>
    </row>
    <row r="150" spans="1:10" ht="36" hidden="1" customHeight="1">
      <c r="A150" s="254"/>
      <c r="B150" s="249"/>
      <c r="C150" s="250"/>
      <c r="D150" s="250"/>
      <c r="E150" s="250"/>
      <c r="F150" s="256" t="s">
        <v>842</v>
      </c>
      <c r="G150" s="257"/>
      <c r="H150" s="253">
        <f t="shared" si="2"/>
        <v>0</v>
      </c>
      <c r="I150" s="253"/>
      <c r="J150" s="253"/>
    </row>
    <row r="151" spans="1:10" ht="15" hidden="1" customHeight="1">
      <c r="A151" s="254"/>
      <c r="B151" s="249"/>
      <c r="C151" s="250"/>
      <c r="D151" s="250"/>
      <c r="E151" s="250"/>
      <c r="F151" s="256" t="s">
        <v>848</v>
      </c>
      <c r="G151" s="257"/>
      <c r="H151" s="253">
        <f t="shared" si="2"/>
        <v>0</v>
      </c>
      <c r="I151" s="253"/>
      <c r="J151" s="253"/>
    </row>
    <row r="152" spans="1:10" ht="15" hidden="1" customHeight="1">
      <c r="A152" s="254"/>
      <c r="B152" s="249"/>
      <c r="C152" s="250"/>
      <c r="D152" s="250"/>
      <c r="E152" s="250"/>
      <c r="F152" s="256" t="s">
        <v>848</v>
      </c>
      <c r="G152" s="257"/>
      <c r="H152" s="253">
        <f t="shared" si="2"/>
        <v>0</v>
      </c>
      <c r="I152" s="253"/>
      <c r="J152" s="253"/>
    </row>
    <row r="153" spans="1:10" ht="15" hidden="1" customHeight="1">
      <c r="A153" s="254">
        <v>2340</v>
      </c>
      <c r="B153" s="262" t="s">
        <v>253</v>
      </c>
      <c r="C153" s="251">
        <v>4</v>
      </c>
      <c r="D153" s="251">
        <v>0</v>
      </c>
      <c r="E153" s="251"/>
      <c r="F153" s="256" t="s">
        <v>18</v>
      </c>
      <c r="G153" s="267"/>
      <c r="H153" s="253">
        <f t="shared" si="2"/>
        <v>0</v>
      </c>
      <c r="I153" s="253">
        <f>SUM(I154)</f>
        <v>0</v>
      </c>
      <c r="J153" s="253">
        <f>SUM(J154)</f>
        <v>0</v>
      </c>
    </row>
    <row r="154" spans="1:10" ht="15" hidden="1" customHeight="1">
      <c r="A154" s="254">
        <v>2341</v>
      </c>
      <c r="B154" s="249" t="s">
        <v>253</v>
      </c>
      <c r="C154" s="250">
        <v>4</v>
      </c>
      <c r="D154" s="250">
        <v>1</v>
      </c>
      <c r="E154" s="250"/>
      <c r="F154" s="256" t="s">
        <v>101</v>
      </c>
      <c r="G154" s="267"/>
      <c r="H154" s="253">
        <f t="shared" si="2"/>
        <v>0</v>
      </c>
      <c r="I154" s="253">
        <f>SUM(I156:I157)</f>
        <v>0</v>
      </c>
      <c r="J154" s="253">
        <f>SUM(J156:J157)</f>
        <v>0</v>
      </c>
    </row>
    <row r="155" spans="1:10" ht="36" hidden="1" customHeight="1">
      <c r="A155" s="254"/>
      <c r="B155" s="249"/>
      <c r="C155" s="250"/>
      <c r="D155" s="250"/>
      <c r="E155" s="250"/>
      <c r="F155" s="256" t="s">
        <v>842</v>
      </c>
      <c r="G155" s="257"/>
      <c r="H155" s="253">
        <f t="shared" si="2"/>
        <v>0</v>
      </c>
      <c r="I155" s="253"/>
      <c r="J155" s="253"/>
    </row>
    <row r="156" spans="1:10" ht="15" hidden="1" customHeight="1">
      <c r="A156" s="254"/>
      <c r="B156" s="249"/>
      <c r="C156" s="250"/>
      <c r="D156" s="250"/>
      <c r="E156" s="250"/>
      <c r="F156" s="256" t="s">
        <v>848</v>
      </c>
      <c r="G156" s="257"/>
      <c r="H156" s="253">
        <f t="shared" si="2"/>
        <v>0</v>
      </c>
      <c r="I156" s="253"/>
      <c r="J156" s="253"/>
    </row>
    <row r="157" spans="1:10" ht="15" hidden="1" customHeight="1">
      <c r="A157" s="254"/>
      <c r="B157" s="249"/>
      <c r="C157" s="250"/>
      <c r="D157" s="250"/>
      <c r="E157" s="250"/>
      <c r="F157" s="256" t="s">
        <v>848</v>
      </c>
      <c r="G157" s="257"/>
      <c r="H157" s="253">
        <f t="shared" ref="H157:H252" si="3">SUM(I157:J157)</f>
        <v>0</v>
      </c>
      <c r="I157" s="253"/>
      <c r="J157" s="253"/>
    </row>
    <row r="158" spans="1:10" ht="84" hidden="1" customHeight="1">
      <c r="A158" s="254">
        <v>2350</v>
      </c>
      <c r="B158" s="262" t="s">
        <v>253</v>
      </c>
      <c r="C158" s="251">
        <v>5</v>
      </c>
      <c r="D158" s="251">
        <v>0</v>
      </c>
      <c r="E158" s="251"/>
      <c r="F158" s="256" t="s">
        <v>19</v>
      </c>
      <c r="G158" s="255" t="s">
        <v>487</v>
      </c>
      <c r="H158" s="253">
        <f t="shared" si="3"/>
        <v>0</v>
      </c>
      <c r="I158" s="253">
        <f>SUM(I159)</f>
        <v>0</v>
      </c>
      <c r="J158" s="253">
        <f>SUM(J159)</f>
        <v>0</v>
      </c>
    </row>
    <row r="159" spans="1:10" ht="84" hidden="1" customHeight="1">
      <c r="A159" s="254">
        <v>2351</v>
      </c>
      <c r="B159" s="249" t="s">
        <v>253</v>
      </c>
      <c r="C159" s="250">
        <v>5</v>
      </c>
      <c r="D159" s="250">
        <v>1</v>
      </c>
      <c r="E159" s="250"/>
      <c r="F159" s="256" t="s">
        <v>488</v>
      </c>
      <c r="G159" s="267" t="s">
        <v>487</v>
      </c>
      <c r="H159" s="253">
        <f t="shared" si="3"/>
        <v>0</v>
      </c>
      <c r="I159" s="253">
        <f>SUM(I161:I162)</f>
        <v>0</v>
      </c>
      <c r="J159" s="253">
        <f>SUM(J161:J162)</f>
        <v>0</v>
      </c>
    </row>
    <row r="160" spans="1:10" ht="36" hidden="1" customHeight="1">
      <c r="A160" s="254"/>
      <c r="B160" s="249"/>
      <c r="C160" s="250"/>
      <c r="D160" s="250"/>
      <c r="E160" s="250"/>
      <c r="F160" s="256" t="s">
        <v>842</v>
      </c>
      <c r="G160" s="257"/>
      <c r="H160" s="253">
        <f t="shared" si="3"/>
        <v>0</v>
      </c>
      <c r="I160" s="253"/>
      <c r="J160" s="253"/>
    </row>
    <row r="161" spans="1:10" ht="15" hidden="1" customHeight="1">
      <c r="A161" s="254"/>
      <c r="B161" s="249"/>
      <c r="C161" s="250"/>
      <c r="D161" s="250"/>
      <c r="E161" s="250"/>
      <c r="F161" s="256" t="s">
        <v>848</v>
      </c>
      <c r="G161" s="257"/>
      <c r="H161" s="253">
        <f t="shared" si="3"/>
        <v>0</v>
      </c>
      <c r="I161" s="253"/>
      <c r="J161" s="253"/>
    </row>
    <row r="162" spans="1:10" ht="15" hidden="1" customHeight="1">
      <c r="A162" s="254"/>
      <c r="B162" s="249"/>
      <c r="C162" s="250"/>
      <c r="D162" s="250"/>
      <c r="E162" s="250"/>
      <c r="F162" s="256" t="s">
        <v>848</v>
      </c>
      <c r="G162" s="257"/>
      <c r="H162" s="253">
        <f t="shared" si="3"/>
        <v>0</v>
      </c>
      <c r="I162" s="253"/>
      <c r="J162" s="253"/>
    </row>
    <row r="163" spans="1:10" ht="324" hidden="1" customHeight="1">
      <c r="A163" s="254">
        <v>2360</v>
      </c>
      <c r="B163" s="262" t="s">
        <v>253</v>
      </c>
      <c r="C163" s="251">
        <v>6</v>
      </c>
      <c r="D163" s="251">
        <v>0</v>
      </c>
      <c r="E163" s="251"/>
      <c r="F163" s="256" t="s">
        <v>22</v>
      </c>
      <c r="G163" s="255" t="s">
        <v>489</v>
      </c>
      <c r="H163" s="253">
        <f t="shared" si="3"/>
        <v>0</v>
      </c>
      <c r="I163" s="253">
        <f>SUM(I164)</f>
        <v>0</v>
      </c>
      <c r="J163" s="253">
        <f>SUM(J164)</f>
        <v>0</v>
      </c>
    </row>
    <row r="164" spans="1:10" ht="25.5" hidden="1" customHeight="1">
      <c r="A164" s="254">
        <v>2361</v>
      </c>
      <c r="B164" s="249" t="s">
        <v>253</v>
      </c>
      <c r="C164" s="250">
        <v>6</v>
      </c>
      <c r="D164" s="250">
        <v>1</v>
      </c>
      <c r="E164" s="250"/>
      <c r="F164" s="256" t="s">
        <v>179</v>
      </c>
      <c r="G164" s="267" t="s">
        <v>490</v>
      </c>
      <c r="H164" s="253">
        <f t="shared" si="3"/>
        <v>0</v>
      </c>
      <c r="I164" s="253">
        <f>SUM(I166:I167)</f>
        <v>0</v>
      </c>
      <c r="J164" s="253">
        <f>SUM(J166:J167)</f>
        <v>0</v>
      </c>
    </row>
    <row r="165" spans="1:10" ht="36" hidden="1" customHeight="1">
      <c r="A165" s="254"/>
      <c r="B165" s="249"/>
      <c r="C165" s="250"/>
      <c r="D165" s="250"/>
      <c r="E165" s="250"/>
      <c r="F165" s="256" t="s">
        <v>842</v>
      </c>
      <c r="G165" s="257"/>
      <c r="H165" s="253">
        <f t="shared" si="3"/>
        <v>0</v>
      </c>
      <c r="I165" s="253"/>
      <c r="J165" s="253"/>
    </row>
    <row r="166" spans="1:10" ht="15" hidden="1" customHeight="1">
      <c r="A166" s="254"/>
      <c r="B166" s="249"/>
      <c r="C166" s="250"/>
      <c r="D166" s="250"/>
      <c r="E166" s="250"/>
      <c r="F166" s="256" t="s">
        <v>848</v>
      </c>
      <c r="G166" s="257"/>
      <c r="H166" s="253">
        <f t="shared" si="3"/>
        <v>0</v>
      </c>
      <c r="I166" s="253"/>
      <c r="J166" s="253"/>
    </row>
    <row r="167" spans="1:10" ht="15" hidden="1" customHeight="1">
      <c r="A167" s="254"/>
      <c r="B167" s="249"/>
      <c r="C167" s="250"/>
      <c r="D167" s="250"/>
      <c r="E167" s="250"/>
      <c r="F167" s="256" t="s">
        <v>848</v>
      </c>
      <c r="G167" s="257"/>
      <c r="H167" s="253">
        <f t="shared" si="3"/>
        <v>0</v>
      </c>
      <c r="I167" s="253"/>
      <c r="J167" s="253"/>
    </row>
    <row r="168" spans="1:10" ht="25.5" hidden="1" customHeight="1">
      <c r="A168" s="254">
        <v>2370</v>
      </c>
      <c r="B168" s="262" t="s">
        <v>253</v>
      </c>
      <c r="C168" s="251">
        <v>7</v>
      </c>
      <c r="D168" s="251">
        <v>0</v>
      </c>
      <c r="E168" s="251"/>
      <c r="F168" s="256" t="s">
        <v>853</v>
      </c>
      <c r="G168" s="255" t="s">
        <v>491</v>
      </c>
      <c r="H168" s="253">
        <f t="shared" si="3"/>
        <v>0</v>
      </c>
      <c r="I168" s="253">
        <f>SUM(I169)</f>
        <v>0</v>
      </c>
      <c r="J168" s="253">
        <f>SUM(J169)</f>
        <v>0</v>
      </c>
    </row>
    <row r="169" spans="1:10" ht="409.5" hidden="1" customHeight="1">
      <c r="A169" s="254">
        <v>2371</v>
      </c>
      <c r="B169" s="249" t="s">
        <v>253</v>
      </c>
      <c r="C169" s="250">
        <v>7</v>
      </c>
      <c r="D169" s="250">
        <v>1</v>
      </c>
      <c r="E169" s="250"/>
      <c r="F169" s="256" t="s">
        <v>180</v>
      </c>
      <c r="G169" s="267" t="s">
        <v>492</v>
      </c>
      <c r="H169" s="253">
        <f t="shared" si="3"/>
        <v>0</v>
      </c>
      <c r="I169" s="253">
        <f>SUM(I171:I172)</f>
        <v>0</v>
      </c>
      <c r="J169" s="253">
        <f>SUM(J171:J172)</f>
        <v>0</v>
      </c>
    </row>
    <row r="170" spans="1:10" ht="20.25" hidden="1" customHeight="1">
      <c r="A170" s="254"/>
      <c r="B170" s="249"/>
      <c r="C170" s="250"/>
      <c r="D170" s="250"/>
      <c r="E170" s="250"/>
      <c r="F170" s="256" t="s">
        <v>842</v>
      </c>
      <c r="G170" s="257"/>
      <c r="H170" s="253">
        <f t="shared" si="3"/>
        <v>0</v>
      </c>
      <c r="I170" s="253"/>
      <c r="J170" s="253"/>
    </row>
    <row r="171" spans="1:10" ht="1.5" hidden="1" customHeight="1">
      <c r="A171" s="254"/>
      <c r="B171" s="249"/>
      <c r="C171" s="250"/>
      <c r="D171" s="250"/>
      <c r="E171" s="250"/>
      <c r="F171" s="256" t="s">
        <v>848</v>
      </c>
      <c r="G171" s="257"/>
      <c r="H171" s="253">
        <f t="shared" si="3"/>
        <v>0</v>
      </c>
      <c r="I171" s="253"/>
      <c r="J171" s="253"/>
    </row>
    <row r="172" spans="1:10" ht="20.25" hidden="1" customHeight="1">
      <c r="A172" s="254"/>
      <c r="B172" s="249"/>
      <c r="C172" s="250"/>
      <c r="D172" s="250"/>
      <c r="E172" s="250"/>
      <c r="F172" s="256" t="s">
        <v>848</v>
      </c>
      <c r="G172" s="257"/>
      <c r="H172" s="253">
        <f t="shared" si="3"/>
        <v>0</v>
      </c>
      <c r="I172" s="253"/>
      <c r="J172" s="253"/>
    </row>
    <row r="173" spans="1:10" ht="39" customHeight="1">
      <c r="A173" s="240">
        <v>2150</v>
      </c>
      <c r="B173" s="243" t="s">
        <v>251</v>
      </c>
      <c r="C173" s="243">
        <v>5</v>
      </c>
      <c r="D173" s="243">
        <v>0</v>
      </c>
      <c r="E173" s="250"/>
      <c r="F173" s="256" t="s">
        <v>6</v>
      </c>
      <c r="G173" s="257"/>
      <c r="H173" s="247">
        <f>SUM(I173:J173)</f>
        <v>0</v>
      </c>
      <c r="I173" s="247">
        <f>SUM(I174)</f>
        <v>0</v>
      </c>
      <c r="J173" s="247">
        <v>0</v>
      </c>
    </row>
    <row r="174" spans="1:10" ht="17.25" hidden="1" customHeight="1">
      <c r="A174" s="240"/>
      <c r="B174" s="243"/>
      <c r="C174" s="243"/>
      <c r="D174" s="243"/>
      <c r="E174" s="250"/>
      <c r="F174" s="256"/>
      <c r="G174" s="257"/>
      <c r="H174" s="247">
        <f>SUM(I174:J174)</f>
        <v>0</v>
      </c>
      <c r="I174" s="247">
        <v>0</v>
      </c>
      <c r="J174" s="247">
        <v>0</v>
      </c>
    </row>
    <row r="175" spans="1:10" ht="64.5" customHeight="1">
      <c r="A175" s="262"/>
      <c r="B175" s="249" t="s">
        <v>251</v>
      </c>
      <c r="C175" s="250">
        <v>6</v>
      </c>
      <c r="D175" s="250">
        <v>0</v>
      </c>
      <c r="E175" s="250"/>
      <c r="F175" s="270" t="s">
        <v>854</v>
      </c>
      <c r="G175" s="257"/>
      <c r="H175" s="253">
        <f t="shared" si="3"/>
        <v>705721.47499999998</v>
      </c>
      <c r="I175" s="253">
        <f>SUM(I176)</f>
        <v>48500</v>
      </c>
      <c r="J175" s="253">
        <f>J176</f>
        <v>657221.47499999998</v>
      </c>
    </row>
    <row r="176" spans="1:10" ht="38.25" customHeight="1">
      <c r="A176" s="249"/>
      <c r="B176" s="249" t="s">
        <v>251</v>
      </c>
      <c r="C176" s="250">
        <v>6</v>
      </c>
      <c r="D176" s="250">
        <v>1</v>
      </c>
      <c r="E176" s="250"/>
      <c r="F176" s="256" t="s">
        <v>855</v>
      </c>
      <c r="G176" s="257"/>
      <c r="H176" s="253">
        <f t="shared" si="3"/>
        <v>705721.47499999998</v>
      </c>
      <c r="I176" s="253">
        <f>I180+I181+I182+I183+I184+I187+I185+I186</f>
        <v>48500</v>
      </c>
      <c r="J176" s="253">
        <f>J188+J189+J190</f>
        <v>657221.47499999998</v>
      </c>
    </row>
    <row r="177" spans="1:10" ht="60" customHeight="1">
      <c r="A177" s="249"/>
      <c r="B177" s="250"/>
      <c r="C177" s="250"/>
      <c r="D177" s="250"/>
      <c r="E177" s="250"/>
      <c r="F177" s="256" t="s">
        <v>842</v>
      </c>
      <c r="G177" s="257"/>
      <c r="H177" s="253">
        <f t="shared" si="3"/>
        <v>0</v>
      </c>
      <c r="I177" s="253">
        <v>0</v>
      </c>
      <c r="J177" s="253">
        <v>0</v>
      </c>
    </row>
    <row r="178" spans="1:10" ht="29.25" customHeight="1">
      <c r="A178" s="249"/>
      <c r="B178" s="250"/>
      <c r="C178" s="250"/>
      <c r="D178" s="250"/>
      <c r="E178" s="250">
        <v>4212</v>
      </c>
      <c r="F178" s="258" t="s">
        <v>1061</v>
      </c>
      <c r="G178" s="257"/>
      <c r="H178" s="253">
        <f t="shared" si="3"/>
        <v>0</v>
      </c>
      <c r="I178" s="253">
        <v>0</v>
      </c>
      <c r="J178" s="253">
        <v>0</v>
      </c>
    </row>
    <row r="179" spans="1:10" ht="21" customHeight="1">
      <c r="A179" s="249"/>
      <c r="B179" s="250"/>
      <c r="C179" s="250"/>
      <c r="D179" s="250"/>
      <c r="E179" s="250">
        <v>4213</v>
      </c>
      <c r="F179" s="256" t="s">
        <v>113</v>
      </c>
      <c r="G179" s="257"/>
      <c r="H179" s="253">
        <f t="shared" si="3"/>
        <v>0</v>
      </c>
      <c r="I179" s="253">
        <v>0</v>
      </c>
      <c r="J179" s="253">
        <v>0</v>
      </c>
    </row>
    <row r="180" spans="1:10" ht="22.5" customHeight="1">
      <c r="A180" s="254"/>
      <c r="B180" s="249"/>
      <c r="C180" s="250"/>
      <c r="D180" s="250"/>
      <c r="E180" s="248">
        <v>4115</v>
      </c>
      <c r="F180" s="258" t="s">
        <v>111</v>
      </c>
      <c r="G180" s="257"/>
      <c r="H180" s="253">
        <f t="shared" si="3"/>
        <v>7000</v>
      </c>
      <c r="I180" s="253">
        <v>7000</v>
      </c>
      <c r="J180" s="259">
        <v>0</v>
      </c>
    </row>
    <row r="181" spans="1:10" ht="22.5" customHeight="1">
      <c r="A181" s="254"/>
      <c r="B181" s="249"/>
      <c r="C181" s="250"/>
      <c r="D181" s="250"/>
      <c r="E181" s="260">
        <v>4221</v>
      </c>
      <c r="F181" s="258" t="s">
        <v>118</v>
      </c>
      <c r="G181" s="257"/>
      <c r="H181" s="253">
        <f t="shared" si="3"/>
        <v>1000</v>
      </c>
      <c r="I181" s="253">
        <v>1000</v>
      </c>
      <c r="J181" s="259"/>
    </row>
    <row r="182" spans="1:10" ht="36" customHeight="1">
      <c r="A182" s="249"/>
      <c r="B182" s="250"/>
      <c r="C182" s="250"/>
      <c r="D182" s="250"/>
      <c r="E182" s="250">
        <v>4239</v>
      </c>
      <c r="F182" s="256" t="s">
        <v>845</v>
      </c>
      <c r="G182" s="257"/>
      <c r="H182" s="253">
        <f t="shared" si="3"/>
        <v>15000</v>
      </c>
      <c r="I182" s="253">
        <v>15000</v>
      </c>
      <c r="J182" s="253">
        <v>0</v>
      </c>
    </row>
    <row r="183" spans="1:10" ht="22.5" customHeight="1">
      <c r="A183" s="254"/>
      <c r="B183" s="249"/>
      <c r="C183" s="250"/>
      <c r="D183" s="250"/>
      <c r="E183" s="260">
        <v>4269</v>
      </c>
      <c r="F183" s="258" t="s">
        <v>846</v>
      </c>
      <c r="G183" s="257"/>
      <c r="H183" s="253">
        <f t="shared" si="3"/>
        <v>3000</v>
      </c>
      <c r="I183" s="253">
        <v>3000</v>
      </c>
      <c r="J183" s="259">
        <v>0</v>
      </c>
    </row>
    <row r="184" spans="1:10" ht="40.5" customHeight="1">
      <c r="A184" s="254"/>
      <c r="B184" s="249"/>
      <c r="C184" s="250"/>
      <c r="D184" s="250"/>
      <c r="E184" s="250">
        <v>4637</v>
      </c>
      <c r="F184" s="271" t="s">
        <v>182</v>
      </c>
      <c r="G184" s="257"/>
      <c r="H184" s="253">
        <f t="shared" si="3"/>
        <v>7000</v>
      </c>
      <c r="I184" s="253">
        <v>7000</v>
      </c>
      <c r="J184" s="253">
        <v>0</v>
      </c>
    </row>
    <row r="185" spans="1:10" ht="40.5" customHeight="1">
      <c r="A185" s="254"/>
      <c r="B185" s="249"/>
      <c r="C185" s="250"/>
      <c r="D185" s="250"/>
      <c r="E185" s="250">
        <v>4657</v>
      </c>
      <c r="F185" s="271" t="s">
        <v>900</v>
      </c>
      <c r="G185" s="257"/>
      <c r="H185" s="253">
        <f t="shared" si="3"/>
        <v>0</v>
      </c>
      <c r="I185" s="253">
        <v>0</v>
      </c>
      <c r="J185" s="253">
        <v>0</v>
      </c>
    </row>
    <row r="186" spans="1:10" ht="67.5" customHeight="1">
      <c r="A186" s="254"/>
      <c r="B186" s="249"/>
      <c r="C186" s="250"/>
      <c r="D186" s="250"/>
      <c r="E186" s="250">
        <v>4819</v>
      </c>
      <c r="F186" s="256" t="s">
        <v>901</v>
      </c>
      <c r="G186" s="257"/>
      <c r="H186" s="253">
        <f>SUM(I186:J186)</f>
        <v>500</v>
      </c>
      <c r="I186" s="253">
        <v>500</v>
      </c>
      <c r="J186" s="253">
        <v>0</v>
      </c>
    </row>
    <row r="187" spans="1:10" ht="24" customHeight="1">
      <c r="A187" s="254"/>
      <c r="B187" s="250"/>
      <c r="C187" s="250"/>
      <c r="D187" s="250"/>
      <c r="E187" s="250">
        <v>4823</v>
      </c>
      <c r="F187" s="256" t="s">
        <v>350</v>
      </c>
      <c r="G187" s="257"/>
      <c r="H187" s="253">
        <f t="shared" si="3"/>
        <v>15000</v>
      </c>
      <c r="I187" s="253">
        <v>15000</v>
      </c>
      <c r="J187" s="253">
        <v>0</v>
      </c>
    </row>
    <row r="188" spans="1:10" ht="41.25" customHeight="1">
      <c r="A188" s="254"/>
      <c r="B188" s="249"/>
      <c r="C188" s="250"/>
      <c r="D188" s="250"/>
      <c r="E188" s="260">
        <v>5113</v>
      </c>
      <c r="F188" s="256" t="s">
        <v>192</v>
      </c>
      <c r="G188" s="257"/>
      <c r="H188" s="247">
        <f>SUM(I188:J188)</f>
        <v>607000</v>
      </c>
      <c r="I188" s="247">
        <v>0</v>
      </c>
      <c r="J188" s="253">
        <v>607000</v>
      </c>
    </row>
    <row r="189" spans="1:10" ht="24" customHeight="1">
      <c r="A189" s="254"/>
      <c r="B189" s="250"/>
      <c r="C189" s="250"/>
      <c r="D189" s="250"/>
      <c r="E189" s="250">
        <v>5134</v>
      </c>
      <c r="F189" s="256" t="s">
        <v>186</v>
      </c>
      <c r="G189" s="257"/>
      <c r="H189" s="253">
        <f t="shared" si="3"/>
        <v>30000</v>
      </c>
      <c r="I189" s="253">
        <v>0</v>
      </c>
      <c r="J189" s="253">
        <v>30000</v>
      </c>
    </row>
    <row r="190" spans="1:10" ht="24" customHeight="1">
      <c r="A190" s="254"/>
      <c r="B190" s="250"/>
      <c r="C190" s="250"/>
      <c r="D190" s="250"/>
      <c r="E190" s="250">
        <v>5122</v>
      </c>
      <c r="F190" s="256" t="s">
        <v>188</v>
      </c>
      <c r="G190" s="257"/>
      <c r="H190" s="253">
        <f t="shared" si="3"/>
        <v>20221.474999999999</v>
      </c>
      <c r="I190" s="253">
        <v>0</v>
      </c>
      <c r="J190" s="253">
        <v>20221.474999999999</v>
      </c>
    </row>
    <row r="191" spans="1:10" ht="24.75" customHeight="1">
      <c r="A191" s="254">
        <v>2200</v>
      </c>
      <c r="B191" s="272" t="s">
        <v>252</v>
      </c>
      <c r="C191" s="250">
        <v>0</v>
      </c>
      <c r="D191" s="250">
        <v>0</v>
      </c>
      <c r="E191" s="250"/>
      <c r="F191" s="270" t="s">
        <v>856</v>
      </c>
      <c r="G191" s="257"/>
      <c r="H191" s="253">
        <f t="shared" si="3"/>
        <v>10000</v>
      </c>
      <c r="I191" s="253">
        <f>I192</f>
        <v>10000</v>
      </c>
      <c r="J191" s="253">
        <v>0</v>
      </c>
    </row>
    <row r="192" spans="1:10" ht="38.25" customHeight="1">
      <c r="A192" s="254"/>
      <c r="B192" s="272" t="s">
        <v>252</v>
      </c>
      <c r="C192" s="250">
        <v>2</v>
      </c>
      <c r="D192" s="250">
        <v>0</v>
      </c>
      <c r="E192" s="250"/>
      <c r="F192" s="256" t="s">
        <v>11</v>
      </c>
      <c r="G192" s="257"/>
      <c r="H192" s="253">
        <f t="shared" si="3"/>
        <v>10000</v>
      </c>
      <c r="I192" s="253">
        <f>I194</f>
        <v>10000</v>
      </c>
      <c r="J192" s="253">
        <v>0</v>
      </c>
    </row>
    <row r="193" spans="1:10" ht="25.5" customHeight="1">
      <c r="A193" s="254"/>
      <c r="B193" s="272" t="s">
        <v>252</v>
      </c>
      <c r="C193" s="250">
        <v>2</v>
      </c>
      <c r="D193" s="250">
        <v>1</v>
      </c>
      <c r="E193" s="250">
        <v>4241</v>
      </c>
      <c r="F193" s="256" t="s">
        <v>129</v>
      </c>
      <c r="G193" s="257"/>
      <c r="H193" s="253">
        <f>SUM(I193:J193)</f>
        <v>0</v>
      </c>
      <c r="I193" s="253">
        <v>0</v>
      </c>
      <c r="J193" s="253">
        <v>0</v>
      </c>
    </row>
    <row r="194" spans="1:10" ht="24.75" customHeight="1">
      <c r="A194" s="254"/>
      <c r="B194" s="272" t="s">
        <v>252</v>
      </c>
      <c r="C194" s="250">
        <v>2</v>
      </c>
      <c r="D194" s="250">
        <v>1</v>
      </c>
      <c r="E194" s="250">
        <v>4269</v>
      </c>
      <c r="F194" s="256" t="s">
        <v>846</v>
      </c>
      <c r="G194" s="257"/>
      <c r="H194" s="253">
        <f>SUM(I194)</f>
        <v>10000</v>
      </c>
      <c r="I194" s="253">
        <v>10000</v>
      </c>
      <c r="J194" s="253">
        <v>0</v>
      </c>
    </row>
    <row r="195" spans="1:10" ht="61.5" customHeight="1">
      <c r="A195" s="254">
        <v>2300</v>
      </c>
      <c r="B195" s="243" t="s">
        <v>253</v>
      </c>
      <c r="C195" s="243">
        <v>0</v>
      </c>
      <c r="D195" s="243">
        <v>0</v>
      </c>
      <c r="E195" s="250"/>
      <c r="F195" s="270" t="s">
        <v>857</v>
      </c>
      <c r="G195" s="257"/>
      <c r="H195" s="253">
        <f>SUM(I195)</f>
        <v>11000</v>
      </c>
      <c r="I195" s="253">
        <f>I196+I204</f>
        <v>11000</v>
      </c>
      <c r="J195" s="253">
        <v>0</v>
      </c>
    </row>
    <row r="196" spans="1:10" ht="28.5" customHeight="1">
      <c r="A196" s="254"/>
      <c r="B196" s="243" t="s">
        <v>253</v>
      </c>
      <c r="C196" s="243">
        <v>2</v>
      </c>
      <c r="D196" s="243">
        <v>0</v>
      </c>
      <c r="E196" s="250"/>
      <c r="F196" s="256" t="s">
        <v>16</v>
      </c>
      <c r="G196" s="257"/>
      <c r="H196" s="253">
        <f>SUM(I196)</f>
        <v>10000</v>
      </c>
      <c r="I196" s="253">
        <f>I197</f>
        <v>10000</v>
      </c>
      <c r="J196" s="253">
        <v>0</v>
      </c>
    </row>
    <row r="197" spans="1:10" ht="56.25" customHeight="1">
      <c r="A197" s="254"/>
      <c r="B197" s="273" t="s">
        <v>253</v>
      </c>
      <c r="C197" s="250">
        <v>2</v>
      </c>
      <c r="D197" s="250">
        <v>1</v>
      </c>
      <c r="E197" s="250">
        <v>4841</v>
      </c>
      <c r="F197" s="256" t="s">
        <v>890</v>
      </c>
      <c r="G197" s="257"/>
      <c r="H197" s="253">
        <f>SUM(I197)</f>
        <v>10000</v>
      </c>
      <c r="I197" s="253">
        <v>10000</v>
      </c>
      <c r="J197" s="253">
        <v>0</v>
      </c>
    </row>
    <row r="198" spans="1:10" ht="15" hidden="1" customHeight="1">
      <c r="A198" s="254"/>
      <c r="B198" s="249"/>
      <c r="C198" s="250"/>
      <c r="D198" s="250"/>
      <c r="E198" s="250"/>
      <c r="F198" s="256"/>
      <c r="G198" s="257"/>
      <c r="H198" s="253">
        <f t="shared" ref="H198:H204" si="4">SUM(I198)</f>
        <v>10000</v>
      </c>
      <c r="I198" s="253">
        <v>10000</v>
      </c>
      <c r="J198" s="253">
        <v>0</v>
      </c>
    </row>
    <row r="199" spans="1:10" ht="15" hidden="1" customHeight="1">
      <c r="A199" s="254"/>
      <c r="B199" s="249"/>
      <c r="C199" s="250"/>
      <c r="D199" s="250"/>
      <c r="E199" s="250"/>
      <c r="F199" s="256"/>
      <c r="G199" s="257"/>
      <c r="H199" s="253">
        <f t="shared" si="4"/>
        <v>10000</v>
      </c>
      <c r="I199" s="253">
        <v>10000</v>
      </c>
      <c r="J199" s="253">
        <v>0</v>
      </c>
    </row>
    <row r="200" spans="1:10" ht="15" hidden="1" customHeight="1">
      <c r="A200" s="254"/>
      <c r="B200" s="249"/>
      <c r="C200" s="250"/>
      <c r="D200" s="250"/>
      <c r="E200" s="250"/>
      <c r="F200" s="256"/>
      <c r="G200" s="257"/>
      <c r="H200" s="253">
        <f t="shared" si="4"/>
        <v>10000</v>
      </c>
      <c r="I200" s="253">
        <v>10000</v>
      </c>
      <c r="J200" s="253">
        <v>0</v>
      </c>
    </row>
    <row r="201" spans="1:10" ht="15" hidden="1" customHeight="1">
      <c r="A201" s="254"/>
      <c r="B201" s="249"/>
      <c r="C201" s="250"/>
      <c r="D201" s="250"/>
      <c r="E201" s="250"/>
      <c r="F201" s="256"/>
      <c r="G201" s="257"/>
      <c r="H201" s="253">
        <f t="shared" si="4"/>
        <v>10000</v>
      </c>
      <c r="I201" s="253">
        <v>10000</v>
      </c>
      <c r="J201" s="253">
        <v>0</v>
      </c>
    </row>
    <row r="202" spans="1:10" ht="0.75" hidden="1" customHeight="1">
      <c r="A202" s="254"/>
      <c r="B202" s="249"/>
      <c r="C202" s="250"/>
      <c r="D202" s="250"/>
      <c r="E202" s="250"/>
      <c r="F202" s="256"/>
      <c r="G202" s="257"/>
      <c r="H202" s="253">
        <f t="shared" si="4"/>
        <v>10000</v>
      </c>
      <c r="I202" s="253">
        <v>10000</v>
      </c>
      <c r="J202" s="253">
        <v>0</v>
      </c>
    </row>
    <row r="203" spans="1:10" ht="18.75" hidden="1" customHeight="1">
      <c r="A203" s="254"/>
      <c r="B203" s="249"/>
      <c r="C203" s="250"/>
      <c r="D203" s="250"/>
      <c r="E203" s="250"/>
      <c r="F203" s="256"/>
      <c r="G203" s="257"/>
      <c r="H203" s="253">
        <f t="shared" si="4"/>
        <v>10000</v>
      </c>
      <c r="I203" s="253">
        <v>10000</v>
      </c>
      <c r="J203" s="253">
        <v>0</v>
      </c>
    </row>
    <row r="204" spans="1:10" ht="18.75" customHeight="1">
      <c r="A204" s="254"/>
      <c r="B204" s="273" t="s">
        <v>253</v>
      </c>
      <c r="C204" s="250">
        <v>3</v>
      </c>
      <c r="D204" s="250">
        <v>1</v>
      </c>
      <c r="E204" s="250">
        <v>4239</v>
      </c>
      <c r="F204" s="256" t="s">
        <v>891</v>
      </c>
      <c r="G204" s="257"/>
      <c r="H204" s="253">
        <f t="shared" si="4"/>
        <v>1000</v>
      </c>
      <c r="I204" s="253">
        <v>1000</v>
      </c>
      <c r="J204" s="253">
        <v>0</v>
      </c>
    </row>
    <row r="205" spans="1:10" ht="99" customHeight="1">
      <c r="A205" s="248">
        <v>2400</v>
      </c>
      <c r="B205" s="249" t="s">
        <v>260</v>
      </c>
      <c r="C205" s="250">
        <v>0</v>
      </c>
      <c r="D205" s="250">
        <v>0</v>
      </c>
      <c r="E205" s="251"/>
      <c r="F205" s="256" t="s">
        <v>1062</v>
      </c>
      <c r="G205" s="268" t="s">
        <v>493</v>
      </c>
      <c r="H205" s="253">
        <f t="shared" si="3"/>
        <v>-1300903.2199999997</v>
      </c>
      <c r="I205" s="253">
        <f>I231</f>
        <v>2000</v>
      </c>
      <c r="J205" s="253">
        <f>J206+J275+J340</f>
        <v>-1302903.2199999997</v>
      </c>
    </row>
    <row r="206" spans="1:10" s="101" customFormat="1" ht="37.5" customHeight="1">
      <c r="A206" s="254">
        <v>2410</v>
      </c>
      <c r="B206" s="249" t="s">
        <v>260</v>
      </c>
      <c r="C206" s="250">
        <v>0</v>
      </c>
      <c r="D206" s="250">
        <v>0</v>
      </c>
      <c r="E206" s="251"/>
      <c r="F206" s="256" t="s">
        <v>1062</v>
      </c>
      <c r="G206" s="255" t="s">
        <v>495</v>
      </c>
      <c r="H206" s="253">
        <f t="shared" si="3"/>
        <v>128000</v>
      </c>
      <c r="I206" s="253">
        <v>0</v>
      </c>
      <c r="J206" s="253">
        <f>J234</f>
        <v>128000</v>
      </c>
    </row>
    <row r="207" spans="1:10" ht="18" hidden="1" customHeight="1">
      <c r="A207" s="254">
        <v>2411</v>
      </c>
      <c r="B207" s="249" t="s">
        <v>260</v>
      </c>
      <c r="C207" s="250">
        <v>1</v>
      </c>
      <c r="D207" s="250">
        <v>1</v>
      </c>
      <c r="E207" s="250"/>
      <c r="F207" s="256" t="s">
        <v>496</v>
      </c>
      <c r="G207" s="257" t="s">
        <v>497</v>
      </c>
      <c r="H207" s="253">
        <f t="shared" si="3"/>
        <v>0</v>
      </c>
      <c r="I207" s="253"/>
      <c r="J207" s="253">
        <f>SUM(J209:J210)</f>
        <v>0</v>
      </c>
    </row>
    <row r="208" spans="1:10" ht="19.5" hidden="1" customHeight="1">
      <c r="A208" s="254"/>
      <c r="B208" s="249"/>
      <c r="C208" s="250"/>
      <c r="D208" s="250"/>
      <c r="E208" s="250"/>
      <c r="F208" s="256" t="s">
        <v>842</v>
      </c>
      <c r="G208" s="257"/>
      <c r="H208" s="253">
        <f t="shared" si="3"/>
        <v>0</v>
      </c>
      <c r="I208" s="253"/>
      <c r="J208" s="253"/>
    </row>
    <row r="209" spans="1:10" ht="24.75" hidden="1" customHeight="1">
      <c r="A209" s="254"/>
      <c r="B209" s="249"/>
      <c r="C209" s="250"/>
      <c r="D209" s="250"/>
      <c r="E209" s="250"/>
      <c r="F209" s="256" t="s">
        <v>848</v>
      </c>
      <c r="G209" s="257"/>
      <c r="H209" s="253">
        <f t="shared" si="3"/>
        <v>0</v>
      </c>
      <c r="I209" s="253"/>
      <c r="J209" s="253"/>
    </row>
    <row r="210" spans="1:10" ht="19.5" hidden="1" customHeight="1">
      <c r="A210" s="254"/>
      <c r="B210" s="249"/>
      <c r="C210" s="250"/>
      <c r="D210" s="250"/>
      <c r="E210" s="250"/>
      <c r="F210" s="256" t="s">
        <v>848</v>
      </c>
      <c r="G210" s="257"/>
      <c r="H210" s="253">
        <f t="shared" si="3"/>
        <v>0</v>
      </c>
      <c r="I210" s="253"/>
      <c r="J210" s="253"/>
    </row>
    <row r="211" spans="1:10" ht="21.75" hidden="1" customHeight="1">
      <c r="A211" s="254">
        <v>2412</v>
      </c>
      <c r="B211" s="249" t="s">
        <v>260</v>
      </c>
      <c r="C211" s="250">
        <v>1</v>
      </c>
      <c r="D211" s="250">
        <v>2</v>
      </c>
      <c r="E211" s="250"/>
      <c r="F211" s="256" t="s">
        <v>498</v>
      </c>
      <c r="G211" s="267" t="s">
        <v>499</v>
      </c>
      <c r="H211" s="253">
        <f t="shared" si="3"/>
        <v>0</v>
      </c>
      <c r="I211" s="253"/>
      <c r="J211" s="253">
        <f>SUM(J213:J214)</f>
        <v>0</v>
      </c>
    </row>
    <row r="212" spans="1:10" ht="23.25" hidden="1" customHeight="1">
      <c r="A212" s="254"/>
      <c r="B212" s="249"/>
      <c r="C212" s="250"/>
      <c r="D212" s="250"/>
      <c r="E212" s="250"/>
      <c r="F212" s="256" t="s">
        <v>842</v>
      </c>
      <c r="G212" s="257"/>
      <c r="H212" s="253">
        <f t="shared" si="3"/>
        <v>0</v>
      </c>
      <c r="I212" s="253"/>
      <c r="J212" s="253"/>
    </row>
    <row r="213" spans="1:10" ht="11.25" hidden="1" customHeight="1">
      <c r="A213" s="254"/>
      <c r="B213" s="249"/>
      <c r="C213" s="250"/>
      <c r="D213" s="250"/>
      <c r="E213" s="250"/>
      <c r="F213" s="256" t="s">
        <v>848</v>
      </c>
      <c r="G213" s="257"/>
      <c r="H213" s="253">
        <f t="shared" si="3"/>
        <v>0</v>
      </c>
      <c r="I213" s="253"/>
      <c r="J213" s="253"/>
    </row>
    <row r="214" spans="1:10" ht="9" hidden="1" customHeight="1">
      <c r="A214" s="254"/>
      <c r="B214" s="249"/>
      <c r="C214" s="250"/>
      <c r="D214" s="250"/>
      <c r="E214" s="250"/>
      <c r="F214" s="256" t="s">
        <v>848</v>
      </c>
      <c r="G214" s="257"/>
      <c r="H214" s="253">
        <f t="shared" si="3"/>
        <v>0</v>
      </c>
      <c r="I214" s="253"/>
      <c r="J214" s="253"/>
    </row>
    <row r="215" spans="1:10" ht="9" hidden="1" customHeight="1">
      <c r="A215" s="254">
        <v>2420</v>
      </c>
      <c r="B215" s="262" t="s">
        <v>260</v>
      </c>
      <c r="C215" s="251">
        <v>2</v>
      </c>
      <c r="D215" s="251">
        <v>0</v>
      </c>
      <c r="E215" s="251"/>
      <c r="F215" s="256" t="s">
        <v>25</v>
      </c>
      <c r="G215" s="255" t="s">
        <v>500</v>
      </c>
      <c r="H215" s="253">
        <f t="shared" si="3"/>
        <v>0</v>
      </c>
      <c r="I215" s="253"/>
      <c r="J215" s="253">
        <f>SUM(J216)</f>
        <v>0</v>
      </c>
    </row>
    <row r="216" spans="1:10" ht="9.75" hidden="1" customHeight="1">
      <c r="A216" s="254">
        <v>2421</v>
      </c>
      <c r="B216" s="249" t="s">
        <v>260</v>
      </c>
      <c r="C216" s="250">
        <v>2</v>
      </c>
      <c r="D216" s="250">
        <v>1</v>
      </c>
      <c r="E216" s="250"/>
      <c r="F216" s="256" t="s">
        <v>501</v>
      </c>
      <c r="G216" s="267" t="s">
        <v>502</v>
      </c>
      <c r="H216" s="253">
        <f t="shared" si="3"/>
        <v>0</v>
      </c>
      <c r="I216" s="253"/>
      <c r="J216" s="253">
        <f>SUM(J218:J220)</f>
        <v>0</v>
      </c>
    </row>
    <row r="217" spans="1:10" ht="11.25" hidden="1" customHeight="1">
      <c r="A217" s="254"/>
      <c r="B217" s="249"/>
      <c r="C217" s="250"/>
      <c r="D217" s="250"/>
      <c r="E217" s="250"/>
      <c r="F217" s="256" t="s">
        <v>842</v>
      </c>
      <c r="G217" s="257"/>
      <c r="H217" s="253">
        <f t="shared" si="3"/>
        <v>0</v>
      </c>
      <c r="I217" s="253"/>
      <c r="J217" s="253"/>
    </row>
    <row r="218" spans="1:10" ht="9.75" hidden="1" customHeight="1">
      <c r="A218" s="254"/>
      <c r="B218" s="249"/>
      <c r="C218" s="250"/>
      <c r="D218" s="250"/>
      <c r="E218" s="254"/>
      <c r="F218" s="256"/>
      <c r="G218" s="257"/>
      <c r="H218" s="253"/>
      <c r="I218" s="253"/>
      <c r="J218" s="253"/>
    </row>
    <row r="219" spans="1:10" ht="12" hidden="1" customHeight="1">
      <c r="A219" s="254"/>
      <c r="B219" s="249"/>
      <c r="C219" s="250"/>
      <c r="D219" s="250"/>
      <c r="E219" s="254"/>
      <c r="F219" s="256"/>
      <c r="G219" s="257"/>
      <c r="H219" s="253"/>
      <c r="I219" s="253"/>
      <c r="J219" s="253"/>
    </row>
    <row r="220" spans="1:10" ht="12.75" hidden="1" customHeight="1">
      <c r="A220" s="254"/>
      <c r="B220" s="249"/>
      <c r="C220" s="250"/>
      <c r="D220" s="250"/>
      <c r="E220" s="254"/>
      <c r="F220" s="256"/>
      <c r="G220" s="257"/>
      <c r="H220" s="253"/>
      <c r="I220" s="253"/>
      <c r="J220" s="253"/>
    </row>
    <row r="221" spans="1:10" ht="8.25" hidden="1" customHeight="1">
      <c r="A221" s="254"/>
      <c r="B221" s="249"/>
      <c r="C221" s="250"/>
      <c r="D221" s="250"/>
      <c r="E221" s="254"/>
      <c r="F221" s="256"/>
      <c r="G221" s="257"/>
      <c r="H221" s="253"/>
      <c r="I221" s="253"/>
      <c r="J221" s="253"/>
    </row>
    <row r="222" spans="1:10" ht="13.5" hidden="1" customHeight="1">
      <c r="A222" s="254">
        <v>2422</v>
      </c>
      <c r="B222" s="249" t="s">
        <v>260</v>
      </c>
      <c r="C222" s="250">
        <v>2</v>
      </c>
      <c r="D222" s="250">
        <v>2</v>
      </c>
      <c r="E222" s="250"/>
      <c r="F222" s="256" t="s">
        <v>503</v>
      </c>
      <c r="G222" s="267" t="s">
        <v>504</v>
      </c>
      <c r="H222" s="253">
        <f t="shared" si="3"/>
        <v>0</v>
      </c>
      <c r="I222" s="253"/>
      <c r="J222" s="253">
        <f>SUM(J224:J225)</f>
        <v>0</v>
      </c>
    </row>
    <row r="223" spans="1:10" ht="12" hidden="1" customHeight="1">
      <c r="A223" s="254"/>
      <c r="B223" s="249"/>
      <c r="C223" s="250"/>
      <c r="D223" s="250"/>
      <c r="E223" s="250"/>
      <c r="F223" s="256" t="s">
        <v>842</v>
      </c>
      <c r="G223" s="257"/>
      <c r="H223" s="253">
        <f t="shared" si="3"/>
        <v>0</v>
      </c>
      <c r="I223" s="253"/>
      <c r="J223" s="253"/>
    </row>
    <row r="224" spans="1:10" ht="18" hidden="1" customHeight="1">
      <c r="A224" s="254"/>
      <c r="B224" s="249"/>
      <c r="C224" s="250"/>
      <c r="D224" s="250"/>
      <c r="E224" s="250"/>
      <c r="F224" s="256" t="s">
        <v>848</v>
      </c>
      <c r="G224" s="257"/>
      <c r="H224" s="253">
        <f t="shared" si="3"/>
        <v>0</v>
      </c>
      <c r="I224" s="253"/>
      <c r="J224" s="253"/>
    </row>
    <row r="225" spans="1:11" ht="18" hidden="1" customHeight="1">
      <c r="A225" s="254"/>
      <c r="B225" s="249"/>
      <c r="C225" s="250"/>
      <c r="D225" s="250"/>
      <c r="E225" s="250"/>
      <c r="F225" s="256" t="s">
        <v>848</v>
      </c>
      <c r="G225" s="257"/>
      <c r="H225" s="253">
        <f t="shared" si="3"/>
        <v>0</v>
      </c>
      <c r="I225" s="253"/>
      <c r="J225" s="253"/>
    </row>
    <row r="226" spans="1:11" ht="18.75" hidden="1" customHeight="1">
      <c r="A226" s="254">
        <v>2423</v>
      </c>
      <c r="B226" s="249" t="s">
        <v>260</v>
      </c>
      <c r="C226" s="250">
        <v>2</v>
      </c>
      <c r="D226" s="250">
        <v>3</v>
      </c>
      <c r="E226" s="250"/>
      <c r="F226" s="256" t="s">
        <v>505</v>
      </c>
      <c r="G226" s="267" t="s">
        <v>506</v>
      </c>
      <c r="H226" s="253">
        <f t="shared" si="3"/>
        <v>0</v>
      </c>
      <c r="I226" s="253"/>
      <c r="J226" s="253">
        <f>SUM(J228:J229)</f>
        <v>0</v>
      </c>
    </row>
    <row r="227" spans="1:11" ht="14.25" hidden="1" customHeight="1">
      <c r="A227" s="254"/>
      <c r="B227" s="249"/>
      <c r="C227" s="250"/>
      <c r="D227" s="250"/>
      <c r="E227" s="250"/>
      <c r="F227" s="256" t="s">
        <v>842</v>
      </c>
      <c r="G227" s="257"/>
      <c r="H227" s="253">
        <f t="shared" si="3"/>
        <v>0</v>
      </c>
      <c r="I227" s="253"/>
      <c r="J227" s="253"/>
    </row>
    <row r="228" spans="1:11" ht="14.25" hidden="1" customHeight="1">
      <c r="A228" s="254"/>
      <c r="B228" s="249"/>
      <c r="C228" s="250"/>
      <c r="D228" s="250"/>
      <c r="E228" s="250"/>
      <c r="F228" s="256" t="s">
        <v>848</v>
      </c>
      <c r="G228" s="257"/>
      <c r="H228" s="253">
        <f t="shared" si="3"/>
        <v>0</v>
      </c>
      <c r="I228" s="253"/>
      <c r="J228" s="253"/>
    </row>
    <row r="229" spans="1:11" ht="19.5" hidden="1" customHeight="1">
      <c r="A229" s="254"/>
      <c r="B229" s="249"/>
      <c r="C229" s="250"/>
      <c r="D229" s="250"/>
      <c r="E229" s="250"/>
      <c r="F229" s="256" t="s">
        <v>848</v>
      </c>
      <c r="G229" s="257"/>
      <c r="H229" s="253">
        <f t="shared" si="3"/>
        <v>0</v>
      </c>
      <c r="I229" s="253"/>
      <c r="J229" s="253"/>
    </row>
    <row r="230" spans="1:11" ht="60" customHeight="1">
      <c r="A230" s="254"/>
      <c r="B230" s="249" t="s">
        <v>260</v>
      </c>
      <c r="C230" s="250">
        <v>2</v>
      </c>
      <c r="D230" s="250">
        <v>0</v>
      </c>
      <c r="E230" s="250"/>
      <c r="F230" s="256" t="s">
        <v>897</v>
      </c>
      <c r="G230" s="257"/>
      <c r="H230" s="253">
        <f>I230</f>
        <v>2000</v>
      </c>
      <c r="I230" s="253">
        <f>I231</f>
        <v>2000</v>
      </c>
      <c r="J230" s="253"/>
    </row>
    <row r="231" spans="1:11" ht="19.5" customHeight="1">
      <c r="A231" s="254"/>
      <c r="B231" s="249" t="s">
        <v>260</v>
      </c>
      <c r="C231" s="250">
        <v>2</v>
      </c>
      <c r="D231" s="250">
        <v>1</v>
      </c>
      <c r="E231" s="250"/>
      <c r="F231" s="256" t="s">
        <v>895</v>
      </c>
      <c r="G231" s="257"/>
      <c r="H231" s="253">
        <f>I231</f>
        <v>2000</v>
      </c>
      <c r="I231" s="253">
        <f>I233</f>
        <v>2000</v>
      </c>
      <c r="J231" s="253"/>
    </row>
    <row r="232" spans="1:11" ht="37.5" customHeight="1">
      <c r="A232" s="254"/>
      <c r="B232" s="249"/>
      <c r="C232" s="250"/>
      <c r="D232" s="250"/>
      <c r="E232" s="250"/>
      <c r="F232" s="256" t="s">
        <v>842</v>
      </c>
      <c r="G232" s="257"/>
      <c r="H232" s="253">
        <f>SUM(I232:J232)</f>
        <v>0</v>
      </c>
      <c r="I232" s="253">
        <v>0</v>
      </c>
      <c r="J232" s="253">
        <v>0</v>
      </c>
    </row>
    <row r="233" spans="1:11" ht="37.5" customHeight="1">
      <c r="A233" s="254"/>
      <c r="B233" s="249"/>
      <c r="C233" s="250"/>
      <c r="D233" s="250"/>
      <c r="E233" s="250">
        <v>4637</v>
      </c>
      <c r="F233" s="271" t="s">
        <v>182</v>
      </c>
      <c r="G233" s="271" t="s">
        <v>182</v>
      </c>
      <c r="H233" s="274">
        <f>I233</f>
        <v>2000</v>
      </c>
      <c r="I233" s="253">
        <v>2000</v>
      </c>
      <c r="J233" s="253">
        <v>0</v>
      </c>
      <c r="K233" s="275"/>
    </row>
    <row r="234" spans="1:11" ht="21.75" customHeight="1">
      <c r="A234" s="254">
        <v>2424</v>
      </c>
      <c r="B234" s="249" t="s">
        <v>260</v>
      </c>
      <c r="C234" s="250">
        <v>2</v>
      </c>
      <c r="D234" s="250">
        <v>4</v>
      </c>
      <c r="E234" s="250"/>
      <c r="F234" s="256" t="s">
        <v>261</v>
      </c>
      <c r="G234" s="267"/>
      <c r="H234" s="253">
        <f t="shared" si="3"/>
        <v>128000</v>
      </c>
      <c r="I234" s="253">
        <v>0</v>
      </c>
      <c r="J234" s="253">
        <f>J236+J238+J239</f>
        <v>128000</v>
      </c>
    </row>
    <row r="235" spans="1:11" ht="36.75" customHeight="1">
      <c r="A235" s="254"/>
      <c r="B235" s="249"/>
      <c r="C235" s="250"/>
      <c r="D235" s="250"/>
      <c r="E235" s="250"/>
      <c r="F235" s="256" t="s">
        <v>842</v>
      </c>
      <c r="G235" s="257"/>
      <c r="H235" s="253">
        <f t="shared" si="3"/>
        <v>0</v>
      </c>
      <c r="I235" s="253">
        <v>0</v>
      </c>
      <c r="J235" s="253">
        <v>0</v>
      </c>
    </row>
    <row r="236" spans="1:11" ht="39" customHeight="1">
      <c r="A236" s="254"/>
      <c r="B236" s="249"/>
      <c r="C236" s="250"/>
      <c r="D236" s="250"/>
      <c r="E236" s="250">
        <v>5112</v>
      </c>
      <c r="F236" s="256" t="s">
        <v>191</v>
      </c>
      <c r="G236" s="257"/>
      <c r="H236" s="253">
        <f t="shared" si="3"/>
        <v>125000</v>
      </c>
      <c r="I236" s="253">
        <v>0</v>
      </c>
      <c r="J236" s="253">
        <v>125000</v>
      </c>
    </row>
    <row r="237" spans="1:11" ht="12.75" hidden="1" customHeight="1">
      <c r="A237" s="254"/>
      <c r="B237" s="249"/>
      <c r="C237" s="250"/>
      <c r="D237" s="250"/>
      <c r="E237" s="250"/>
      <c r="F237" s="256" t="s">
        <v>848</v>
      </c>
      <c r="G237" s="257"/>
      <c r="H237" s="253">
        <f t="shared" si="3"/>
        <v>0</v>
      </c>
      <c r="I237" s="253">
        <v>0</v>
      </c>
      <c r="J237" s="253"/>
    </row>
    <row r="238" spans="1:11" ht="39" customHeight="1">
      <c r="A238" s="254"/>
      <c r="B238" s="249"/>
      <c r="C238" s="250"/>
      <c r="D238" s="250"/>
      <c r="E238" s="250">
        <v>5113</v>
      </c>
      <c r="F238" s="256" t="s">
        <v>192</v>
      </c>
      <c r="G238" s="257"/>
      <c r="H238" s="253">
        <f t="shared" si="3"/>
        <v>0</v>
      </c>
      <c r="I238" s="253">
        <v>0</v>
      </c>
      <c r="J238" s="253">
        <v>0</v>
      </c>
    </row>
    <row r="239" spans="1:11" ht="39" customHeight="1">
      <c r="A239" s="254"/>
      <c r="B239" s="249"/>
      <c r="C239" s="250"/>
      <c r="D239" s="250"/>
      <c r="E239" s="250">
        <v>5129</v>
      </c>
      <c r="F239" s="256" t="s">
        <v>892</v>
      </c>
      <c r="G239" s="257"/>
      <c r="H239" s="253">
        <f>SUM(I239:J239)</f>
        <v>3000</v>
      </c>
      <c r="I239" s="253">
        <v>0</v>
      </c>
      <c r="J239" s="253">
        <v>3000</v>
      </c>
    </row>
    <row r="240" spans="1:11" ht="18" customHeight="1">
      <c r="A240" s="254">
        <v>2430</v>
      </c>
      <c r="B240" s="262" t="s">
        <v>260</v>
      </c>
      <c r="C240" s="251">
        <v>3</v>
      </c>
      <c r="D240" s="251">
        <v>0</v>
      </c>
      <c r="E240" s="251"/>
      <c r="F240" s="256" t="s">
        <v>26</v>
      </c>
      <c r="G240" s="255" t="s">
        <v>507</v>
      </c>
      <c r="H240" s="253">
        <f t="shared" si="3"/>
        <v>0</v>
      </c>
      <c r="I240" s="253">
        <v>0</v>
      </c>
      <c r="J240" s="253">
        <v>0</v>
      </c>
    </row>
    <row r="241" spans="1:10" ht="39.75" customHeight="1">
      <c r="A241" s="254">
        <v>2431</v>
      </c>
      <c r="B241" s="249" t="s">
        <v>260</v>
      </c>
      <c r="C241" s="250">
        <v>3</v>
      </c>
      <c r="D241" s="250">
        <v>1</v>
      </c>
      <c r="E241" s="250"/>
      <c r="F241" s="256" t="s">
        <v>508</v>
      </c>
      <c r="G241" s="267" t="s">
        <v>509</v>
      </c>
      <c r="H241" s="253">
        <f t="shared" si="3"/>
        <v>0</v>
      </c>
      <c r="I241" s="253">
        <v>0</v>
      </c>
      <c r="J241" s="253">
        <v>0</v>
      </c>
    </row>
    <row r="242" spans="1:10" ht="38.25" customHeight="1">
      <c r="A242" s="254"/>
      <c r="B242" s="249"/>
      <c r="C242" s="250"/>
      <c r="D242" s="250"/>
      <c r="E242" s="250"/>
      <c r="F242" s="256" t="s">
        <v>842</v>
      </c>
      <c r="G242" s="257"/>
      <c r="H242" s="253">
        <f t="shared" si="3"/>
        <v>0</v>
      </c>
      <c r="I242" s="253">
        <v>0</v>
      </c>
      <c r="J242" s="253">
        <v>0</v>
      </c>
    </row>
    <row r="243" spans="1:10" ht="22.5" customHeight="1">
      <c r="A243" s="254"/>
      <c r="B243" s="249"/>
      <c r="C243" s="250"/>
      <c r="D243" s="250"/>
      <c r="E243" s="250">
        <v>5112</v>
      </c>
      <c r="F243" s="256" t="s">
        <v>191</v>
      </c>
      <c r="G243" s="257"/>
      <c r="H243" s="253">
        <f t="shared" si="3"/>
        <v>0</v>
      </c>
      <c r="I243" s="253">
        <v>0</v>
      </c>
      <c r="J243" s="253">
        <v>0</v>
      </c>
    </row>
    <row r="244" spans="1:10" ht="23.25" customHeight="1">
      <c r="A244" s="254"/>
      <c r="B244" s="249"/>
      <c r="C244" s="250"/>
      <c r="D244" s="250"/>
      <c r="E244" s="250">
        <v>5134</v>
      </c>
      <c r="F244" s="256" t="s">
        <v>186</v>
      </c>
      <c r="G244" s="257"/>
      <c r="H244" s="253">
        <f t="shared" si="3"/>
        <v>0</v>
      </c>
      <c r="I244" s="253">
        <v>0</v>
      </c>
      <c r="J244" s="253">
        <v>0</v>
      </c>
    </row>
    <row r="245" spans="1:10" ht="28.5" customHeight="1">
      <c r="A245" s="254">
        <v>2432</v>
      </c>
      <c r="B245" s="249" t="s">
        <v>260</v>
      </c>
      <c r="C245" s="250">
        <v>3</v>
      </c>
      <c r="D245" s="250">
        <v>2</v>
      </c>
      <c r="E245" s="250"/>
      <c r="F245" s="256" t="s">
        <v>510</v>
      </c>
      <c r="G245" s="267" t="s">
        <v>511</v>
      </c>
      <c r="H245" s="253">
        <f t="shared" si="3"/>
        <v>0</v>
      </c>
      <c r="I245" s="253">
        <v>0</v>
      </c>
      <c r="J245" s="253">
        <v>0</v>
      </c>
    </row>
    <row r="246" spans="1:10" ht="39" customHeight="1">
      <c r="A246" s="254"/>
      <c r="B246" s="249"/>
      <c r="C246" s="250"/>
      <c r="D246" s="250"/>
      <c r="E246" s="250"/>
      <c r="F246" s="256" t="s">
        <v>842</v>
      </c>
      <c r="G246" s="257"/>
      <c r="H246" s="253">
        <f t="shared" si="3"/>
        <v>0</v>
      </c>
      <c r="I246" s="253">
        <v>0</v>
      </c>
      <c r="J246" s="253">
        <v>0</v>
      </c>
    </row>
    <row r="247" spans="1:10" ht="39" customHeight="1">
      <c r="A247" s="254"/>
      <c r="B247" s="249"/>
      <c r="C247" s="250"/>
      <c r="D247" s="250"/>
      <c r="E247" s="260">
        <v>5112</v>
      </c>
      <c r="F247" s="256" t="s">
        <v>191</v>
      </c>
      <c r="G247" s="257"/>
      <c r="H247" s="253">
        <f t="shared" si="3"/>
        <v>0</v>
      </c>
      <c r="I247" s="253">
        <v>0</v>
      </c>
      <c r="J247" s="253">
        <v>0</v>
      </c>
    </row>
    <row r="248" spans="1:10" ht="32.25" customHeight="1">
      <c r="A248" s="254"/>
      <c r="B248" s="249"/>
      <c r="C248" s="250"/>
      <c r="D248" s="250"/>
      <c r="E248" s="250">
        <v>5134</v>
      </c>
      <c r="F248" s="258" t="s">
        <v>186</v>
      </c>
      <c r="G248" s="257"/>
      <c r="H248" s="253">
        <f t="shared" si="3"/>
        <v>0</v>
      </c>
      <c r="I248" s="253">
        <v>0</v>
      </c>
      <c r="J248" s="253">
        <v>0</v>
      </c>
    </row>
    <row r="249" spans="1:10" ht="0.75" customHeight="1">
      <c r="A249" s="254">
        <v>2433</v>
      </c>
      <c r="B249" s="249" t="s">
        <v>260</v>
      </c>
      <c r="C249" s="250">
        <v>3</v>
      </c>
      <c r="D249" s="250">
        <v>3</v>
      </c>
      <c r="E249" s="250"/>
      <c r="F249" s="256" t="s">
        <v>512</v>
      </c>
      <c r="G249" s="267" t="s">
        <v>513</v>
      </c>
      <c r="H249" s="253">
        <f t="shared" si="3"/>
        <v>0</v>
      </c>
      <c r="I249" s="253"/>
      <c r="J249" s="253">
        <f>SUM(J251:J252)</f>
        <v>0</v>
      </c>
    </row>
    <row r="250" spans="1:10" ht="19.5" hidden="1" customHeight="1">
      <c r="A250" s="254"/>
      <c r="B250" s="249"/>
      <c r="C250" s="250"/>
      <c r="D250" s="250"/>
      <c r="E250" s="250"/>
      <c r="F250" s="256" t="s">
        <v>842</v>
      </c>
      <c r="G250" s="257"/>
      <c r="H250" s="253">
        <f t="shared" si="3"/>
        <v>0</v>
      </c>
      <c r="I250" s="253"/>
      <c r="J250" s="253"/>
    </row>
    <row r="251" spans="1:10" ht="21" hidden="1" customHeight="1">
      <c r="A251" s="254"/>
      <c r="B251" s="249"/>
      <c r="C251" s="250"/>
      <c r="D251" s="250"/>
      <c r="E251" s="250"/>
      <c r="F251" s="256" t="s">
        <v>848</v>
      </c>
      <c r="G251" s="257"/>
      <c r="H251" s="253">
        <f t="shared" si="3"/>
        <v>0</v>
      </c>
      <c r="I251" s="253"/>
      <c r="J251" s="253"/>
    </row>
    <row r="252" spans="1:10" ht="20.25" hidden="1" customHeight="1">
      <c r="A252" s="254"/>
      <c r="B252" s="249"/>
      <c r="C252" s="250"/>
      <c r="D252" s="250"/>
      <c r="E252" s="250"/>
      <c r="F252" s="256" t="s">
        <v>848</v>
      </c>
      <c r="G252" s="257"/>
      <c r="H252" s="253">
        <f t="shared" si="3"/>
        <v>0</v>
      </c>
      <c r="I252" s="253"/>
      <c r="J252" s="253"/>
    </row>
    <row r="253" spans="1:10" ht="18.75" hidden="1" customHeight="1">
      <c r="A253" s="254">
        <v>2435</v>
      </c>
      <c r="B253" s="262"/>
      <c r="C253" s="251"/>
      <c r="D253" s="251"/>
      <c r="E253" s="251"/>
      <c r="F253" s="256" t="s">
        <v>516</v>
      </c>
      <c r="G253" s="255"/>
      <c r="H253" s="253"/>
      <c r="I253" s="253"/>
      <c r="J253" s="253">
        <f>SUM(J255:J256)</f>
        <v>0</v>
      </c>
    </row>
    <row r="254" spans="1:10" ht="18" hidden="1" customHeight="1">
      <c r="A254" s="254"/>
      <c r="B254" s="262"/>
      <c r="C254" s="251"/>
      <c r="D254" s="251"/>
      <c r="E254" s="251"/>
      <c r="F254" s="256" t="s">
        <v>842</v>
      </c>
      <c r="G254" s="255"/>
      <c r="H254" s="253"/>
      <c r="I254" s="253"/>
      <c r="J254" s="253"/>
    </row>
    <row r="255" spans="1:10" ht="21" hidden="1" customHeight="1">
      <c r="A255" s="254"/>
      <c r="B255" s="262"/>
      <c r="C255" s="251"/>
      <c r="D255" s="251"/>
      <c r="E255" s="254">
        <v>5112</v>
      </c>
      <c r="F255" s="256" t="s">
        <v>191</v>
      </c>
      <c r="G255" s="255"/>
      <c r="H255" s="253"/>
      <c r="I255" s="253"/>
      <c r="J255" s="253"/>
    </row>
    <row r="256" spans="1:10" ht="24.75" hidden="1" customHeight="1">
      <c r="A256" s="254"/>
      <c r="B256" s="262"/>
      <c r="C256" s="251"/>
      <c r="D256" s="251"/>
      <c r="E256" s="254">
        <v>5134</v>
      </c>
      <c r="F256" s="256" t="s">
        <v>186</v>
      </c>
      <c r="G256" s="257"/>
      <c r="H256" s="253">
        <f>SUM(I256:J256)</f>
        <v>0</v>
      </c>
      <c r="I256" s="253"/>
      <c r="J256" s="253"/>
    </row>
    <row r="257" spans="1:10" ht="23.25" hidden="1" customHeight="1">
      <c r="A257" s="254">
        <v>2440</v>
      </c>
      <c r="B257" s="262" t="s">
        <v>260</v>
      </c>
      <c r="C257" s="251">
        <v>4</v>
      </c>
      <c r="D257" s="251">
        <v>0</v>
      </c>
      <c r="E257" s="251"/>
      <c r="F257" s="256" t="s">
        <v>27</v>
      </c>
      <c r="G257" s="255" t="s">
        <v>520</v>
      </c>
      <c r="H257" s="253">
        <f t="shared" ref="H257:H277" si="5">SUM(I257:J257)</f>
        <v>0</v>
      </c>
      <c r="I257" s="253"/>
      <c r="J257" s="253">
        <f>SUM(J258)</f>
        <v>0</v>
      </c>
    </row>
    <row r="258" spans="1:10" ht="22.5" hidden="1" customHeight="1">
      <c r="A258" s="254">
        <v>2441</v>
      </c>
      <c r="B258" s="249" t="s">
        <v>260</v>
      </c>
      <c r="C258" s="250">
        <v>4</v>
      </c>
      <c r="D258" s="250">
        <v>1</v>
      </c>
      <c r="E258" s="250"/>
      <c r="F258" s="256" t="s">
        <v>521</v>
      </c>
      <c r="G258" s="267" t="s">
        <v>522</v>
      </c>
      <c r="H258" s="253">
        <f t="shared" si="5"/>
        <v>0</v>
      </c>
      <c r="I258" s="253"/>
      <c r="J258" s="253">
        <f>SUM(J260:J261)</f>
        <v>0</v>
      </c>
    </row>
    <row r="259" spans="1:10" ht="21" hidden="1" customHeight="1">
      <c r="A259" s="254"/>
      <c r="B259" s="249"/>
      <c r="C259" s="250"/>
      <c r="D259" s="250"/>
      <c r="E259" s="250"/>
      <c r="F259" s="256" t="s">
        <v>842</v>
      </c>
      <c r="G259" s="257"/>
      <c r="H259" s="253">
        <f t="shared" si="5"/>
        <v>0</v>
      </c>
      <c r="I259" s="253"/>
      <c r="J259" s="253"/>
    </row>
    <row r="260" spans="1:10" ht="21" hidden="1" customHeight="1">
      <c r="A260" s="254"/>
      <c r="B260" s="249"/>
      <c r="C260" s="250"/>
      <c r="D260" s="250"/>
      <c r="E260" s="250"/>
      <c r="F260" s="256" t="s">
        <v>848</v>
      </c>
      <c r="G260" s="257"/>
      <c r="H260" s="253">
        <f t="shared" si="5"/>
        <v>0</v>
      </c>
      <c r="I260" s="253"/>
      <c r="J260" s="253"/>
    </row>
    <row r="261" spans="1:10" ht="22.5" hidden="1" customHeight="1">
      <c r="A261" s="254"/>
      <c r="B261" s="249"/>
      <c r="C261" s="250"/>
      <c r="D261" s="250"/>
      <c r="E261" s="250"/>
      <c r="F261" s="256" t="s">
        <v>848</v>
      </c>
      <c r="G261" s="257"/>
      <c r="H261" s="253">
        <f t="shared" si="5"/>
        <v>0</v>
      </c>
      <c r="I261" s="253"/>
      <c r="J261" s="253"/>
    </row>
    <row r="262" spans="1:10" ht="22.5" hidden="1" customHeight="1">
      <c r="A262" s="254">
        <v>2442</v>
      </c>
      <c r="B262" s="249" t="s">
        <v>260</v>
      </c>
      <c r="C262" s="250">
        <v>4</v>
      </c>
      <c r="D262" s="250">
        <v>2</v>
      </c>
      <c r="E262" s="250"/>
      <c r="F262" s="256" t="s">
        <v>523</v>
      </c>
      <c r="G262" s="267" t="s">
        <v>524</v>
      </c>
      <c r="H262" s="253">
        <f t="shared" si="5"/>
        <v>0</v>
      </c>
      <c r="I262" s="253"/>
      <c r="J262" s="253">
        <f>SUM(J264:J265)</f>
        <v>0</v>
      </c>
    </row>
    <row r="263" spans="1:10" ht="24" hidden="1" customHeight="1">
      <c r="A263" s="254"/>
      <c r="B263" s="249"/>
      <c r="C263" s="250"/>
      <c r="D263" s="250"/>
      <c r="E263" s="250"/>
      <c r="F263" s="256" t="s">
        <v>842</v>
      </c>
      <c r="G263" s="257"/>
      <c r="H263" s="253">
        <f t="shared" si="5"/>
        <v>0</v>
      </c>
      <c r="I263" s="253"/>
      <c r="J263" s="253"/>
    </row>
    <row r="264" spans="1:10" ht="21" hidden="1" customHeight="1">
      <c r="A264" s="254"/>
      <c r="B264" s="249"/>
      <c r="C264" s="250"/>
      <c r="D264" s="250"/>
      <c r="E264" s="250"/>
      <c r="F264" s="256" t="s">
        <v>848</v>
      </c>
      <c r="G264" s="257"/>
      <c r="H264" s="253">
        <f t="shared" si="5"/>
        <v>0</v>
      </c>
      <c r="I264" s="253"/>
      <c r="J264" s="253"/>
    </row>
    <row r="265" spans="1:10" ht="16.5" hidden="1" customHeight="1">
      <c r="A265" s="254"/>
      <c r="B265" s="249"/>
      <c r="C265" s="250"/>
      <c r="D265" s="250"/>
      <c r="E265" s="250"/>
      <c r="F265" s="256" t="s">
        <v>848</v>
      </c>
      <c r="G265" s="257"/>
      <c r="H265" s="253">
        <f t="shared" si="5"/>
        <v>0</v>
      </c>
      <c r="I265" s="253"/>
      <c r="J265" s="253"/>
    </row>
    <row r="266" spans="1:10" ht="21" hidden="1" customHeight="1">
      <c r="A266" s="254">
        <v>2443</v>
      </c>
      <c r="B266" s="249" t="s">
        <v>260</v>
      </c>
      <c r="C266" s="250">
        <v>4</v>
      </c>
      <c r="D266" s="250">
        <v>3</v>
      </c>
      <c r="E266" s="250"/>
      <c r="F266" s="256" t="s">
        <v>525</v>
      </c>
      <c r="G266" s="267" t="s">
        <v>526</v>
      </c>
      <c r="H266" s="253">
        <f t="shared" si="5"/>
        <v>0</v>
      </c>
      <c r="I266" s="253"/>
      <c r="J266" s="253">
        <f>SUM(J268:J269)</f>
        <v>0</v>
      </c>
    </row>
    <row r="267" spans="1:10" ht="29.25" hidden="1" customHeight="1">
      <c r="A267" s="254"/>
      <c r="B267" s="249"/>
      <c r="C267" s="250"/>
      <c r="D267" s="250"/>
      <c r="E267" s="250"/>
      <c r="F267" s="256" t="s">
        <v>842</v>
      </c>
      <c r="G267" s="257"/>
      <c r="H267" s="253">
        <f t="shared" si="5"/>
        <v>0</v>
      </c>
      <c r="I267" s="253"/>
      <c r="J267" s="253"/>
    </row>
    <row r="268" spans="1:10" ht="17.25" hidden="1" customHeight="1">
      <c r="A268" s="254"/>
      <c r="B268" s="249"/>
      <c r="C268" s="250"/>
      <c r="D268" s="250"/>
      <c r="E268" s="250"/>
      <c r="F268" s="256" t="s">
        <v>848</v>
      </c>
      <c r="G268" s="257"/>
      <c r="H268" s="253">
        <f t="shared" si="5"/>
        <v>0</v>
      </c>
      <c r="I268" s="253">
        <v>0</v>
      </c>
      <c r="J268" s="253"/>
    </row>
    <row r="269" spans="1:10" ht="18" hidden="1" customHeight="1">
      <c r="A269" s="254"/>
      <c r="B269" s="249"/>
      <c r="C269" s="250"/>
      <c r="D269" s="250"/>
      <c r="E269" s="250"/>
      <c r="F269" s="256" t="s">
        <v>848</v>
      </c>
      <c r="G269" s="257"/>
      <c r="H269" s="253">
        <f t="shared" si="5"/>
        <v>0</v>
      </c>
      <c r="I269" s="253"/>
      <c r="J269" s="253"/>
    </row>
    <row r="270" spans="1:10" ht="20.25" hidden="1" customHeight="1">
      <c r="A270" s="254">
        <v>2420</v>
      </c>
      <c r="B270" s="276" t="s">
        <v>858</v>
      </c>
      <c r="C270" s="276" t="s">
        <v>196</v>
      </c>
      <c r="D270" s="276" t="s">
        <v>194</v>
      </c>
      <c r="E270" s="250"/>
      <c r="F270" s="256" t="s">
        <v>859</v>
      </c>
      <c r="G270" s="257"/>
      <c r="H270" s="253">
        <v>0</v>
      </c>
      <c r="I270" s="253">
        <v>0</v>
      </c>
      <c r="J270" s="253">
        <v>0</v>
      </c>
    </row>
    <row r="271" spans="1:10" ht="25.5" hidden="1" customHeight="1">
      <c r="A271" s="254">
        <v>2421</v>
      </c>
      <c r="B271" s="249" t="s">
        <v>858</v>
      </c>
      <c r="C271" s="250">
        <v>2</v>
      </c>
      <c r="D271" s="250">
        <v>1</v>
      </c>
      <c r="E271" s="250"/>
      <c r="F271" s="256" t="s">
        <v>860</v>
      </c>
      <c r="G271" s="257"/>
      <c r="H271" s="253">
        <v>0</v>
      </c>
      <c r="I271" s="253">
        <v>0</v>
      </c>
      <c r="J271" s="253">
        <v>0</v>
      </c>
    </row>
    <row r="272" spans="1:10" ht="27" hidden="1" customHeight="1">
      <c r="A272" s="254"/>
      <c r="B272" s="249"/>
      <c r="C272" s="250"/>
      <c r="D272" s="250"/>
      <c r="E272" s="250"/>
      <c r="F272" s="256" t="s">
        <v>842</v>
      </c>
      <c r="G272" s="257"/>
      <c r="H272" s="253"/>
      <c r="I272" s="253"/>
      <c r="J272" s="253"/>
    </row>
    <row r="273" spans="1:10" ht="23.25" hidden="1" customHeight="1">
      <c r="A273" s="254"/>
      <c r="B273" s="249"/>
      <c r="C273" s="250"/>
      <c r="D273" s="250"/>
      <c r="E273" s="277">
        <v>4239</v>
      </c>
      <c r="F273" s="256" t="s">
        <v>845</v>
      </c>
      <c r="G273" s="257"/>
      <c r="H273" s="253">
        <v>0</v>
      </c>
      <c r="I273" s="253">
        <v>0</v>
      </c>
      <c r="J273" s="253">
        <v>0</v>
      </c>
    </row>
    <row r="274" spans="1:10" ht="20.25" hidden="1" customHeight="1">
      <c r="A274" s="254"/>
      <c r="B274" s="249"/>
      <c r="C274" s="250"/>
      <c r="D274" s="250"/>
      <c r="E274" s="276">
        <v>5121</v>
      </c>
      <c r="F274" s="256" t="s">
        <v>861</v>
      </c>
      <c r="G274" s="257"/>
      <c r="H274" s="253">
        <v>0</v>
      </c>
      <c r="I274" s="253">
        <v>0</v>
      </c>
      <c r="J274" s="253">
        <v>0</v>
      </c>
    </row>
    <row r="275" spans="1:10" ht="26.25" customHeight="1">
      <c r="A275" s="254">
        <v>2450</v>
      </c>
      <c r="B275" s="249" t="s">
        <v>260</v>
      </c>
      <c r="C275" s="250">
        <v>5</v>
      </c>
      <c r="D275" s="250">
        <v>0</v>
      </c>
      <c r="E275" s="251"/>
      <c r="F275" s="256" t="s">
        <v>28</v>
      </c>
      <c r="G275" s="269" t="s">
        <v>527</v>
      </c>
      <c r="H275" s="253">
        <f t="shared" si="5"/>
        <v>2021096.78</v>
      </c>
      <c r="I275" s="253">
        <v>0</v>
      </c>
      <c r="J275" s="253">
        <f>J276+J338</f>
        <v>2021096.78</v>
      </c>
    </row>
    <row r="276" spans="1:10" ht="24" customHeight="1">
      <c r="A276" s="254">
        <v>2451</v>
      </c>
      <c r="B276" s="249" t="s">
        <v>260</v>
      </c>
      <c r="C276" s="250">
        <v>5</v>
      </c>
      <c r="D276" s="250">
        <v>1</v>
      </c>
      <c r="E276" s="250"/>
      <c r="F276" s="256" t="s">
        <v>528</v>
      </c>
      <c r="G276" s="267" t="s">
        <v>529</v>
      </c>
      <c r="H276" s="253">
        <f>SUM(I276:J276)</f>
        <v>1892000</v>
      </c>
      <c r="I276" s="253">
        <v>0</v>
      </c>
      <c r="J276" s="253">
        <f>J278+J279+J337</f>
        <v>1892000</v>
      </c>
    </row>
    <row r="277" spans="1:10" ht="37.5" customHeight="1">
      <c r="A277" s="254"/>
      <c r="B277" s="249"/>
      <c r="C277" s="250"/>
      <c r="D277" s="250"/>
      <c r="E277" s="250"/>
      <c r="F277" s="256" t="s">
        <v>842</v>
      </c>
      <c r="G277" s="257"/>
      <c r="H277" s="253">
        <f t="shared" si="5"/>
        <v>0</v>
      </c>
      <c r="I277" s="253">
        <v>0</v>
      </c>
      <c r="J277" s="253">
        <v>0</v>
      </c>
    </row>
    <row r="278" spans="1:10" ht="37.5" customHeight="1">
      <c r="A278" s="254"/>
      <c r="B278" s="249"/>
      <c r="C278" s="250"/>
      <c r="D278" s="250"/>
      <c r="E278" s="250">
        <v>5112</v>
      </c>
      <c r="F278" s="256" t="s">
        <v>902</v>
      </c>
      <c r="G278" s="257"/>
      <c r="H278" s="247">
        <f>SUM(I278:J278)</f>
        <v>0</v>
      </c>
      <c r="I278" s="247">
        <v>0</v>
      </c>
      <c r="J278" s="253"/>
    </row>
    <row r="279" spans="1:10" ht="41.25" customHeight="1">
      <c r="A279" s="254"/>
      <c r="B279" s="249"/>
      <c r="C279" s="250"/>
      <c r="D279" s="250"/>
      <c r="E279" s="260">
        <v>5113</v>
      </c>
      <c r="F279" s="256" t="s">
        <v>192</v>
      </c>
      <c r="G279" s="257"/>
      <c r="H279" s="247">
        <f>SUM(I279:J279)</f>
        <v>1892000</v>
      </c>
      <c r="I279" s="247">
        <v>0</v>
      </c>
      <c r="J279" s="253">
        <v>1892000</v>
      </c>
    </row>
    <row r="280" spans="1:10" ht="1.5" hidden="1" customHeight="1">
      <c r="A280" s="254"/>
      <c r="B280" s="249"/>
      <c r="C280" s="250"/>
      <c r="D280" s="250"/>
      <c r="E280" s="250">
        <v>5129</v>
      </c>
      <c r="F280" s="256" t="s">
        <v>189</v>
      </c>
      <c r="G280" s="257"/>
      <c r="H280" s="247">
        <f t="shared" ref="H280:H339" si="6">SUM(I280:J280)</f>
        <v>993500</v>
      </c>
      <c r="I280" s="247">
        <v>0</v>
      </c>
      <c r="J280" s="253">
        <v>993500</v>
      </c>
    </row>
    <row r="281" spans="1:10" ht="0.75" hidden="1" customHeight="1">
      <c r="A281" s="254"/>
      <c r="B281" s="249"/>
      <c r="C281" s="250"/>
      <c r="D281" s="250"/>
      <c r="E281" s="250"/>
      <c r="F281" s="256" t="s">
        <v>848</v>
      </c>
      <c r="G281" s="257"/>
      <c r="H281" s="247">
        <f t="shared" si="6"/>
        <v>993500</v>
      </c>
      <c r="I281" s="247">
        <v>0</v>
      </c>
      <c r="J281" s="253">
        <v>993500</v>
      </c>
    </row>
    <row r="282" spans="1:10" ht="180" hidden="1" customHeight="1">
      <c r="A282" s="254">
        <v>2452</v>
      </c>
      <c r="B282" s="249" t="s">
        <v>260</v>
      </c>
      <c r="C282" s="250">
        <v>5</v>
      </c>
      <c r="D282" s="250">
        <v>2</v>
      </c>
      <c r="E282" s="250"/>
      <c r="F282" s="256" t="s">
        <v>530</v>
      </c>
      <c r="G282" s="267" t="s">
        <v>531</v>
      </c>
      <c r="H282" s="247">
        <f t="shared" si="6"/>
        <v>993500</v>
      </c>
      <c r="I282" s="247">
        <v>0</v>
      </c>
      <c r="J282" s="253">
        <v>993500</v>
      </c>
    </row>
    <row r="283" spans="1:10" ht="36" hidden="1" customHeight="1">
      <c r="A283" s="254"/>
      <c r="B283" s="249"/>
      <c r="C283" s="250"/>
      <c r="D283" s="250"/>
      <c r="E283" s="250"/>
      <c r="F283" s="256" t="s">
        <v>842</v>
      </c>
      <c r="G283" s="257"/>
      <c r="H283" s="247">
        <f t="shared" si="6"/>
        <v>993500</v>
      </c>
      <c r="I283" s="247">
        <v>0</v>
      </c>
      <c r="J283" s="253">
        <v>993500</v>
      </c>
    </row>
    <row r="284" spans="1:10" ht="15" hidden="1" customHeight="1">
      <c r="A284" s="254"/>
      <c r="B284" s="249"/>
      <c r="C284" s="250"/>
      <c r="D284" s="250"/>
      <c r="E284" s="250"/>
      <c r="F284" s="256" t="s">
        <v>848</v>
      </c>
      <c r="G284" s="257"/>
      <c r="H284" s="247">
        <f t="shared" si="6"/>
        <v>993500</v>
      </c>
      <c r="I284" s="247">
        <v>0</v>
      </c>
      <c r="J284" s="253">
        <v>993500</v>
      </c>
    </row>
    <row r="285" spans="1:10" ht="15" hidden="1" customHeight="1">
      <c r="A285" s="254"/>
      <c r="B285" s="249"/>
      <c r="C285" s="250"/>
      <c r="D285" s="250"/>
      <c r="E285" s="250"/>
      <c r="F285" s="256" t="s">
        <v>848</v>
      </c>
      <c r="G285" s="257"/>
      <c r="H285" s="247">
        <f t="shared" si="6"/>
        <v>993500</v>
      </c>
      <c r="I285" s="247">
        <v>0</v>
      </c>
      <c r="J285" s="253">
        <v>993500</v>
      </c>
    </row>
    <row r="286" spans="1:10" ht="204" hidden="1" customHeight="1">
      <c r="A286" s="254">
        <v>2453</v>
      </c>
      <c r="B286" s="249" t="s">
        <v>260</v>
      </c>
      <c r="C286" s="250">
        <v>5</v>
      </c>
      <c r="D286" s="250">
        <v>3</v>
      </c>
      <c r="E286" s="250"/>
      <c r="F286" s="256" t="s">
        <v>532</v>
      </c>
      <c r="G286" s="267" t="s">
        <v>533</v>
      </c>
      <c r="H286" s="247">
        <f t="shared" si="6"/>
        <v>993500</v>
      </c>
      <c r="I286" s="247">
        <v>0</v>
      </c>
      <c r="J286" s="253">
        <v>993500</v>
      </c>
    </row>
    <row r="287" spans="1:10" ht="36" hidden="1" customHeight="1">
      <c r="A287" s="254"/>
      <c r="B287" s="249"/>
      <c r="C287" s="250"/>
      <c r="D287" s="250"/>
      <c r="E287" s="250"/>
      <c r="F287" s="256" t="s">
        <v>842</v>
      </c>
      <c r="G287" s="257"/>
      <c r="H287" s="247">
        <f t="shared" si="6"/>
        <v>993500</v>
      </c>
      <c r="I287" s="247">
        <v>0</v>
      </c>
      <c r="J287" s="253">
        <v>993500</v>
      </c>
    </row>
    <row r="288" spans="1:10" ht="15" hidden="1" customHeight="1">
      <c r="A288" s="254"/>
      <c r="B288" s="249"/>
      <c r="C288" s="250"/>
      <c r="D288" s="250"/>
      <c r="E288" s="250"/>
      <c r="F288" s="256" t="s">
        <v>848</v>
      </c>
      <c r="G288" s="257"/>
      <c r="H288" s="247">
        <f t="shared" si="6"/>
        <v>993500</v>
      </c>
      <c r="I288" s="247">
        <v>0</v>
      </c>
      <c r="J288" s="253">
        <v>993500</v>
      </c>
    </row>
    <row r="289" spans="1:10" ht="15" hidden="1" customHeight="1">
      <c r="A289" s="254"/>
      <c r="B289" s="249"/>
      <c r="C289" s="250"/>
      <c r="D289" s="250"/>
      <c r="E289" s="250"/>
      <c r="F289" s="256" t="s">
        <v>848</v>
      </c>
      <c r="G289" s="257"/>
      <c r="H289" s="247">
        <f t="shared" si="6"/>
        <v>993500</v>
      </c>
      <c r="I289" s="247">
        <v>0</v>
      </c>
      <c r="J289" s="253">
        <v>993500</v>
      </c>
    </row>
    <row r="290" spans="1:10" ht="156" hidden="1" customHeight="1">
      <c r="A290" s="254">
        <v>2454</v>
      </c>
      <c r="B290" s="249" t="s">
        <v>260</v>
      </c>
      <c r="C290" s="250">
        <v>5</v>
      </c>
      <c r="D290" s="250">
        <v>4</v>
      </c>
      <c r="E290" s="250"/>
      <c r="F290" s="256" t="s">
        <v>534</v>
      </c>
      <c r="G290" s="267" t="s">
        <v>535</v>
      </c>
      <c r="H290" s="247">
        <f t="shared" si="6"/>
        <v>993500</v>
      </c>
      <c r="I290" s="247">
        <v>0</v>
      </c>
      <c r="J290" s="253">
        <v>993500</v>
      </c>
    </row>
    <row r="291" spans="1:10" ht="36" hidden="1" customHeight="1">
      <c r="A291" s="254"/>
      <c r="B291" s="249"/>
      <c r="C291" s="250"/>
      <c r="D291" s="250"/>
      <c r="E291" s="250"/>
      <c r="F291" s="256" t="s">
        <v>842</v>
      </c>
      <c r="G291" s="257"/>
      <c r="H291" s="247">
        <f t="shared" si="6"/>
        <v>993500</v>
      </c>
      <c r="I291" s="247">
        <v>0</v>
      </c>
      <c r="J291" s="253">
        <v>993500</v>
      </c>
    </row>
    <row r="292" spans="1:10" ht="15" hidden="1" customHeight="1">
      <c r="A292" s="254"/>
      <c r="B292" s="249"/>
      <c r="C292" s="250"/>
      <c r="D292" s="250"/>
      <c r="E292" s="250"/>
      <c r="F292" s="256" t="s">
        <v>848</v>
      </c>
      <c r="G292" s="257"/>
      <c r="H292" s="247">
        <f t="shared" si="6"/>
        <v>993500</v>
      </c>
      <c r="I292" s="247">
        <v>0</v>
      </c>
      <c r="J292" s="253">
        <v>993500</v>
      </c>
    </row>
    <row r="293" spans="1:10" ht="15" hidden="1" customHeight="1">
      <c r="A293" s="254"/>
      <c r="B293" s="249"/>
      <c r="C293" s="250"/>
      <c r="D293" s="250"/>
      <c r="E293" s="250"/>
      <c r="F293" s="256" t="s">
        <v>848</v>
      </c>
      <c r="G293" s="257"/>
      <c r="H293" s="247">
        <f t="shared" si="6"/>
        <v>993500</v>
      </c>
      <c r="I293" s="247">
        <v>0</v>
      </c>
      <c r="J293" s="253">
        <v>993500</v>
      </c>
    </row>
    <row r="294" spans="1:10" ht="336" hidden="1" customHeight="1">
      <c r="A294" s="254">
        <v>2455</v>
      </c>
      <c r="B294" s="249" t="s">
        <v>260</v>
      </c>
      <c r="C294" s="250">
        <v>5</v>
      </c>
      <c r="D294" s="250">
        <v>5</v>
      </c>
      <c r="E294" s="250"/>
      <c r="F294" s="256" t="s">
        <v>536</v>
      </c>
      <c r="G294" s="267" t="s">
        <v>537</v>
      </c>
      <c r="H294" s="247">
        <f t="shared" si="6"/>
        <v>993500</v>
      </c>
      <c r="I294" s="247">
        <v>0</v>
      </c>
      <c r="J294" s="253">
        <v>993500</v>
      </c>
    </row>
    <row r="295" spans="1:10" ht="36" hidden="1" customHeight="1">
      <c r="A295" s="254"/>
      <c r="B295" s="249"/>
      <c r="C295" s="250"/>
      <c r="D295" s="250"/>
      <c r="E295" s="250"/>
      <c r="F295" s="256" t="s">
        <v>842</v>
      </c>
      <c r="G295" s="257"/>
      <c r="H295" s="247">
        <f t="shared" si="6"/>
        <v>993500</v>
      </c>
      <c r="I295" s="247">
        <v>0</v>
      </c>
      <c r="J295" s="253">
        <v>993500</v>
      </c>
    </row>
    <row r="296" spans="1:10" ht="15" hidden="1" customHeight="1">
      <c r="A296" s="254"/>
      <c r="B296" s="249"/>
      <c r="C296" s="250"/>
      <c r="D296" s="250"/>
      <c r="E296" s="250"/>
      <c r="F296" s="256" t="s">
        <v>848</v>
      </c>
      <c r="G296" s="257"/>
      <c r="H296" s="247">
        <f t="shared" si="6"/>
        <v>993500</v>
      </c>
      <c r="I296" s="247">
        <v>0</v>
      </c>
      <c r="J296" s="253">
        <v>993500</v>
      </c>
    </row>
    <row r="297" spans="1:10" ht="15" hidden="1" customHeight="1">
      <c r="A297" s="254"/>
      <c r="B297" s="249"/>
      <c r="C297" s="250"/>
      <c r="D297" s="250"/>
      <c r="E297" s="250"/>
      <c r="F297" s="256" t="s">
        <v>848</v>
      </c>
      <c r="G297" s="257"/>
      <c r="H297" s="247">
        <f t="shared" si="6"/>
        <v>993500</v>
      </c>
      <c r="I297" s="247">
        <v>0</v>
      </c>
      <c r="J297" s="253">
        <v>993500</v>
      </c>
    </row>
    <row r="298" spans="1:10" ht="156" hidden="1" customHeight="1">
      <c r="A298" s="254">
        <v>2460</v>
      </c>
      <c r="B298" s="262" t="s">
        <v>260</v>
      </c>
      <c r="C298" s="251">
        <v>6</v>
      </c>
      <c r="D298" s="251">
        <v>0</v>
      </c>
      <c r="E298" s="251"/>
      <c r="F298" s="256" t="s">
        <v>29</v>
      </c>
      <c r="G298" s="255" t="s">
        <v>538</v>
      </c>
      <c r="H298" s="247">
        <f t="shared" si="6"/>
        <v>993500</v>
      </c>
      <c r="I298" s="247">
        <v>0</v>
      </c>
      <c r="J298" s="253">
        <v>993500</v>
      </c>
    </row>
    <row r="299" spans="1:10" ht="156" hidden="1" customHeight="1">
      <c r="A299" s="254">
        <v>2461</v>
      </c>
      <c r="B299" s="249" t="s">
        <v>260</v>
      </c>
      <c r="C299" s="250">
        <v>6</v>
      </c>
      <c r="D299" s="250">
        <v>1</v>
      </c>
      <c r="E299" s="250"/>
      <c r="F299" s="256" t="s">
        <v>539</v>
      </c>
      <c r="G299" s="267" t="s">
        <v>538</v>
      </c>
      <c r="H299" s="247">
        <f t="shared" si="6"/>
        <v>993500</v>
      </c>
      <c r="I299" s="247">
        <v>0</v>
      </c>
      <c r="J299" s="253">
        <v>993500</v>
      </c>
    </row>
    <row r="300" spans="1:10" ht="36" hidden="1" customHeight="1">
      <c r="A300" s="254"/>
      <c r="B300" s="249"/>
      <c r="C300" s="250"/>
      <c r="D300" s="250"/>
      <c r="E300" s="250"/>
      <c r="F300" s="256" t="s">
        <v>842</v>
      </c>
      <c r="G300" s="257"/>
      <c r="H300" s="247">
        <f t="shared" si="6"/>
        <v>993500</v>
      </c>
      <c r="I300" s="247">
        <v>0</v>
      </c>
      <c r="J300" s="253">
        <v>993500</v>
      </c>
    </row>
    <row r="301" spans="1:10" ht="15" hidden="1" customHeight="1">
      <c r="A301" s="254"/>
      <c r="B301" s="249"/>
      <c r="C301" s="250"/>
      <c r="D301" s="250"/>
      <c r="E301" s="250"/>
      <c r="F301" s="256" t="s">
        <v>848</v>
      </c>
      <c r="G301" s="257"/>
      <c r="H301" s="247">
        <f t="shared" si="6"/>
        <v>993500</v>
      </c>
      <c r="I301" s="247">
        <v>0</v>
      </c>
      <c r="J301" s="253">
        <v>993500</v>
      </c>
    </row>
    <row r="302" spans="1:10" ht="15" hidden="1" customHeight="1">
      <c r="A302" s="254"/>
      <c r="B302" s="249"/>
      <c r="C302" s="250"/>
      <c r="D302" s="250"/>
      <c r="E302" s="250"/>
      <c r="F302" s="256" t="s">
        <v>848</v>
      </c>
      <c r="G302" s="257"/>
      <c r="H302" s="247">
        <f t="shared" si="6"/>
        <v>993500</v>
      </c>
      <c r="I302" s="247">
        <v>0</v>
      </c>
      <c r="J302" s="253">
        <v>993500</v>
      </c>
    </row>
    <row r="303" spans="1:10" ht="192" hidden="1" customHeight="1">
      <c r="A303" s="254">
        <v>2470</v>
      </c>
      <c r="B303" s="262" t="s">
        <v>260</v>
      </c>
      <c r="C303" s="251">
        <v>7</v>
      </c>
      <c r="D303" s="251">
        <v>0</v>
      </c>
      <c r="E303" s="251"/>
      <c r="F303" s="255" t="s">
        <v>30</v>
      </c>
      <c r="G303" s="269" t="s">
        <v>540</v>
      </c>
      <c r="H303" s="247">
        <f t="shared" si="6"/>
        <v>993500</v>
      </c>
      <c r="I303" s="247">
        <v>0</v>
      </c>
      <c r="J303" s="253">
        <v>993500</v>
      </c>
    </row>
    <row r="304" spans="1:10" ht="409.5" hidden="1" customHeight="1">
      <c r="A304" s="254">
        <v>2471</v>
      </c>
      <c r="B304" s="249" t="s">
        <v>260</v>
      </c>
      <c r="C304" s="250">
        <v>7</v>
      </c>
      <c r="D304" s="250">
        <v>1</v>
      </c>
      <c r="E304" s="250"/>
      <c r="F304" s="256" t="s">
        <v>541</v>
      </c>
      <c r="G304" s="267" t="s">
        <v>542</v>
      </c>
      <c r="H304" s="247">
        <f t="shared" si="6"/>
        <v>993500</v>
      </c>
      <c r="I304" s="247">
        <v>0</v>
      </c>
      <c r="J304" s="253">
        <v>993500</v>
      </c>
    </row>
    <row r="305" spans="1:10" ht="36" hidden="1" customHeight="1">
      <c r="A305" s="254"/>
      <c r="B305" s="249"/>
      <c r="C305" s="250"/>
      <c r="D305" s="250"/>
      <c r="E305" s="250"/>
      <c r="F305" s="256" t="s">
        <v>842</v>
      </c>
      <c r="G305" s="257"/>
      <c r="H305" s="247">
        <f t="shared" si="6"/>
        <v>993500</v>
      </c>
      <c r="I305" s="247">
        <v>0</v>
      </c>
      <c r="J305" s="253">
        <v>993500</v>
      </c>
    </row>
    <row r="306" spans="1:10" ht="15" hidden="1" customHeight="1">
      <c r="A306" s="254"/>
      <c r="B306" s="249"/>
      <c r="C306" s="250"/>
      <c r="D306" s="250"/>
      <c r="E306" s="250"/>
      <c r="F306" s="256" t="s">
        <v>848</v>
      </c>
      <c r="G306" s="257"/>
      <c r="H306" s="247">
        <f t="shared" si="6"/>
        <v>993500</v>
      </c>
      <c r="I306" s="247">
        <v>0</v>
      </c>
      <c r="J306" s="253">
        <v>993500</v>
      </c>
    </row>
    <row r="307" spans="1:10" ht="15" hidden="1" customHeight="1">
      <c r="A307" s="254"/>
      <c r="B307" s="249"/>
      <c r="C307" s="250"/>
      <c r="D307" s="250"/>
      <c r="E307" s="250"/>
      <c r="F307" s="256" t="s">
        <v>848</v>
      </c>
      <c r="G307" s="257"/>
      <c r="H307" s="247">
        <f t="shared" si="6"/>
        <v>993500</v>
      </c>
      <c r="I307" s="247">
        <v>0</v>
      </c>
      <c r="J307" s="253">
        <v>993500</v>
      </c>
    </row>
    <row r="308" spans="1:10" ht="264" hidden="1" customHeight="1">
      <c r="A308" s="254">
        <v>2472</v>
      </c>
      <c r="B308" s="249" t="s">
        <v>260</v>
      </c>
      <c r="C308" s="250">
        <v>7</v>
      </c>
      <c r="D308" s="250">
        <v>2</v>
      </c>
      <c r="E308" s="250"/>
      <c r="F308" s="256" t="s">
        <v>543</v>
      </c>
      <c r="G308" s="278" t="s">
        <v>544</v>
      </c>
      <c r="H308" s="247">
        <f t="shared" si="6"/>
        <v>993500</v>
      </c>
      <c r="I308" s="247">
        <v>0</v>
      </c>
      <c r="J308" s="253">
        <v>993500</v>
      </c>
    </row>
    <row r="309" spans="1:10" ht="17.25" hidden="1" customHeight="1">
      <c r="A309" s="254"/>
      <c r="B309" s="249"/>
      <c r="C309" s="250"/>
      <c r="D309" s="250"/>
      <c r="E309" s="250"/>
      <c r="F309" s="256" t="s">
        <v>842</v>
      </c>
      <c r="G309" s="257"/>
      <c r="H309" s="247">
        <f t="shared" si="6"/>
        <v>993500</v>
      </c>
      <c r="I309" s="247">
        <v>0</v>
      </c>
      <c r="J309" s="253">
        <v>993500</v>
      </c>
    </row>
    <row r="310" spans="1:10" ht="15" hidden="1" customHeight="1">
      <c r="A310" s="254"/>
      <c r="B310" s="249"/>
      <c r="C310" s="250"/>
      <c r="D310" s="250"/>
      <c r="E310" s="250"/>
      <c r="F310" s="256" t="s">
        <v>848</v>
      </c>
      <c r="G310" s="257"/>
      <c r="H310" s="247">
        <f t="shared" si="6"/>
        <v>993500</v>
      </c>
      <c r="I310" s="247">
        <v>0</v>
      </c>
      <c r="J310" s="253">
        <v>993500</v>
      </c>
    </row>
    <row r="311" spans="1:10" ht="15" hidden="1" customHeight="1">
      <c r="A311" s="254"/>
      <c r="B311" s="249"/>
      <c r="C311" s="250"/>
      <c r="D311" s="250"/>
      <c r="E311" s="250"/>
      <c r="F311" s="256" t="s">
        <v>848</v>
      </c>
      <c r="G311" s="257"/>
      <c r="H311" s="247">
        <f t="shared" si="6"/>
        <v>993500</v>
      </c>
      <c r="I311" s="247">
        <v>0</v>
      </c>
      <c r="J311" s="253">
        <v>993500</v>
      </c>
    </row>
    <row r="312" spans="1:10" ht="84" hidden="1" customHeight="1">
      <c r="A312" s="254">
        <v>2473</v>
      </c>
      <c r="B312" s="249" t="s">
        <v>260</v>
      </c>
      <c r="C312" s="250">
        <v>7</v>
      </c>
      <c r="D312" s="250">
        <v>3</v>
      </c>
      <c r="E312" s="250"/>
      <c r="F312" s="256" t="s">
        <v>545</v>
      </c>
      <c r="G312" s="267" t="s">
        <v>546</v>
      </c>
      <c r="H312" s="247">
        <f t="shared" si="6"/>
        <v>993500</v>
      </c>
      <c r="I312" s="247">
        <v>0</v>
      </c>
      <c r="J312" s="253">
        <v>993500</v>
      </c>
    </row>
    <row r="313" spans="1:10" ht="36" hidden="1" customHeight="1">
      <c r="A313" s="254"/>
      <c r="B313" s="249"/>
      <c r="C313" s="250"/>
      <c r="D313" s="250"/>
      <c r="E313" s="250"/>
      <c r="F313" s="256" t="s">
        <v>842</v>
      </c>
      <c r="G313" s="257"/>
      <c r="H313" s="247">
        <f t="shared" si="6"/>
        <v>993500</v>
      </c>
      <c r="I313" s="247">
        <v>0</v>
      </c>
      <c r="J313" s="253">
        <v>993500</v>
      </c>
    </row>
    <row r="314" spans="1:10" ht="15" hidden="1" customHeight="1">
      <c r="A314" s="254"/>
      <c r="B314" s="249"/>
      <c r="C314" s="250"/>
      <c r="D314" s="250"/>
      <c r="E314" s="250"/>
      <c r="F314" s="256" t="s">
        <v>848</v>
      </c>
      <c r="G314" s="257"/>
      <c r="H314" s="247">
        <f t="shared" si="6"/>
        <v>993500</v>
      </c>
      <c r="I314" s="247">
        <v>0</v>
      </c>
      <c r="J314" s="253">
        <v>993500</v>
      </c>
    </row>
    <row r="315" spans="1:10" ht="15" hidden="1" customHeight="1">
      <c r="A315" s="254"/>
      <c r="B315" s="249"/>
      <c r="C315" s="250"/>
      <c r="D315" s="250"/>
      <c r="E315" s="250"/>
      <c r="F315" s="256" t="s">
        <v>848</v>
      </c>
      <c r="G315" s="257"/>
      <c r="H315" s="247">
        <f t="shared" si="6"/>
        <v>993500</v>
      </c>
      <c r="I315" s="247">
        <v>0</v>
      </c>
      <c r="J315" s="253">
        <v>993500</v>
      </c>
    </row>
    <row r="316" spans="1:10" ht="396" hidden="1" customHeight="1">
      <c r="A316" s="254">
        <v>2474</v>
      </c>
      <c r="B316" s="249" t="s">
        <v>260</v>
      </c>
      <c r="C316" s="250">
        <v>7</v>
      </c>
      <c r="D316" s="250">
        <v>4</v>
      </c>
      <c r="E316" s="250"/>
      <c r="F316" s="256" t="s">
        <v>547</v>
      </c>
      <c r="G316" s="257" t="s">
        <v>548</v>
      </c>
      <c r="H316" s="247">
        <f t="shared" si="6"/>
        <v>993500</v>
      </c>
      <c r="I316" s="247">
        <v>0</v>
      </c>
      <c r="J316" s="253">
        <v>993500</v>
      </c>
    </row>
    <row r="317" spans="1:10" ht="36" hidden="1" customHeight="1">
      <c r="A317" s="254"/>
      <c r="B317" s="249"/>
      <c r="C317" s="250"/>
      <c r="D317" s="250"/>
      <c r="E317" s="250"/>
      <c r="F317" s="256" t="s">
        <v>842</v>
      </c>
      <c r="G317" s="257"/>
      <c r="H317" s="247">
        <f t="shared" si="6"/>
        <v>993500</v>
      </c>
      <c r="I317" s="247">
        <v>0</v>
      </c>
      <c r="J317" s="253">
        <v>993500</v>
      </c>
    </row>
    <row r="318" spans="1:10" ht="15" hidden="1" customHeight="1">
      <c r="A318" s="254"/>
      <c r="B318" s="249"/>
      <c r="C318" s="250"/>
      <c r="D318" s="250"/>
      <c r="E318" s="250"/>
      <c r="F318" s="256" t="s">
        <v>848</v>
      </c>
      <c r="G318" s="257"/>
      <c r="H318" s="247">
        <f t="shared" si="6"/>
        <v>993500</v>
      </c>
      <c r="I318" s="247">
        <v>0</v>
      </c>
      <c r="J318" s="253">
        <v>993500</v>
      </c>
    </row>
    <row r="319" spans="1:10" ht="15" hidden="1" customHeight="1">
      <c r="A319" s="254"/>
      <c r="B319" s="249"/>
      <c r="C319" s="250"/>
      <c r="D319" s="250"/>
      <c r="E319" s="250"/>
      <c r="F319" s="256" t="s">
        <v>848</v>
      </c>
      <c r="G319" s="257"/>
      <c r="H319" s="247">
        <f t="shared" si="6"/>
        <v>993500</v>
      </c>
      <c r="I319" s="247">
        <v>0</v>
      </c>
      <c r="J319" s="253">
        <v>993500</v>
      </c>
    </row>
    <row r="320" spans="1:10" ht="240" hidden="1" customHeight="1">
      <c r="A320" s="254">
        <v>2480</v>
      </c>
      <c r="B320" s="262" t="s">
        <v>260</v>
      </c>
      <c r="C320" s="251">
        <v>8</v>
      </c>
      <c r="D320" s="251">
        <v>0</v>
      </c>
      <c r="E320" s="251"/>
      <c r="F320" s="255" t="s">
        <v>31</v>
      </c>
      <c r="G320" s="255" t="s">
        <v>549</v>
      </c>
      <c r="H320" s="247">
        <f t="shared" si="6"/>
        <v>993500</v>
      </c>
      <c r="I320" s="247">
        <v>0</v>
      </c>
      <c r="J320" s="253">
        <v>993500</v>
      </c>
    </row>
    <row r="321" spans="1:10" ht="36.75" hidden="1" customHeight="1">
      <c r="A321" s="254">
        <v>2481</v>
      </c>
      <c r="B321" s="249" t="s">
        <v>260</v>
      </c>
      <c r="C321" s="250">
        <v>8</v>
      </c>
      <c r="D321" s="250">
        <v>1</v>
      </c>
      <c r="E321" s="250"/>
      <c r="F321" s="256" t="s">
        <v>550</v>
      </c>
      <c r="G321" s="267" t="s">
        <v>551</v>
      </c>
      <c r="H321" s="247">
        <f t="shared" si="6"/>
        <v>993500</v>
      </c>
      <c r="I321" s="247">
        <v>0</v>
      </c>
      <c r="J321" s="253">
        <v>993500</v>
      </c>
    </row>
    <row r="322" spans="1:10" ht="36" hidden="1" customHeight="1">
      <c r="A322" s="254"/>
      <c r="B322" s="249"/>
      <c r="C322" s="250"/>
      <c r="D322" s="250"/>
      <c r="E322" s="250"/>
      <c r="F322" s="256" t="s">
        <v>842</v>
      </c>
      <c r="G322" s="257"/>
      <c r="H322" s="247">
        <f t="shared" si="6"/>
        <v>993500</v>
      </c>
      <c r="I322" s="247">
        <v>0</v>
      </c>
      <c r="J322" s="253">
        <v>993500</v>
      </c>
    </row>
    <row r="323" spans="1:10" ht="15" hidden="1" customHeight="1">
      <c r="A323" s="254"/>
      <c r="B323" s="249"/>
      <c r="C323" s="250"/>
      <c r="D323" s="250"/>
      <c r="E323" s="250"/>
      <c r="F323" s="256" t="s">
        <v>848</v>
      </c>
      <c r="G323" s="257"/>
      <c r="H323" s="247">
        <f t="shared" si="6"/>
        <v>993500</v>
      </c>
      <c r="I323" s="247">
        <v>0</v>
      </c>
      <c r="J323" s="253">
        <v>993500</v>
      </c>
    </row>
    <row r="324" spans="1:10" ht="15" hidden="1" customHeight="1">
      <c r="A324" s="254"/>
      <c r="B324" s="249"/>
      <c r="C324" s="250"/>
      <c r="D324" s="250"/>
      <c r="E324" s="250"/>
      <c r="F324" s="256" t="s">
        <v>848</v>
      </c>
      <c r="G324" s="257"/>
      <c r="H324" s="247">
        <f t="shared" si="6"/>
        <v>993500</v>
      </c>
      <c r="I324" s="247">
        <v>0</v>
      </c>
      <c r="J324" s="253">
        <v>993500</v>
      </c>
    </row>
    <row r="325" spans="1:10" ht="409.5" hidden="1" customHeight="1">
      <c r="A325" s="254">
        <v>2482</v>
      </c>
      <c r="B325" s="249" t="s">
        <v>260</v>
      </c>
      <c r="C325" s="250">
        <v>8</v>
      </c>
      <c r="D325" s="250">
        <v>2</v>
      </c>
      <c r="E325" s="250"/>
      <c r="F325" s="256" t="s">
        <v>552</v>
      </c>
      <c r="G325" s="267" t="s">
        <v>553</v>
      </c>
      <c r="H325" s="247">
        <f t="shared" si="6"/>
        <v>993500</v>
      </c>
      <c r="I325" s="247">
        <v>0</v>
      </c>
      <c r="J325" s="253">
        <v>993500</v>
      </c>
    </row>
    <row r="326" spans="1:10" ht="36" hidden="1" customHeight="1">
      <c r="A326" s="254"/>
      <c r="B326" s="249"/>
      <c r="C326" s="250"/>
      <c r="D326" s="250"/>
      <c r="E326" s="250"/>
      <c r="F326" s="256" t="s">
        <v>842</v>
      </c>
      <c r="G326" s="257"/>
      <c r="H326" s="247">
        <f t="shared" si="6"/>
        <v>993500</v>
      </c>
      <c r="I326" s="247">
        <v>0</v>
      </c>
      <c r="J326" s="253">
        <v>993500</v>
      </c>
    </row>
    <row r="327" spans="1:10" ht="15" hidden="1" customHeight="1">
      <c r="A327" s="254"/>
      <c r="B327" s="249"/>
      <c r="C327" s="250"/>
      <c r="D327" s="250"/>
      <c r="E327" s="250"/>
      <c r="F327" s="256" t="s">
        <v>848</v>
      </c>
      <c r="G327" s="257"/>
      <c r="H327" s="247">
        <f t="shared" si="6"/>
        <v>993500</v>
      </c>
      <c r="I327" s="247">
        <v>0</v>
      </c>
      <c r="J327" s="253">
        <v>993500</v>
      </c>
    </row>
    <row r="328" spans="1:10" ht="15" hidden="1" customHeight="1">
      <c r="A328" s="254"/>
      <c r="B328" s="249"/>
      <c r="C328" s="250"/>
      <c r="D328" s="250"/>
      <c r="E328" s="250"/>
      <c r="F328" s="256" t="s">
        <v>848</v>
      </c>
      <c r="G328" s="257"/>
      <c r="H328" s="247">
        <f t="shared" si="6"/>
        <v>993500</v>
      </c>
      <c r="I328" s="247">
        <v>0</v>
      </c>
      <c r="J328" s="253">
        <v>993500</v>
      </c>
    </row>
    <row r="329" spans="1:10" ht="228" hidden="1" customHeight="1">
      <c r="A329" s="254">
        <v>2483</v>
      </c>
      <c r="B329" s="249" t="s">
        <v>260</v>
      </c>
      <c r="C329" s="250">
        <v>8</v>
      </c>
      <c r="D329" s="250">
        <v>3</v>
      </c>
      <c r="E329" s="250"/>
      <c r="F329" s="256" t="s">
        <v>554</v>
      </c>
      <c r="G329" s="267" t="s">
        <v>555</v>
      </c>
      <c r="H329" s="247">
        <f t="shared" si="6"/>
        <v>993500</v>
      </c>
      <c r="I329" s="247">
        <v>0</v>
      </c>
      <c r="J329" s="253">
        <v>993500</v>
      </c>
    </row>
    <row r="330" spans="1:10" ht="36" hidden="1" customHeight="1">
      <c r="A330" s="254"/>
      <c r="B330" s="249"/>
      <c r="C330" s="250"/>
      <c r="D330" s="250"/>
      <c r="E330" s="250"/>
      <c r="F330" s="256" t="s">
        <v>842</v>
      </c>
      <c r="G330" s="257"/>
      <c r="H330" s="247">
        <f t="shared" si="6"/>
        <v>993500</v>
      </c>
      <c r="I330" s="247">
        <v>0</v>
      </c>
      <c r="J330" s="253">
        <v>993500</v>
      </c>
    </row>
    <row r="331" spans="1:10" ht="15" hidden="1" customHeight="1">
      <c r="A331" s="254"/>
      <c r="B331" s="249"/>
      <c r="C331" s="250"/>
      <c r="D331" s="250"/>
      <c r="E331" s="250"/>
      <c r="F331" s="256" t="s">
        <v>848</v>
      </c>
      <c r="G331" s="257"/>
      <c r="H331" s="247">
        <f t="shared" si="6"/>
        <v>993500</v>
      </c>
      <c r="I331" s="247">
        <v>0</v>
      </c>
      <c r="J331" s="253">
        <v>993500</v>
      </c>
    </row>
    <row r="332" spans="1:10" ht="15" hidden="1" customHeight="1">
      <c r="A332" s="254"/>
      <c r="B332" s="249"/>
      <c r="C332" s="250"/>
      <c r="D332" s="250"/>
      <c r="E332" s="250"/>
      <c r="F332" s="256" t="s">
        <v>848</v>
      </c>
      <c r="G332" s="257"/>
      <c r="H332" s="247">
        <f t="shared" si="6"/>
        <v>993500</v>
      </c>
      <c r="I332" s="247">
        <v>0</v>
      </c>
      <c r="J332" s="253">
        <v>993500</v>
      </c>
    </row>
    <row r="333" spans="1:10" ht="409.5" hidden="1" customHeight="1">
      <c r="A333" s="254">
        <v>2484</v>
      </c>
      <c r="B333" s="249" t="s">
        <v>260</v>
      </c>
      <c r="C333" s="250">
        <v>8</v>
      </c>
      <c r="D333" s="250">
        <v>4</v>
      </c>
      <c r="E333" s="250"/>
      <c r="F333" s="256" t="s">
        <v>556</v>
      </c>
      <c r="G333" s="267" t="s">
        <v>557</v>
      </c>
      <c r="H333" s="247">
        <f t="shared" si="6"/>
        <v>993500</v>
      </c>
      <c r="I333" s="247">
        <v>0</v>
      </c>
      <c r="J333" s="253">
        <v>993500</v>
      </c>
    </row>
    <row r="334" spans="1:10" ht="37.5" hidden="1" customHeight="1">
      <c r="A334" s="254"/>
      <c r="B334" s="249"/>
      <c r="C334" s="250"/>
      <c r="D334" s="250"/>
      <c r="E334" s="250"/>
      <c r="F334" s="256" t="s">
        <v>842</v>
      </c>
      <c r="G334" s="257"/>
      <c r="H334" s="247">
        <f t="shared" si="6"/>
        <v>993500</v>
      </c>
      <c r="I334" s="247">
        <v>0</v>
      </c>
      <c r="J334" s="253">
        <v>993500</v>
      </c>
    </row>
    <row r="335" spans="1:10" ht="15" hidden="1" customHeight="1">
      <c r="A335" s="254"/>
      <c r="B335" s="249"/>
      <c r="C335" s="250"/>
      <c r="D335" s="250"/>
      <c r="E335" s="250"/>
      <c r="F335" s="256" t="s">
        <v>848</v>
      </c>
      <c r="G335" s="257"/>
      <c r="H335" s="247">
        <f t="shared" si="6"/>
        <v>993500</v>
      </c>
      <c r="I335" s="247">
        <v>0</v>
      </c>
      <c r="J335" s="253">
        <v>993500</v>
      </c>
    </row>
    <row r="336" spans="1:10" ht="6" hidden="1" customHeight="1">
      <c r="A336" s="254"/>
      <c r="B336" s="249"/>
      <c r="C336" s="250"/>
      <c r="D336" s="250"/>
      <c r="E336" s="250"/>
      <c r="F336" s="256" t="s">
        <v>848</v>
      </c>
      <c r="G336" s="257"/>
      <c r="H336" s="247">
        <f t="shared" si="6"/>
        <v>993500</v>
      </c>
      <c r="I336" s="247">
        <v>0</v>
      </c>
      <c r="J336" s="253">
        <v>993500</v>
      </c>
    </row>
    <row r="337" spans="1:10" ht="31.5" customHeight="1">
      <c r="A337" s="254"/>
      <c r="B337" s="249"/>
      <c r="C337" s="250"/>
      <c r="D337" s="250"/>
      <c r="E337" s="260">
        <v>5221</v>
      </c>
      <c r="F337" s="256" t="s">
        <v>903</v>
      </c>
      <c r="G337" s="257"/>
      <c r="H337" s="247">
        <f>SUM(I337:J337)</f>
        <v>0</v>
      </c>
      <c r="I337" s="247">
        <v>0</v>
      </c>
      <c r="J337" s="253">
        <v>0</v>
      </c>
    </row>
    <row r="338" spans="1:10" ht="49.5" customHeight="1">
      <c r="A338" s="254"/>
      <c r="B338" s="249" t="s">
        <v>260</v>
      </c>
      <c r="C338" s="250">
        <v>5</v>
      </c>
      <c r="D338" s="250">
        <v>5</v>
      </c>
      <c r="E338" s="250">
        <v>5112</v>
      </c>
      <c r="F338" s="256" t="s">
        <v>893</v>
      </c>
      <c r="G338" s="257"/>
      <c r="H338" s="247">
        <f t="shared" si="6"/>
        <v>129096.78</v>
      </c>
      <c r="I338" s="247">
        <v>0</v>
      </c>
      <c r="J338" s="253">
        <v>129096.78</v>
      </c>
    </row>
    <row r="339" spans="1:10" ht="49.5" customHeight="1">
      <c r="A339" s="254"/>
      <c r="B339" s="249"/>
      <c r="C339" s="250"/>
      <c r="D339" s="250"/>
      <c r="E339" s="250">
        <v>5113</v>
      </c>
      <c r="F339" s="256" t="s">
        <v>192</v>
      </c>
      <c r="G339" s="257"/>
      <c r="H339" s="247">
        <f t="shared" si="6"/>
        <v>0</v>
      </c>
      <c r="I339" s="247">
        <v>0</v>
      </c>
      <c r="J339" s="253">
        <v>0</v>
      </c>
    </row>
    <row r="340" spans="1:10" ht="49.5" customHeight="1">
      <c r="A340" s="254">
        <v>2490</v>
      </c>
      <c r="B340" s="249" t="s">
        <v>260</v>
      </c>
      <c r="C340" s="250">
        <v>9</v>
      </c>
      <c r="D340" s="250">
        <v>0</v>
      </c>
      <c r="E340" s="251"/>
      <c r="F340" s="256" t="s">
        <v>32</v>
      </c>
      <c r="G340" s="255" t="s">
        <v>565</v>
      </c>
      <c r="H340" s="253">
        <f>SUM(J340)</f>
        <v>-3452000</v>
      </c>
      <c r="I340" s="253">
        <v>0</v>
      </c>
      <c r="J340" s="253">
        <f>SUM(J341)</f>
        <v>-3452000</v>
      </c>
    </row>
    <row r="341" spans="1:10" ht="37.5" customHeight="1">
      <c r="A341" s="254">
        <v>2491</v>
      </c>
      <c r="B341" s="249" t="s">
        <v>260</v>
      </c>
      <c r="C341" s="250">
        <v>9</v>
      </c>
      <c r="D341" s="250">
        <v>1</v>
      </c>
      <c r="E341" s="250"/>
      <c r="F341" s="256" t="s">
        <v>564</v>
      </c>
      <c r="G341" s="267" t="s">
        <v>566</v>
      </c>
      <c r="H341" s="253">
        <f>SUM(I341:J341)</f>
        <v>-3452000</v>
      </c>
      <c r="I341" s="253">
        <v>0</v>
      </c>
      <c r="J341" s="253">
        <f>J347</f>
        <v>-3452000</v>
      </c>
    </row>
    <row r="342" spans="1:10" ht="39" customHeight="1">
      <c r="A342" s="254"/>
      <c r="B342" s="249"/>
      <c r="C342" s="250"/>
      <c r="D342" s="250"/>
      <c r="E342" s="250"/>
      <c r="F342" s="256" t="s">
        <v>842</v>
      </c>
      <c r="G342" s="257"/>
      <c r="H342" s="253">
        <f t="shared" ref="H342:H405" si="7">SUM(I342:J342)</f>
        <v>0</v>
      </c>
      <c r="I342" s="253">
        <v>0</v>
      </c>
      <c r="J342" s="253">
        <v>0</v>
      </c>
    </row>
    <row r="343" spans="1:10" ht="38.25" customHeight="1">
      <c r="A343" s="254"/>
      <c r="B343" s="249"/>
      <c r="C343" s="250"/>
      <c r="D343" s="250"/>
      <c r="E343" s="254"/>
      <c r="F343" s="258" t="s">
        <v>863</v>
      </c>
      <c r="G343" s="257"/>
      <c r="H343" s="279">
        <v>0</v>
      </c>
      <c r="I343" s="279">
        <v>0</v>
      </c>
      <c r="J343" s="279">
        <v>0</v>
      </c>
    </row>
    <row r="344" spans="1:10" ht="25.5" customHeight="1">
      <c r="A344" s="254"/>
      <c r="B344" s="249"/>
      <c r="C344" s="250"/>
      <c r="D344" s="250"/>
      <c r="E344" s="254">
        <v>8111</v>
      </c>
      <c r="F344" s="258" t="s">
        <v>864</v>
      </c>
      <c r="G344" s="257"/>
      <c r="H344" s="279">
        <v>0</v>
      </c>
      <c r="I344" s="279">
        <v>0</v>
      </c>
      <c r="J344" s="279">
        <v>0</v>
      </c>
    </row>
    <row r="345" spans="1:10" ht="37.5" customHeight="1">
      <c r="A345" s="254"/>
      <c r="B345" s="249"/>
      <c r="C345" s="250"/>
      <c r="D345" s="250"/>
      <c r="E345" s="254">
        <v>8121</v>
      </c>
      <c r="F345" s="258" t="s">
        <v>865</v>
      </c>
      <c r="G345" s="257"/>
      <c r="H345" s="279">
        <v>0</v>
      </c>
      <c r="I345" s="279">
        <v>0</v>
      </c>
      <c r="J345" s="279">
        <v>0</v>
      </c>
    </row>
    <row r="346" spans="1:10" ht="39" customHeight="1">
      <c r="A346" s="254"/>
      <c r="B346" s="249"/>
      <c r="C346" s="250"/>
      <c r="D346" s="250"/>
      <c r="E346" s="254"/>
      <c r="F346" s="258" t="s">
        <v>866</v>
      </c>
      <c r="G346" s="257"/>
      <c r="H346" s="279">
        <f t="shared" si="7"/>
        <v>0</v>
      </c>
      <c r="I346" s="279">
        <v>0</v>
      </c>
      <c r="J346" s="279">
        <v>0</v>
      </c>
    </row>
    <row r="347" spans="1:10" ht="25.5" customHeight="1">
      <c r="A347" s="254"/>
      <c r="B347" s="249"/>
      <c r="C347" s="250"/>
      <c r="D347" s="250"/>
      <c r="E347" s="254">
        <v>8411</v>
      </c>
      <c r="F347" s="258" t="s">
        <v>867</v>
      </c>
      <c r="G347" s="257"/>
      <c r="H347" s="279">
        <f t="shared" si="7"/>
        <v>-3452000</v>
      </c>
      <c r="I347" s="279"/>
      <c r="J347" s="279">
        <v>-3452000</v>
      </c>
    </row>
    <row r="348" spans="1:10" ht="103.5" customHeight="1">
      <c r="A348" s="248">
        <v>2500</v>
      </c>
      <c r="B348" s="249" t="s">
        <v>262</v>
      </c>
      <c r="C348" s="250">
        <v>0</v>
      </c>
      <c r="D348" s="250">
        <v>0</v>
      </c>
      <c r="E348" s="251"/>
      <c r="F348" s="280" t="s">
        <v>868</v>
      </c>
      <c r="G348" s="268" t="s">
        <v>567</v>
      </c>
      <c r="H348" s="253">
        <f>SUM(I348:J348)</f>
        <v>458989.6</v>
      </c>
      <c r="I348" s="253">
        <f>I349</f>
        <v>233989.6</v>
      </c>
      <c r="J348" s="253">
        <f>J349+J354</f>
        <v>225000</v>
      </c>
    </row>
    <row r="349" spans="1:10" s="101" customFormat="1" ht="24" customHeight="1">
      <c r="A349" s="254">
        <v>2510</v>
      </c>
      <c r="B349" s="249" t="s">
        <v>262</v>
      </c>
      <c r="C349" s="250">
        <v>1</v>
      </c>
      <c r="D349" s="250">
        <v>0</v>
      </c>
      <c r="E349" s="251"/>
      <c r="F349" s="255" t="s">
        <v>33</v>
      </c>
      <c r="G349" s="255" t="s">
        <v>569</v>
      </c>
      <c r="H349" s="253">
        <f>SUM(I349:J349)</f>
        <v>233989.6</v>
      </c>
      <c r="I349" s="253">
        <f>I350</f>
        <v>233989.6</v>
      </c>
      <c r="J349" s="253">
        <f>J350</f>
        <v>0</v>
      </c>
    </row>
    <row r="350" spans="1:10" ht="23.25" customHeight="1">
      <c r="A350" s="254">
        <v>2511</v>
      </c>
      <c r="B350" s="249" t="s">
        <v>262</v>
      </c>
      <c r="C350" s="250">
        <v>1</v>
      </c>
      <c r="D350" s="250">
        <v>1</v>
      </c>
      <c r="E350" s="250"/>
      <c r="F350" s="256" t="s">
        <v>568</v>
      </c>
      <c r="G350" s="267" t="s">
        <v>570</v>
      </c>
      <c r="H350" s="253">
        <f t="shared" si="7"/>
        <v>233989.6</v>
      </c>
      <c r="I350" s="253">
        <f>I352</f>
        <v>233989.6</v>
      </c>
      <c r="J350" s="253">
        <f>J353</f>
        <v>0</v>
      </c>
    </row>
    <row r="351" spans="1:10" ht="42" customHeight="1">
      <c r="A351" s="254"/>
      <c r="B351" s="249"/>
      <c r="C351" s="250"/>
      <c r="D351" s="250"/>
      <c r="E351" s="250"/>
      <c r="F351" s="256" t="s">
        <v>842</v>
      </c>
      <c r="G351" s="257"/>
      <c r="H351" s="253">
        <f t="shared" si="7"/>
        <v>0</v>
      </c>
      <c r="I351" s="253">
        <v>0</v>
      </c>
      <c r="J351" s="253">
        <v>0</v>
      </c>
    </row>
    <row r="352" spans="1:10" ht="47.25" customHeight="1">
      <c r="A352" s="254"/>
      <c r="B352" s="249"/>
      <c r="C352" s="250"/>
      <c r="D352" s="250"/>
      <c r="E352" s="250">
        <v>4511</v>
      </c>
      <c r="F352" s="281" t="s">
        <v>146</v>
      </c>
      <c r="G352" s="257"/>
      <c r="H352" s="253">
        <f t="shared" si="7"/>
        <v>233989.6</v>
      </c>
      <c r="I352" s="253">
        <v>233989.6</v>
      </c>
      <c r="J352" s="253">
        <v>0</v>
      </c>
    </row>
    <row r="353" spans="1:10" ht="24.75" customHeight="1">
      <c r="A353" s="254"/>
      <c r="B353" s="249"/>
      <c r="C353" s="250"/>
      <c r="D353" s="250"/>
      <c r="E353" s="260">
        <v>5129</v>
      </c>
      <c r="F353" s="256" t="s">
        <v>892</v>
      </c>
      <c r="G353" s="257"/>
      <c r="H353" s="253">
        <f t="shared" si="7"/>
        <v>0</v>
      </c>
      <c r="I353" s="253">
        <v>0</v>
      </c>
      <c r="J353" s="253">
        <v>0</v>
      </c>
    </row>
    <row r="354" spans="1:10" ht="24.75" customHeight="1">
      <c r="A354" s="254"/>
      <c r="B354" s="249" t="s">
        <v>262</v>
      </c>
      <c r="C354" s="250">
        <v>2</v>
      </c>
      <c r="D354" s="250">
        <v>0</v>
      </c>
      <c r="E354" s="260"/>
      <c r="F354" s="282" t="s">
        <v>898</v>
      </c>
      <c r="G354" s="257"/>
      <c r="H354" s="253">
        <f>J354</f>
        <v>225000</v>
      </c>
      <c r="I354" s="253">
        <f>I357+I358</f>
        <v>0</v>
      </c>
      <c r="J354" s="253">
        <f>J357+J358</f>
        <v>225000</v>
      </c>
    </row>
    <row r="355" spans="1:10" ht="24.75" customHeight="1">
      <c r="A355" s="254"/>
      <c r="B355" s="249" t="s">
        <v>262</v>
      </c>
      <c r="C355" s="250">
        <v>2</v>
      </c>
      <c r="D355" s="250">
        <v>1</v>
      </c>
      <c r="E355" s="260"/>
      <c r="F355" s="283" t="s">
        <v>899</v>
      </c>
      <c r="G355" s="257"/>
      <c r="H355" s="253"/>
      <c r="I355" s="253"/>
      <c r="J355" s="253"/>
    </row>
    <row r="356" spans="1:10" ht="49.5" customHeight="1">
      <c r="A356" s="254"/>
      <c r="B356" s="249"/>
      <c r="C356" s="250"/>
      <c r="D356" s="250"/>
      <c r="E356" s="260"/>
      <c r="F356" s="256" t="s">
        <v>842</v>
      </c>
      <c r="G356" s="257"/>
      <c r="H356" s="253">
        <f>SUM(I356:J356)</f>
        <v>0</v>
      </c>
      <c r="I356" s="253">
        <v>0</v>
      </c>
      <c r="J356" s="253">
        <v>0</v>
      </c>
    </row>
    <row r="357" spans="1:10" ht="49.5" customHeight="1">
      <c r="A357" s="254"/>
      <c r="B357" s="249"/>
      <c r="C357" s="250"/>
      <c r="D357" s="250"/>
      <c r="E357" s="260">
        <v>5112</v>
      </c>
      <c r="F357" s="284" t="s">
        <v>862</v>
      </c>
      <c r="G357" s="257"/>
      <c r="H357" s="253">
        <f>J357</f>
        <v>225000</v>
      </c>
      <c r="I357" s="253">
        <v>0</v>
      </c>
      <c r="J357" s="253">
        <v>225000</v>
      </c>
    </row>
    <row r="358" spans="1:10" ht="49.5" customHeight="1">
      <c r="A358" s="254"/>
      <c r="B358" s="249"/>
      <c r="C358" s="250"/>
      <c r="D358" s="250"/>
      <c r="E358" s="260">
        <v>5129</v>
      </c>
      <c r="F358" s="258" t="s">
        <v>892</v>
      </c>
      <c r="G358" s="257"/>
      <c r="H358" s="253">
        <f>J358</f>
        <v>0</v>
      </c>
      <c r="I358" s="253">
        <v>0</v>
      </c>
      <c r="J358" s="253">
        <v>0</v>
      </c>
    </row>
    <row r="359" spans="1:10" ht="45.75" customHeight="1">
      <c r="A359" s="254">
        <v>2560</v>
      </c>
      <c r="B359" s="249" t="s">
        <v>262</v>
      </c>
      <c r="C359" s="250">
        <v>6</v>
      </c>
      <c r="D359" s="250">
        <v>0</v>
      </c>
      <c r="E359" s="260"/>
      <c r="F359" s="285" t="s">
        <v>869</v>
      </c>
      <c r="G359" s="257"/>
      <c r="H359" s="253">
        <v>0</v>
      </c>
      <c r="I359" s="253">
        <v>0</v>
      </c>
      <c r="J359" s="253">
        <v>0</v>
      </c>
    </row>
    <row r="360" spans="1:10" ht="31.5" customHeight="1">
      <c r="A360" s="254"/>
      <c r="B360" s="249"/>
      <c r="C360" s="250"/>
      <c r="D360" s="250"/>
      <c r="E360" s="277">
        <v>5121</v>
      </c>
      <c r="F360" s="286" t="s">
        <v>870</v>
      </c>
      <c r="G360" s="257"/>
      <c r="H360" s="253">
        <v>0</v>
      </c>
      <c r="I360" s="253">
        <v>0</v>
      </c>
      <c r="J360" s="253">
        <v>0</v>
      </c>
    </row>
    <row r="361" spans="1:10" ht="37.5" customHeight="1">
      <c r="A361" s="254">
        <v>2561</v>
      </c>
      <c r="B361" s="249" t="s">
        <v>262</v>
      </c>
      <c r="C361" s="250">
        <v>6</v>
      </c>
      <c r="D361" s="250">
        <v>1</v>
      </c>
      <c r="E361" s="277"/>
      <c r="F361" s="285" t="s">
        <v>871</v>
      </c>
      <c r="G361" s="257"/>
      <c r="H361" s="253">
        <v>0</v>
      </c>
      <c r="I361" s="253">
        <v>0</v>
      </c>
      <c r="J361" s="253">
        <v>0</v>
      </c>
    </row>
    <row r="362" spans="1:10" ht="50.25" customHeight="1">
      <c r="A362" s="254"/>
      <c r="B362" s="249"/>
      <c r="C362" s="250"/>
      <c r="D362" s="250"/>
      <c r="E362" s="277"/>
      <c r="F362" s="256" t="s">
        <v>842</v>
      </c>
      <c r="G362" s="257"/>
      <c r="H362" s="253"/>
      <c r="I362" s="253"/>
      <c r="J362" s="253"/>
    </row>
    <row r="363" spans="1:10" ht="20.25" customHeight="1">
      <c r="A363" s="254"/>
      <c r="B363" s="249"/>
      <c r="C363" s="250"/>
      <c r="D363" s="250"/>
      <c r="E363" s="277">
        <v>4269</v>
      </c>
      <c r="F363" s="284" t="s">
        <v>846</v>
      </c>
      <c r="G363" s="257"/>
      <c r="H363" s="253">
        <v>0</v>
      </c>
      <c r="I363" s="253">
        <v>0</v>
      </c>
      <c r="J363" s="253">
        <v>0</v>
      </c>
    </row>
    <row r="364" spans="1:10" ht="24.75" customHeight="1">
      <c r="A364" s="254"/>
      <c r="B364" s="249"/>
      <c r="C364" s="250"/>
      <c r="D364" s="250"/>
      <c r="E364" s="277">
        <v>5131</v>
      </c>
      <c r="F364" s="284" t="s">
        <v>369</v>
      </c>
      <c r="G364" s="257"/>
      <c r="H364" s="253">
        <v>0</v>
      </c>
      <c r="I364" s="253">
        <v>0</v>
      </c>
      <c r="J364" s="253">
        <v>0</v>
      </c>
    </row>
    <row r="365" spans="1:10" ht="99.75" customHeight="1">
      <c r="A365" s="254">
        <v>2600</v>
      </c>
      <c r="B365" s="250">
        <v>6</v>
      </c>
      <c r="C365" s="250">
        <v>0</v>
      </c>
      <c r="D365" s="250">
        <v>0</v>
      </c>
      <c r="E365" s="250"/>
      <c r="F365" s="94" t="s">
        <v>872</v>
      </c>
      <c r="G365" s="257"/>
      <c r="H365" s="253">
        <f>SUM(H490+H494+H500+H506)</f>
        <v>663699.55000000005</v>
      </c>
      <c r="I365" s="253">
        <f>I500+I506</f>
        <v>221320</v>
      </c>
      <c r="J365" s="253">
        <f>J494+J500+J506</f>
        <v>442379.55</v>
      </c>
    </row>
    <row r="366" spans="1:10" ht="264" hidden="1" customHeight="1">
      <c r="A366" s="262" t="s">
        <v>873</v>
      </c>
      <c r="B366" s="249" t="s">
        <v>262</v>
      </c>
      <c r="C366" s="250">
        <v>2</v>
      </c>
      <c r="D366" s="250">
        <v>0</v>
      </c>
      <c r="E366" s="251"/>
      <c r="F366" s="287" t="s">
        <v>34</v>
      </c>
      <c r="G366" s="255" t="s">
        <v>571</v>
      </c>
      <c r="H366" s="253">
        <f t="shared" si="7"/>
        <v>0</v>
      </c>
      <c r="I366" s="253">
        <f>SUM(I367)</f>
        <v>0</v>
      </c>
      <c r="J366" s="253">
        <f>SUM(J367)</f>
        <v>0</v>
      </c>
    </row>
    <row r="367" spans="1:10" ht="264" hidden="1" customHeight="1">
      <c r="A367" s="254">
        <v>2521</v>
      </c>
      <c r="B367" s="249" t="s">
        <v>262</v>
      </c>
      <c r="C367" s="250">
        <v>2</v>
      </c>
      <c r="D367" s="250">
        <v>1</v>
      </c>
      <c r="E367" s="250"/>
      <c r="F367" s="256" t="s">
        <v>572</v>
      </c>
      <c r="G367" s="267" t="s">
        <v>573</v>
      </c>
      <c r="H367" s="253">
        <f t="shared" si="7"/>
        <v>0</v>
      </c>
      <c r="I367" s="253">
        <f>SUM(I369:I370)</f>
        <v>0</v>
      </c>
      <c r="J367" s="253">
        <f>SUM(J369:J370)</f>
        <v>0</v>
      </c>
    </row>
    <row r="368" spans="1:10" ht="36" hidden="1" customHeight="1">
      <c r="A368" s="254"/>
      <c r="B368" s="249"/>
      <c r="C368" s="250"/>
      <c r="D368" s="250"/>
      <c r="E368" s="250"/>
      <c r="F368" s="256" t="s">
        <v>842</v>
      </c>
      <c r="G368" s="257"/>
      <c r="H368" s="253">
        <f t="shared" si="7"/>
        <v>0</v>
      </c>
      <c r="I368" s="253"/>
      <c r="J368" s="253"/>
    </row>
    <row r="369" spans="1:10" ht="15" hidden="1" customHeight="1">
      <c r="A369" s="254"/>
      <c r="B369" s="249"/>
      <c r="C369" s="250"/>
      <c r="D369" s="250"/>
      <c r="E369" s="250"/>
      <c r="F369" s="256" t="s">
        <v>848</v>
      </c>
      <c r="G369" s="257"/>
      <c r="H369" s="253">
        <f t="shared" si="7"/>
        <v>0</v>
      </c>
      <c r="I369" s="253"/>
      <c r="J369" s="253"/>
    </row>
    <row r="370" spans="1:10" ht="15" hidden="1" customHeight="1">
      <c r="A370" s="254"/>
      <c r="B370" s="249"/>
      <c r="C370" s="250"/>
      <c r="D370" s="250"/>
      <c r="E370" s="250"/>
      <c r="F370" s="256" t="s">
        <v>848</v>
      </c>
      <c r="G370" s="257"/>
      <c r="H370" s="253">
        <f t="shared" si="7"/>
        <v>0</v>
      </c>
      <c r="I370" s="253"/>
      <c r="J370" s="253"/>
    </row>
    <row r="371" spans="1:10" ht="228" hidden="1" customHeight="1">
      <c r="A371" s="254">
        <v>2530</v>
      </c>
      <c r="B371" s="249" t="s">
        <v>262</v>
      </c>
      <c r="C371" s="250">
        <v>3</v>
      </c>
      <c r="D371" s="250">
        <v>0</v>
      </c>
      <c r="E371" s="251"/>
      <c r="F371" s="287" t="s">
        <v>35</v>
      </c>
      <c r="G371" s="255" t="s">
        <v>575</v>
      </c>
      <c r="H371" s="253">
        <f t="shared" si="7"/>
        <v>0</v>
      </c>
      <c r="I371" s="253">
        <f>SUM(I372)</f>
        <v>0</v>
      </c>
      <c r="J371" s="253">
        <f>SUM(J372)</f>
        <v>0</v>
      </c>
    </row>
    <row r="372" spans="1:10" ht="228" hidden="1" customHeight="1">
      <c r="A372" s="254">
        <v>3531</v>
      </c>
      <c r="B372" s="249" t="s">
        <v>262</v>
      </c>
      <c r="C372" s="250">
        <v>3</v>
      </c>
      <c r="D372" s="250">
        <v>1</v>
      </c>
      <c r="E372" s="250"/>
      <c r="F372" s="256" t="s">
        <v>574</v>
      </c>
      <c r="G372" s="267" t="s">
        <v>576</v>
      </c>
      <c r="H372" s="253">
        <f t="shared" si="7"/>
        <v>0</v>
      </c>
      <c r="I372" s="253">
        <f>SUM(I374:I375)</f>
        <v>0</v>
      </c>
      <c r="J372" s="253">
        <f>SUM(J374:J375)</f>
        <v>0</v>
      </c>
    </row>
    <row r="373" spans="1:10" ht="36" hidden="1" customHeight="1">
      <c r="A373" s="254"/>
      <c r="B373" s="249"/>
      <c r="C373" s="250"/>
      <c r="D373" s="250"/>
      <c r="E373" s="250"/>
      <c r="F373" s="256" t="s">
        <v>842</v>
      </c>
      <c r="G373" s="257"/>
      <c r="H373" s="253">
        <f t="shared" si="7"/>
        <v>0</v>
      </c>
      <c r="I373" s="253"/>
      <c r="J373" s="253"/>
    </row>
    <row r="374" spans="1:10" ht="15" hidden="1" customHeight="1">
      <c r="A374" s="254"/>
      <c r="B374" s="249"/>
      <c r="C374" s="250"/>
      <c r="D374" s="250"/>
      <c r="E374" s="250"/>
      <c r="F374" s="256" t="s">
        <v>848</v>
      </c>
      <c r="G374" s="257"/>
      <c r="H374" s="253">
        <f t="shared" si="7"/>
        <v>0</v>
      </c>
      <c r="I374" s="253"/>
      <c r="J374" s="253"/>
    </row>
    <row r="375" spans="1:10" ht="15" hidden="1" customHeight="1">
      <c r="A375" s="254"/>
      <c r="B375" s="249"/>
      <c r="C375" s="250"/>
      <c r="D375" s="250"/>
      <c r="E375" s="250"/>
      <c r="F375" s="256" t="s">
        <v>848</v>
      </c>
      <c r="G375" s="257"/>
      <c r="H375" s="253">
        <f t="shared" si="7"/>
        <v>0</v>
      </c>
      <c r="I375" s="253"/>
      <c r="J375" s="253"/>
    </row>
    <row r="376" spans="1:10" ht="409.5" hidden="1" customHeight="1">
      <c r="A376" s="254">
        <v>2540</v>
      </c>
      <c r="B376" s="249" t="s">
        <v>262</v>
      </c>
      <c r="C376" s="250">
        <v>4</v>
      </c>
      <c r="D376" s="250">
        <v>0</v>
      </c>
      <c r="E376" s="251"/>
      <c r="F376" s="287" t="s">
        <v>36</v>
      </c>
      <c r="G376" s="255" t="s">
        <v>578</v>
      </c>
      <c r="H376" s="253">
        <f t="shared" si="7"/>
        <v>0</v>
      </c>
      <c r="I376" s="253">
        <f>SUM(I377)</f>
        <v>0</v>
      </c>
      <c r="J376" s="253">
        <f>SUM(J377)</f>
        <v>0</v>
      </c>
    </row>
    <row r="377" spans="1:10" ht="409.5" hidden="1" customHeight="1">
      <c r="A377" s="254">
        <v>2541</v>
      </c>
      <c r="B377" s="249" t="s">
        <v>262</v>
      </c>
      <c r="C377" s="250">
        <v>4</v>
      </c>
      <c r="D377" s="250">
        <v>1</v>
      </c>
      <c r="E377" s="250"/>
      <c r="F377" s="256" t="s">
        <v>577</v>
      </c>
      <c r="G377" s="267" t="s">
        <v>579</v>
      </c>
      <c r="H377" s="253">
        <f t="shared" si="7"/>
        <v>0</v>
      </c>
      <c r="I377" s="253">
        <f>SUM(I379:I380)</f>
        <v>0</v>
      </c>
      <c r="J377" s="253">
        <f>SUM(J379:J380)</f>
        <v>0</v>
      </c>
    </row>
    <row r="378" spans="1:10" ht="24" hidden="1" customHeight="1">
      <c r="A378" s="254"/>
      <c r="B378" s="249"/>
      <c r="C378" s="250"/>
      <c r="D378" s="250"/>
      <c r="E378" s="250"/>
      <c r="F378" s="256" t="s">
        <v>842</v>
      </c>
      <c r="G378" s="257"/>
      <c r="H378" s="253">
        <f t="shared" si="7"/>
        <v>0</v>
      </c>
      <c r="I378" s="253"/>
      <c r="J378" s="253"/>
    </row>
    <row r="379" spans="1:10" ht="15" hidden="1" customHeight="1">
      <c r="A379" s="254"/>
      <c r="B379" s="249"/>
      <c r="C379" s="250"/>
      <c r="D379" s="250"/>
      <c r="E379" s="250"/>
      <c r="F379" s="256" t="s">
        <v>848</v>
      </c>
      <c r="G379" s="257"/>
      <c r="H379" s="253">
        <f t="shared" si="7"/>
        <v>0</v>
      </c>
      <c r="I379" s="253"/>
      <c r="J379" s="253"/>
    </row>
    <row r="380" spans="1:10" ht="15" hidden="1" customHeight="1">
      <c r="A380" s="254"/>
      <c r="B380" s="249"/>
      <c r="C380" s="250"/>
      <c r="D380" s="250"/>
      <c r="E380" s="250"/>
      <c r="F380" s="256" t="s">
        <v>848</v>
      </c>
      <c r="G380" s="257"/>
      <c r="H380" s="253">
        <f t="shared" si="7"/>
        <v>0</v>
      </c>
      <c r="I380" s="253"/>
      <c r="J380" s="253"/>
    </row>
    <row r="381" spans="1:10" ht="336" hidden="1" customHeight="1">
      <c r="A381" s="254">
        <v>2550</v>
      </c>
      <c r="B381" s="249" t="s">
        <v>262</v>
      </c>
      <c r="C381" s="250">
        <v>5</v>
      </c>
      <c r="D381" s="250">
        <v>0</v>
      </c>
      <c r="E381" s="251"/>
      <c r="F381" s="287" t="s">
        <v>37</v>
      </c>
      <c r="G381" s="255" t="s">
        <v>581</v>
      </c>
      <c r="H381" s="253">
        <f t="shared" si="7"/>
        <v>0</v>
      </c>
      <c r="I381" s="253">
        <f>SUM(I382)</f>
        <v>0</v>
      </c>
      <c r="J381" s="253">
        <f>SUM(J382)</f>
        <v>0</v>
      </c>
    </row>
    <row r="382" spans="1:10" ht="36" hidden="1" customHeight="1">
      <c r="A382" s="254">
        <v>2551</v>
      </c>
      <c r="B382" s="249" t="s">
        <v>262</v>
      </c>
      <c r="C382" s="250">
        <v>5</v>
      </c>
      <c r="D382" s="250">
        <v>1</v>
      </c>
      <c r="E382" s="250"/>
      <c r="F382" s="256" t="s">
        <v>580</v>
      </c>
      <c r="G382" s="267" t="s">
        <v>582</v>
      </c>
      <c r="H382" s="253">
        <f t="shared" si="7"/>
        <v>0</v>
      </c>
      <c r="I382" s="253">
        <f>SUM(I384:I385)</f>
        <v>0</v>
      </c>
      <c r="J382" s="253">
        <f>SUM(J384:J385)</f>
        <v>0</v>
      </c>
    </row>
    <row r="383" spans="1:10" ht="36" hidden="1" customHeight="1">
      <c r="A383" s="254"/>
      <c r="B383" s="249"/>
      <c r="C383" s="250"/>
      <c r="D383" s="250"/>
      <c r="E383" s="250"/>
      <c r="F383" s="256" t="s">
        <v>842</v>
      </c>
      <c r="G383" s="257"/>
      <c r="H383" s="253">
        <f t="shared" si="7"/>
        <v>0</v>
      </c>
      <c r="I383" s="253"/>
      <c r="J383" s="253"/>
    </row>
    <row r="384" spans="1:10" ht="15" hidden="1" customHeight="1">
      <c r="A384" s="254"/>
      <c r="B384" s="249"/>
      <c r="C384" s="250"/>
      <c r="D384" s="250"/>
      <c r="E384" s="250"/>
      <c r="F384" s="256" t="s">
        <v>848</v>
      </c>
      <c r="G384" s="257"/>
      <c r="H384" s="253">
        <f t="shared" si="7"/>
        <v>0</v>
      </c>
      <c r="I384" s="253"/>
      <c r="J384" s="253"/>
    </row>
    <row r="385" spans="1:10" ht="15" hidden="1" customHeight="1">
      <c r="A385" s="254"/>
      <c r="B385" s="249"/>
      <c r="C385" s="250"/>
      <c r="D385" s="250"/>
      <c r="E385" s="250"/>
      <c r="F385" s="256" t="s">
        <v>848</v>
      </c>
      <c r="G385" s="257"/>
      <c r="H385" s="253">
        <f t="shared" si="7"/>
        <v>0</v>
      </c>
      <c r="I385" s="253"/>
      <c r="J385" s="253"/>
    </row>
    <row r="386" spans="1:10" ht="409.5" hidden="1" customHeight="1">
      <c r="A386" s="254">
        <v>2560</v>
      </c>
      <c r="B386" s="249" t="s">
        <v>262</v>
      </c>
      <c r="C386" s="250">
        <v>6</v>
      </c>
      <c r="D386" s="250">
        <v>0</v>
      </c>
      <c r="E386" s="251"/>
      <c r="F386" s="287" t="s">
        <v>38</v>
      </c>
      <c r="G386" s="255" t="s">
        <v>584</v>
      </c>
      <c r="H386" s="253">
        <f t="shared" si="7"/>
        <v>0</v>
      </c>
      <c r="I386" s="253">
        <f>SUM(I387)</f>
        <v>0</v>
      </c>
      <c r="J386" s="253">
        <f>SUM(J387)</f>
        <v>0</v>
      </c>
    </row>
    <row r="387" spans="1:10" ht="409.5" hidden="1" customHeight="1">
      <c r="A387" s="254">
        <v>2561</v>
      </c>
      <c r="B387" s="249" t="s">
        <v>262</v>
      </c>
      <c r="C387" s="250">
        <v>6</v>
      </c>
      <c r="D387" s="250">
        <v>1</v>
      </c>
      <c r="E387" s="250"/>
      <c r="F387" s="256" t="s">
        <v>583</v>
      </c>
      <c r="G387" s="267" t="s">
        <v>585</v>
      </c>
      <c r="H387" s="253">
        <f t="shared" si="7"/>
        <v>0</v>
      </c>
      <c r="I387" s="253">
        <f>SUM(I389:I390)</f>
        <v>0</v>
      </c>
      <c r="J387" s="253">
        <f>SUM(J389:J390)</f>
        <v>0</v>
      </c>
    </row>
    <row r="388" spans="1:10" ht="36" hidden="1" customHeight="1">
      <c r="A388" s="254"/>
      <c r="B388" s="249"/>
      <c r="C388" s="250"/>
      <c r="D388" s="250"/>
      <c r="E388" s="250"/>
      <c r="F388" s="256" t="s">
        <v>842</v>
      </c>
      <c r="G388" s="257"/>
      <c r="H388" s="253">
        <f t="shared" si="7"/>
        <v>0</v>
      </c>
      <c r="I388" s="253"/>
      <c r="J388" s="253"/>
    </row>
    <row r="389" spans="1:10" ht="15" hidden="1" customHeight="1">
      <c r="A389" s="254"/>
      <c r="B389" s="249"/>
      <c r="C389" s="250"/>
      <c r="D389" s="250"/>
      <c r="E389" s="250"/>
      <c r="F389" s="256" t="s">
        <v>848</v>
      </c>
      <c r="G389" s="257"/>
      <c r="H389" s="253">
        <f t="shared" si="7"/>
        <v>0</v>
      </c>
      <c r="I389" s="253"/>
      <c r="J389" s="253"/>
    </row>
    <row r="390" spans="1:10" ht="15" hidden="1" customHeight="1">
      <c r="A390" s="254"/>
      <c r="B390" s="249"/>
      <c r="C390" s="250"/>
      <c r="D390" s="250"/>
      <c r="E390" s="250"/>
      <c r="F390" s="256" t="s">
        <v>848</v>
      </c>
      <c r="G390" s="257"/>
      <c r="H390" s="253">
        <f t="shared" si="7"/>
        <v>0</v>
      </c>
      <c r="I390" s="253"/>
      <c r="J390" s="253"/>
    </row>
    <row r="391" spans="1:10" ht="372" hidden="1" customHeight="1">
      <c r="A391" s="248">
        <v>2600</v>
      </c>
      <c r="B391" s="249" t="s">
        <v>263</v>
      </c>
      <c r="C391" s="250">
        <v>0</v>
      </c>
      <c r="D391" s="250">
        <v>0</v>
      </c>
      <c r="E391" s="251"/>
      <c r="F391" s="288" t="s">
        <v>872</v>
      </c>
      <c r="G391" s="268" t="s">
        <v>586</v>
      </c>
      <c r="H391" s="253">
        <f t="shared" si="7"/>
        <v>0</v>
      </c>
      <c r="I391" s="253">
        <f>SUM(I392+I397+I402+I407+I412+I417)</f>
        <v>0</v>
      </c>
      <c r="J391" s="253">
        <f>SUM(J392+J397+J402+J407+J412+J417)</f>
        <v>0</v>
      </c>
    </row>
    <row r="392" spans="1:10" s="101" customFormat="1" ht="24" hidden="1" customHeight="1">
      <c r="A392" s="254">
        <v>2610</v>
      </c>
      <c r="B392" s="249" t="s">
        <v>263</v>
      </c>
      <c r="C392" s="250">
        <v>1</v>
      </c>
      <c r="D392" s="250">
        <v>0</v>
      </c>
      <c r="E392" s="251"/>
      <c r="F392" s="287" t="s">
        <v>39</v>
      </c>
      <c r="G392" s="255" t="s">
        <v>587</v>
      </c>
      <c r="H392" s="253">
        <f t="shared" si="7"/>
        <v>0</v>
      </c>
      <c r="I392" s="253">
        <f>SUM(I393)</f>
        <v>0</v>
      </c>
      <c r="J392" s="253">
        <f>SUM(J393)</f>
        <v>0</v>
      </c>
    </row>
    <row r="393" spans="1:10" ht="228" hidden="1" customHeight="1">
      <c r="A393" s="254">
        <v>2611</v>
      </c>
      <c r="B393" s="249" t="s">
        <v>263</v>
      </c>
      <c r="C393" s="250">
        <v>1</v>
      </c>
      <c r="D393" s="250">
        <v>1</v>
      </c>
      <c r="E393" s="250"/>
      <c r="F393" s="256" t="s">
        <v>588</v>
      </c>
      <c r="G393" s="267" t="s">
        <v>589</v>
      </c>
      <c r="H393" s="253">
        <f t="shared" si="7"/>
        <v>0</v>
      </c>
      <c r="I393" s="253">
        <f>SUM(I395:I396)</f>
        <v>0</v>
      </c>
      <c r="J393" s="253">
        <f>SUM(J395:J396)</f>
        <v>0</v>
      </c>
    </row>
    <row r="394" spans="1:10" ht="36" hidden="1" customHeight="1">
      <c r="A394" s="254"/>
      <c r="B394" s="249"/>
      <c r="C394" s="250"/>
      <c r="D394" s="250"/>
      <c r="E394" s="250"/>
      <c r="F394" s="256" t="s">
        <v>842</v>
      </c>
      <c r="G394" s="257"/>
      <c r="H394" s="253">
        <f t="shared" si="7"/>
        <v>0</v>
      </c>
      <c r="I394" s="253"/>
      <c r="J394" s="253"/>
    </row>
    <row r="395" spans="1:10" ht="15" hidden="1" customHeight="1">
      <c r="A395" s="254"/>
      <c r="B395" s="249"/>
      <c r="C395" s="250"/>
      <c r="D395" s="250"/>
      <c r="E395" s="250"/>
      <c r="F395" s="256" t="s">
        <v>848</v>
      </c>
      <c r="G395" s="257"/>
      <c r="H395" s="253">
        <f t="shared" si="7"/>
        <v>0</v>
      </c>
      <c r="I395" s="253"/>
      <c r="J395" s="253"/>
    </row>
    <row r="396" spans="1:10" ht="15" hidden="1" customHeight="1">
      <c r="A396" s="254"/>
      <c r="B396" s="249"/>
      <c r="C396" s="250"/>
      <c r="D396" s="250"/>
      <c r="E396" s="250"/>
      <c r="F396" s="256" t="s">
        <v>848</v>
      </c>
      <c r="G396" s="257"/>
      <c r="H396" s="253">
        <f t="shared" si="7"/>
        <v>0</v>
      </c>
      <c r="I396" s="253"/>
      <c r="J396" s="253"/>
    </row>
    <row r="397" spans="1:10" ht="252" hidden="1" customHeight="1">
      <c r="A397" s="254">
        <v>2620</v>
      </c>
      <c r="B397" s="249" t="s">
        <v>263</v>
      </c>
      <c r="C397" s="250">
        <v>2</v>
      </c>
      <c r="D397" s="250">
        <v>0</v>
      </c>
      <c r="E397" s="251"/>
      <c r="F397" s="287" t="s">
        <v>40</v>
      </c>
      <c r="G397" s="255" t="s">
        <v>591</v>
      </c>
      <c r="H397" s="253">
        <f t="shared" si="7"/>
        <v>0</v>
      </c>
      <c r="I397" s="253">
        <f>SUM(I398)</f>
        <v>0</v>
      </c>
      <c r="J397" s="253">
        <f>SUM(J398)</f>
        <v>0</v>
      </c>
    </row>
    <row r="398" spans="1:10" ht="252" hidden="1" customHeight="1">
      <c r="A398" s="254">
        <v>2621</v>
      </c>
      <c r="B398" s="249" t="s">
        <v>263</v>
      </c>
      <c r="C398" s="250">
        <v>2</v>
      </c>
      <c r="D398" s="250">
        <v>1</v>
      </c>
      <c r="E398" s="250"/>
      <c r="F398" s="256" t="s">
        <v>590</v>
      </c>
      <c r="G398" s="267" t="s">
        <v>592</v>
      </c>
      <c r="H398" s="253">
        <f t="shared" si="7"/>
        <v>0</v>
      </c>
      <c r="I398" s="253">
        <f>SUM(I400:I401)</f>
        <v>0</v>
      </c>
      <c r="J398" s="253">
        <f>SUM(J400:J401)</f>
        <v>0</v>
      </c>
    </row>
    <row r="399" spans="1:10" ht="36" hidden="1" customHeight="1">
      <c r="A399" s="254"/>
      <c r="B399" s="249"/>
      <c r="C399" s="250"/>
      <c r="D399" s="250"/>
      <c r="E399" s="250"/>
      <c r="F399" s="256" t="s">
        <v>842</v>
      </c>
      <c r="G399" s="257"/>
      <c r="H399" s="253">
        <f t="shared" si="7"/>
        <v>0</v>
      </c>
      <c r="I399" s="253"/>
      <c r="J399" s="253"/>
    </row>
    <row r="400" spans="1:10" ht="15" hidden="1" customHeight="1">
      <c r="A400" s="254"/>
      <c r="B400" s="249"/>
      <c r="C400" s="250"/>
      <c r="D400" s="250"/>
      <c r="E400" s="250"/>
      <c r="F400" s="256" t="s">
        <v>848</v>
      </c>
      <c r="G400" s="257"/>
      <c r="H400" s="253">
        <f t="shared" si="7"/>
        <v>0</v>
      </c>
      <c r="I400" s="253"/>
      <c r="J400" s="253"/>
    </row>
    <row r="401" spans="1:10" ht="15" hidden="1" customHeight="1">
      <c r="A401" s="254"/>
      <c r="B401" s="249"/>
      <c r="C401" s="250"/>
      <c r="D401" s="250"/>
      <c r="E401" s="250"/>
      <c r="F401" s="256" t="s">
        <v>848</v>
      </c>
      <c r="G401" s="257"/>
      <c r="H401" s="253">
        <f t="shared" si="7"/>
        <v>0</v>
      </c>
      <c r="I401" s="253"/>
      <c r="J401" s="253"/>
    </row>
    <row r="402" spans="1:10" ht="144" hidden="1" customHeight="1">
      <c r="A402" s="254">
        <v>2630</v>
      </c>
      <c r="B402" s="249" t="s">
        <v>263</v>
      </c>
      <c r="C402" s="250">
        <v>3</v>
      </c>
      <c r="D402" s="250">
        <v>0</v>
      </c>
      <c r="E402" s="251"/>
      <c r="F402" s="287" t="s">
        <v>41</v>
      </c>
      <c r="G402" s="255" t="s">
        <v>593</v>
      </c>
      <c r="H402" s="253">
        <f t="shared" si="7"/>
        <v>0</v>
      </c>
      <c r="I402" s="253">
        <f>SUM(I403)</f>
        <v>0</v>
      </c>
      <c r="J402" s="253">
        <f>SUM(J403)</f>
        <v>0</v>
      </c>
    </row>
    <row r="403" spans="1:10" ht="144" hidden="1" customHeight="1">
      <c r="A403" s="254">
        <v>2631</v>
      </c>
      <c r="B403" s="249" t="s">
        <v>263</v>
      </c>
      <c r="C403" s="250">
        <v>3</v>
      </c>
      <c r="D403" s="250">
        <v>1</v>
      </c>
      <c r="E403" s="250"/>
      <c r="F403" s="256" t="s">
        <v>594</v>
      </c>
      <c r="G403" s="287" t="s">
        <v>595</v>
      </c>
      <c r="H403" s="253">
        <f t="shared" si="7"/>
        <v>0</v>
      </c>
      <c r="I403" s="253">
        <f>SUM(I405:I406)</f>
        <v>0</v>
      </c>
      <c r="J403" s="253">
        <f>SUM(J405:J406)</f>
        <v>0</v>
      </c>
    </row>
    <row r="404" spans="1:10" ht="36" hidden="1" customHeight="1">
      <c r="A404" s="254"/>
      <c r="B404" s="249"/>
      <c r="C404" s="250"/>
      <c r="D404" s="250"/>
      <c r="E404" s="250"/>
      <c r="F404" s="256" t="s">
        <v>842</v>
      </c>
      <c r="G404" s="257"/>
      <c r="H404" s="253">
        <f t="shared" si="7"/>
        <v>0</v>
      </c>
      <c r="I404" s="253"/>
      <c r="J404" s="253"/>
    </row>
    <row r="405" spans="1:10" ht="24" hidden="1" customHeight="1">
      <c r="A405" s="254"/>
      <c r="B405" s="249"/>
      <c r="C405" s="250"/>
      <c r="D405" s="250"/>
      <c r="E405" s="254">
        <v>5113</v>
      </c>
      <c r="F405" s="256" t="s">
        <v>874</v>
      </c>
      <c r="G405" s="257"/>
      <c r="H405" s="253">
        <f t="shared" si="7"/>
        <v>0</v>
      </c>
      <c r="I405" s="253"/>
      <c r="J405" s="253"/>
    </row>
    <row r="406" spans="1:10" ht="15" hidden="1" customHeight="1">
      <c r="A406" s="254"/>
      <c r="B406" s="249"/>
      <c r="C406" s="250"/>
      <c r="D406" s="250"/>
      <c r="E406" s="254">
        <v>5134</v>
      </c>
      <c r="F406" s="281" t="s">
        <v>186</v>
      </c>
      <c r="G406" s="257"/>
      <c r="H406" s="253">
        <f t="shared" ref="H406:H469" si="8">SUM(I406:J406)</f>
        <v>0</v>
      </c>
      <c r="I406" s="253"/>
      <c r="J406" s="253"/>
    </row>
    <row r="407" spans="1:10" ht="180" hidden="1" customHeight="1">
      <c r="A407" s="254">
        <v>2640</v>
      </c>
      <c r="B407" s="249" t="s">
        <v>263</v>
      </c>
      <c r="C407" s="250">
        <v>4</v>
      </c>
      <c r="D407" s="250">
        <v>0</v>
      </c>
      <c r="E407" s="251"/>
      <c r="F407" s="287" t="s">
        <v>42</v>
      </c>
      <c r="G407" s="255" t="s">
        <v>596</v>
      </c>
      <c r="H407" s="253">
        <f t="shared" si="8"/>
        <v>0</v>
      </c>
      <c r="I407" s="253">
        <f>SUM(I408)</f>
        <v>0</v>
      </c>
      <c r="J407" s="253">
        <f>SUM(J408)</f>
        <v>0</v>
      </c>
    </row>
    <row r="408" spans="1:10" ht="180" hidden="1" customHeight="1">
      <c r="A408" s="254">
        <v>2641</v>
      </c>
      <c r="B408" s="249" t="s">
        <v>263</v>
      </c>
      <c r="C408" s="250">
        <v>4</v>
      </c>
      <c r="D408" s="250">
        <v>1</v>
      </c>
      <c r="E408" s="250"/>
      <c r="F408" s="256" t="s">
        <v>597</v>
      </c>
      <c r="G408" s="267" t="s">
        <v>598</v>
      </c>
      <c r="H408" s="253">
        <f t="shared" si="8"/>
        <v>0</v>
      </c>
      <c r="I408" s="253">
        <f>SUM(I410:I411)</f>
        <v>0</v>
      </c>
      <c r="J408" s="253">
        <f>SUM(J410:J411)</f>
        <v>0</v>
      </c>
    </row>
    <row r="409" spans="1:10" ht="36" hidden="1" customHeight="1">
      <c r="A409" s="254"/>
      <c r="B409" s="249"/>
      <c r="C409" s="250"/>
      <c r="D409" s="250"/>
      <c r="E409" s="250"/>
      <c r="F409" s="256" t="s">
        <v>842</v>
      </c>
      <c r="G409" s="257"/>
      <c r="H409" s="253">
        <f t="shared" si="8"/>
        <v>0</v>
      </c>
      <c r="I409" s="253"/>
      <c r="J409" s="253"/>
    </row>
    <row r="410" spans="1:10" ht="15" hidden="1" customHeight="1">
      <c r="A410" s="254">
        <v>5113</v>
      </c>
      <c r="B410" s="249"/>
      <c r="C410" s="250"/>
      <c r="D410" s="250"/>
      <c r="E410" s="250"/>
      <c r="F410" s="256"/>
      <c r="G410" s="257"/>
      <c r="H410" s="253">
        <f t="shared" si="8"/>
        <v>0</v>
      </c>
      <c r="I410" s="253"/>
      <c r="J410" s="253"/>
    </row>
    <row r="411" spans="1:10" ht="15" hidden="1" customHeight="1">
      <c r="A411" s="254">
        <v>5134</v>
      </c>
      <c r="B411" s="249"/>
      <c r="C411" s="250"/>
      <c r="D411" s="250"/>
      <c r="E411" s="250"/>
      <c r="F411" s="281"/>
      <c r="G411" s="257"/>
      <c r="H411" s="253">
        <f t="shared" si="8"/>
        <v>0</v>
      </c>
      <c r="I411" s="253"/>
      <c r="J411" s="253"/>
    </row>
    <row r="412" spans="1:10" ht="409.5" hidden="1" customHeight="1">
      <c r="A412" s="254">
        <v>2650</v>
      </c>
      <c r="B412" s="249" t="s">
        <v>263</v>
      </c>
      <c r="C412" s="250">
        <v>5</v>
      </c>
      <c r="D412" s="250">
        <v>0</v>
      </c>
      <c r="E412" s="251"/>
      <c r="F412" s="287" t="s">
        <v>875</v>
      </c>
      <c r="G412" s="255" t="s">
        <v>603</v>
      </c>
      <c r="H412" s="253">
        <f t="shared" si="8"/>
        <v>0</v>
      </c>
      <c r="I412" s="253">
        <f>SUM(I413)</f>
        <v>0</v>
      </c>
      <c r="J412" s="253">
        <f>SUM(J413)</f>
        <v>0</v>
      </c>
    </row>
    <row r="413" spans="1:10" ht="38.25" hidden="1" customHeight="1">
      <c r="A413" s="254">
        <v>2651</v>
      </c>
      <c r="B413" s="249" t="s">
        <v>263</v>
      </c>
      <c r="C413" s="250">
        <v>5</v>
      </c>
      <c r="D413" s="250">
        <v>1</v>
      </c>
      <c r="E413" s="250"/>
      <c r="F413" s="256" t="s">
        <v>602</v>
      </c>
      <c r="G413" s="267" t="s">
        <v>604</v>
      </c>
      <c r="H413" s="253">
        <f t="shared" si="8"/>
        <v>0</v>
      </c>
      <c r="I413" s="253">
        <f>SUM(I415:I416)</f>
        <v>0</v>
      </c>
      <c r="J413" s="253">
        <f>SUM(J415:J416)</f>
        <v>0</v>
      </c>
    </row>
    <row r="414" spans="1:10" ht="36" hidden="1" customHeight="1">
      <c r="A414" s="254"/>
      <c r="B414" s="249"/>
      <c r="C414" s="250"/>
      <c r="D414" s="250"/>
      <c r="E414" s="250"/>
      <c r="F414" s="256" t="s">
        <v>842</v>
      </c>
      <c r="G414" s="257"/>
      <c r="H414" s="253">
        <f t="shared" si="8"/>
        <v>0</v>
      </c>
      <c r="I414" s="253"/>
      <c r="J414" s="253"/>
    </row>
    <row r="415" spans="1:10" ht="15" hidden="1" customHeight="1">
      <c r="A415" s="254"/>
      <c r="B415" s="249"/>
      <c r="C415" s="250"/>
      <c r="D415" s="250"/>
      <c r="E415" s="250"/>
      <c r="F415" s="256" t="s">
        <v>848</v>
      </c>
      <c r="G415" s="257"/>
      <c r="H415" s="253">
        <f t="shared" si="8"/>
        <v>0</v>
      </c>
      <c r="I415" s="253"/>
      <c r="J415" s="253"/>
    </row>
    <row r="416" spans="1:10" ht="15" hidden="1" customHeight="1">
      <c r="A416" s="254"/>
      <c r="B416" s="249"/>
      <c r="C416" s="250"/>
      <c r="D416" s="250"/>
      <c r="E416" s="250"/>
      <c r="F416" s="256" t="s">
        <v>848</v>
      </c>
      <c r="G416" s="257"/>
      <c r="H416" s="253">
        <f t="shared" si="8"/>
        <v>0</v>
      </c>
      <c r="I416" s="253"/>
      <c r="J416" s="253"/>
    </row>
    <row r="417" spans="1:10" ht="409.5" hidden="1" customHeight="1">
      <c r="A417" s="254">
        <v>2660</v>
      </c>
      <c r="B417" s="249" t="s">
        <v>263</v>
      </c>
      <c r="C417" s="250">
        <v>6</v>
      </c>
      <c r="D417" s="250">
        <v>0</v>
      </c>
      <c r="E417" s="251"/>
      <c r="F417" s="287" t="s">
        <v>44</v>
      </c>
      <c r="G417" s="269" t="s">
        <v>608</v>
      </c>
      <c r="H417" s="253">
        <f t="shared" si="8"/>
        <v>0</v>
      </c>
      <c r="I417" s="253">
        <f>SUM(I418)</f>
        <v>0</v>
      </c>
      <c r="J417" s="253">
        <f>SUM(J418)</f>
        <v>0</v>
      </c>
    </row>
    <row r="418" spans="1:10" ht="409.5" hidden="1" customHeight="1">
      <c r="A418" s="254">
        <v>2661</v>
      </c>
      <c r="B418" s="249" t="s">
        <v>263</v>
      </c>
      <c r="C418" s="250">
        <v>6</v>
      </c>
      <c r="D418" s="250">
        <v>1</v>
      </c>
      <c r="E418" s="250"/>
      <c r="F418" s="256" t="s">
        <v>605</v>
      </c>
      <c r="G418" s="267" t="s">
        <v>609</v>
      </c>
      <c r="H418" s="253">
        <f t="shared" si="8"/>
        <v>0</v>
      </c>
      <c r="I418" s="253">
        <f>SUM(I420:I421)</f>
        <v>0</v>
      </c>
      <c r="J418" s="253">
        <f>SUM(J420:J421)</f>
        <v>0</v>
      </c>
    </row>
    <row r="419" spans="1:10" ht="36" hidden="1" customHeight="1">
      <c r="A419" s="254"/>
      <c r="B419" s="249"/>
      <c r="C419" s="250"/>
      <c r="D419" s="250"/>
      <c r="E419" s="250"/>
      <c r="F419" s="256" t="s">
        <v>842</v>
      </c>
      <c r="G419" s="257"/>
      <c r="H419" s="253">
        <f t="shared" si="8"/>
        <v>0</v>
      </c>
      <c r="I419" s="253"/>
      <c r="J419" s="253"/>
    </row>
    <row r="420" spans="1:10" ht="15" hidden="1" customHeight="1">
      <c r="A420" s="254"/>
      <c r="B420" s="249"/>
      <c r="C420" s="250"/>
      <c r="D420" s="250"/>
      <c r="E420" s="250"/>
      <c r="F420" s="256" t="s">
        <v>848</v>
      </c>
      <c r="G420" s="257"/>
      <c r="H420" s="253">
        <f t="shared" si="8"/>
        <v>0</v>
      </c>
      <c r="I420" s="253"/>
      <c r="J420" s="253"/>
    </row>
    <row r="421" spans="1:10" ht="15" hidden="1" customHeight="1">
      <c r="A421" s="254"/>
      <c r="B421" s="249"/>
      <c r="C421" s="250"/>
      <c r="D421" s="250"/>
      <c r="E421" s="250"/>
      <c r="F421" s="256" t="s">
        <v>848</v>
      </c>
      <c r="G421" s="257"/>
      <c r="H421" s="253">
        <f t="shared" si="8"/>
        <v>0</v>
      </c>
      <c r="I421" s="253"/>
      <c r="J421" s="253"/>
    </row>
    <row r="422" spans="1:10" ht="72" hidden="1" customHeight="1">
      <c r="A422" s="248">
        <v>2700</v>
      </c>
      <c r="B422" s="249" t="s">
        <v>264</v>
      </c>
      <c r="C422" s="250">
        <v>0</v>
      </c>
      <c r="D422" s="250">
        <v>0</v>
      </c>
      <c r="E422" s="251"/>
      <c r="F422" s="288" t="s">
        <v>876</v>
      </c>
      <c r="G422" s="268" t="s">
        <v>610</v>
      </c>
      <c r="H422" s="253">
        <f t="shared" si="8"/>
        <v>0</v>
      </c>
      <c r="I422" s="253">
        <f>SUM(I423+I436+I453+I470+I475+I480)</f>
        <v>0</v>
      </c>
      <c r="J422" s="253">
        <f>SUM(J423+J436+J453+J470+J475+J480)</f>
        <v>0</v>
      </c>
    </row>
    <row r="423" spans="1:10" s="101" customFormat="1" ht="15" hidden="1" customHeight="1">
      <c r="A423" s="254">
        <v>2710</v>
      </c>
      <c r="B423" s="249" t="s">
        <v>264</v>
      </c>
      <c r="C423" s="250">
        <v>1</v>
      </c>
      <c r="D423" s="250">
        <v>0</v>
      </c>
      <c r="E423" s="251"/>
      <c r="F423" s="287" t="s">
        <v>45</v>
      </c>
      <c r="G423" s="255" t="s">
        <v>611</v>
      </c>
      <c r="H423" s="253">
        <f t="shared" si="8"/>
        <v>0</v>
      </c>
      <c r="I423" s="253">
        <f>SUM(I424+I428+I432)</f>
        <v>0</v>
      </c>
      <c r="J423" s="253">
        <f>SUM(J424+J428+J432)</f>
        <v>0</v>
      </c>
    </row>
    <row r="424" spans="1:10" ht="276" hidden="1" customHeight="1">
      <c r="A424" s="254">
        <v>2711</v>
      </c>
      <c r="B424" s="249" t="s">
        <v>264</v>
      </c>
      <c r="C424" s="250">
        <v>1</v>
      </c>
      <c r="D424" s="250">
        <v>1</v>
      </c>
      <c r="E424" s="250"/>
      <c r="F424" s="256" t="s">
        <v>612</v>
      </c>
      <c r="G424" s="267" t="s">
        <v>613</v>
      </c>
      <c r="H424" s="253">
        <f t="shared" si="8"/>
        <v>0</v>
      </c>
      <c r="I424" s="253">
        <f>SUM(I426:I427)</f>
        <v>0</v>
      </c>
      <c r="J424" s="253">
        <f>SUM(J426:J427)</f>
        <v>0</v>
      </c>
    </row>
    <row r="425" spans="1:10" ht="36" hidden="1" customHeight="1">
      <c r="A425" s="254"/>
      <c r="B425" s="249"/>
      <c r="C425" s="250"/>
      <c r="D425" s="250"/>
      <c r="E425" s="250"/>
      <c r="F425" s="256" t="s">
        <v>842</v>
      </c>
      <c r="G425" s="257"/>
      <c r="H425" s="253">
        <f t="shared" si="8"/>
        <v>0</v>
      </c>
      <c r="I425" s="253"/>
      <c r="J425" s="253"/>
    </row>
    <row r="426" spans="1:10" ht="15" hidden="1" customHeight="1">
      <c r="A426" s="254"/>
      <c r="B426" s="249"/>
      <c r="C426" s="250"/>
      <c r="D426" s="250"/>
      <c r="E426" s="250"/>
      <c r="F426" s="256" t="s">
        <v>848</v>
      </c>
      <c r="G426" s="257"/>
      <c r="H426" s="253">
        <f t="shared" si="8"/>
        <v>0</v>
      </c>
      <c r="I426" s="253"/>
      <c r="J426" s="253"/>
    </row>
    <row r="427" spans="1:10" ht="15" hidden="1" customHeight="1">
      <c r="A427" s="254"/>
      <c r="B427" s="249"/>
      <c r="C427" s="250"/>
      <c r="D427" s="250"/>
      <c r="E427" s="250"/>
      <c r="F427" s="256" t="s">
        <v>848</v>
      </c>
      <c r="G427" s="257"/>
      <c r="H427" s="253">
        <f t="shared" si="8"/>
        <v>0</v>
      </c>
      <c r="I427" s="253"/>
      <c r="J427" s="253"/>
    </row>
    <row r="428" spans="1:10" ht="264" hidden="1" customHeight="1">
      <c r="A428" s="254">
        <v>2712</v>
      </c>
      <c r="B428" s="249" t="s">
        <v>264</v>
      </c>
      <c r="C428" s="250">
        <v>1</v>
      </c>
      <c r="D428" s="250">
        <v>2</v>
      </c>
      <c r="E428" s="250"/>
      <c r="F428" s="256" t="s">
        <v>614</v>
      </c>
      <c r="G428" s="267" t="s">
        <v>615</v>
      </c>
      <c r="H428" s="253">
        <f t="shared" si="8"/>
        <v>0</v>
      </c>
      <c r="I428" s="253">
        <f>SUM(I430:I431)</f>
        <v>0</v>
      </c>
      <c r="J428" s="253">
        <f>SUM(J430:J431)</f>
        <v>0</v>
      </c>
    </row>
    <row r="429" spans="1:10" ht="36" hidden="1" customHeight="1">
      <c r="A429" s="254"/>
      <c r="B429" s="249"/>
      <c r="C429" s="250"/>
      <c r="D429" s="250"/>
      <c r="E429" s="250"/>
      <c r="F429" s="256" t="s">
        <v>842</v>
      </c>
      <c r="G429" s="257"/>
      <c r="H429" s="253">
        <f t="shared" si="8"/>
        <v>0</v>
      </c>
      <c r="I429" s="253"/>
      <c r="J429" s="253"/>
    </row>
    <row r="430" spans="1:10" ht="15" hidden="1" customHeight="1">
      <c r="A430" s="254"/>
      <c r="B430" s="249"/>
      <c r="C430" s="250"/>
      <c r="D430" s="250"/>
      <c r="E430" s="250"/>
      <c r="F430" s="256" t="s">
        <v>848</v>
      </c>
      <c r="G430" s="257"/>
      <c r="H430" s="253">
        <f t="shared" si="8"/>
        <v>0</v>
      </c>
      <c r="I430" s="253"/>
      <c r="J430" s="253"/>
    </row>
    <row r="431" spans="1:10" ht="15" hidden="1" customHeight="1">
      <c r="A431" s="254"/>
      <c r="B431" s="249"/>
      <c r="C431" s="250"/>
      <c r="D431" s="250"/>
      <c r="E431" s="250"/>
      <c r="F431" s="256" t="s">
        <v>848</v>
      </c>
      <c r="G431" s="257"/>
      <c r="H431" s="253">
        <f t="shared" si="8"/>
        <v>0</v>
      </c>
      <c r="I431" s="253"/>
      <c r="J431" s="253"/>
    </row>
    <row r="432" spans="1:10" ht="409.5" hidden="1" customHeight="1">
      <c r="A432" s="254">
        <v>2713</v>
      </c>
      <c r="B432" s="249" t="s">
        <v>264</v>
      </c>
      <c r="C432" s="250">
        <v>1</v>
      </c>
      <c r="D432" s="250">
        <v>3</v>
      </c>
      <c r="E432" s="250"/>
      <c r="F432" s="256" t="s">
        <v>102</v>
      </c>
      <c r="G432" s="267" t="s">
        <v>616</v>
      </c>
      <c r="H432" s="253">
        <f t="shared" si="8"/>
        <v>0</v>
      </c>
      <c r="I432" s="253">
        <f>SUM(I434:I435)</f>
        <v>0</v>
      </c>
      <c r="J432" s="253">
        <f>SUM(J434:J435)</f>
        <v>0</v>
      </c>
    </row>
    <row r="433" spans="1:10" ht="36" hidden="1" customHeight="1">
      <c r="A433" s="254"/>
      <c r="B433" s="249"/>
      <c r="C433" s="250"/>
      <c r="D433" s="250"/>
      <c r="E433" s="250"/>
      <c r="F433" s="256" t="s">
        <v>842</v>
      </c>
      <c r="G433" s="257"/>
      <c r="H433" s="253">
        <f t="shared" si="8"/>
        <v>0</v>
      </c>
      <c r="I433" s="253"/>
      <c r="J433" s="253"/>
    </row>
    <row r="434" spans="1:10" ht="15" hidden="1" customHeight="1">
      <c r="A434" s="254"/>
      <c r="B434" s="249"/>
      <c r="C434" s="250"/>
      <c r="D434" s="250"/>
      <c r="E434" s="250"/>
      <c r="F434" s="256" t="s">
        <v>848</v>
      </c>
      <c r="G434" s="257"/>
      <c r="H434" s="253">
        <f t="shared" si="8"/>
        <v>0</v>
      </c>
      <c r="I434" s="253"/>
      <c r="J434" s="253"/>
    </row>
    <row r="435" spans="1:10" ht="15" hidden="1" customHeight="1">
      <c r="A435" s="254"/>
      <c r="B435" s="249"/>
      <c r="C435" s="250"/>
      <c r="D435" s="250"/>
      <c r="E435" s="250"/>
      <c r="F435" s="256" t="s">
        <v>848</v>
      </c>
      <c r="G435" s="257"/>
      <c r="H435" s="253">
        <f t="shared" si="8"/>
        <v>0</v>
      </c>
      <c r="I435" s="253"/>
      <c r="J435" s="253"/>
    </row>
    <row r="436" spans="1:10" ht="228" hidden="1" customHeight="1">
      <c r="A436" s="254">
        <v>2720</v>
      </c>
      <c r="B436" s="249" t="s">
        <v>264</v>
      </c>
      <c r="C436" s="250">
        <v>2</v>
      </c>
      <c r="D436" s="250">
        <v>0</v>
      </c>
      <c r="E436" s="251"/>
      <c r="F436" s="287" t="s">
        <v>46</v>
      </c>
      <c r="G436" s="255" t="s">
        <v>617</v>
      </c>
      <c r="H436" s="253">
        <f t="shared" si="8"/>
        <v>0</v>
      </c>
      <c r="I436" s="253">
        <f>SUM(I437,I441,I445,I449)</f>
        <v>0</v>
      </c>
      <c r="J436" s="253">
        <f>SUM(J437,J441,J445,J449)</f>
        <v>0</v>
      </c>
    </row>
    <row r="437" spans="1:10" ht="288" hidden="1" customHeight="1">
      <c r="A437" s="254">
        <v>2721</v>
      </c>
      <c r="B437" s="249" t="s">
        <v>264</v>
      </c>
      <c r="C437" s="250">
        <v>2</v>
      </c>
      <c r="D437" s="250">
        <v>1</v>
      </c>
      <c r="E437" s="250"/>
      <c r="F437" s="256" t="s">
        <v>618</v>
      </c>
      <c r="G437" s="267" t="s">
        <v>619</v>
      </c>
      <c r="H437" s="253">
        <f t="shared" si="8"/>
        <v>0</v>
      </c>
      <c r="I437" s="253">
        <f>SUM(I439:I440)</f>
        <v>0</v>
      </c>
      <c r="J437" s="253">
        <f>SUM(J439:J440)</f>
        <v>0</v>
      </c>
    </row>
    <row r="438" spans="1:10" ht="36" hidden="1" customHeight="1">
      <c r="A438" s="254"/>
      <c r="B438" s="249"/>
      <c r="C438" s="250"/>
      <c r="D438" s="250"/>
      <c r="E438" s="250"/>
      <c r="F438" s="256" t="s">
        <v>842</v>
      </c>
      <c r="G438" s="257"/>
      <c r="H438" s="253">
        <f t="shared" si="8"/>
        <v>0</v>
      </c>
      <c r="I438" s="253"/>
      <c r="J438" s="253"/>
    </row>
    <row r="439" spans="1:10" ht="15" hidden="1" customHeight="1">
      <c r="A439" s="254"/>
      <c r="B439" s="249"/>
      <c r="C439" s="250"/>
      <c r="D439" s="250"/>
      <c r="E439" s="250"/>
      <c r="F439" s="256" t="s">
        <v>848</v>
      </c>
      <c r="G439" s="257"/>
      <c r="H439" s="253">
        <f t="shared" si="8"/>
        <v>0</v>
      </c>
      <c r="I439" s="253"/>
      <c r="J439" s="253"/>
    </row>
    <row r="440" spans="1:10" ht="15" hidden="1" customHeight="1">
      <c r="A440" s="254"/>
      <c r="B440" s="249"/>
      <c r="C440" s="250"/>
      <c r="D440" s="250"/>
      <c r="E440" s="250"/>
      <c r="F440" s="256" t="s">
        <v>848</v>
      </c>
      <c r="G440" s="257"/>
      <c r="H440" s="253">
        <f t="shared" si="8"/>
        <v>0</v>
      </c>
      <c r="I440" s="253"/>
      <c r="J440" s="253"/>
    </row>
    <row r="441" spans="1:10" ht="336" hidden="1" customHeight="1">
      <c r="A441" s="254">
        <v>2722</v>
      </c>
      <c r="B441" s="249" t="s">
        <v>264</v>
      </c>
      <c r="C441" s="250">
        <v>2</v>
      </c>
      <c r="D441" s="250">
        <v>2</v>
      </c>
      <c r="E441" s="250"/>
      <c r="F441" s="256" t="s">
        <v>620</v>
      </c>
      <c r="G441" s="267" t="s">
        <v>621</v>
      </c>
      <c r="H441" s="253">
        <f t="shared" si="8"/>
        <v>0</v>
      </c>
      <c r="I441" s="253">
        <f>SUM(I443:I444)</f>
        <v>0</v>
      </c>
      <c r="J441" s="253">
        <f>SUM(J443:J444)</f>
        <v>0</v>
      </c>
    </row>
    <row r="442" spans="1:10" ht="20.25" hidden="1" customHeight="1">
      <c r="A442" s="254"/>
      <c r="B442" s="249"/>
      <c r="C442" s="250"/>
      <c r="D442" s="250"/>
      <c r="E442" s="250"/>
      <c r="F442" s="256" t="s">
        <v>842</v>
      </c>
      <c r="G442" s="257"/>
      <c r="H442" s="253">
        <f t="shared" si="8"/>
        <v>0</v>
      </c>
      <c r="I442" s="253"/>
      <c r="J442" s="253"/>
    </row>
    <row r="443" spans="1:10" ht="15" hidden="1" customHeight="1">
      <c r="A443" s="254"/>
      <c r="B443" s="249"/>
      <c r="C443" s="250"/>
      <c r="D443" s="250"/>
      <c r="E443" s="250"/>
      <c r="F443" s="256" t="s">
        <v>848</v>
      </c>
      <c r="G443" s="257"/>
      <c r="H443" s="253">
        <f t="shared" si="8"/>
        <v>0</v>
      </c>
      <c r="I443" s="253"/>
      <c r="J443" s="253"/>
    </row>
    <row r="444" spans="1:10" ht="15" hidden="1" customHeight="1">
      <c r="A444" s="254"/>
      <c r="B444" s="249"/>
      <c r="C444" s="250"/>
      <c r="D444" s="250"/>
      <c r="E444" s="250"/>
      <c r="F444" s="256" t="s">
        <v>848</v>
      </c>
      <c r="G444" s="257"/>
      <c r="H444" s="253">
        <f t="shared" si="8"/>
        <v>0</v>
      </c>
      <c r="I444" s="253"/>
      <c r="J444" s="253"/>
    </row>
    <row r="445" spans="1:10" ht="180" hidden="1" customHeight="1">
      <c r="A445" s="254">
        <v>2723</v>
      </c>
      <c r="B445" s="249" t="s">
        <v>264</v>
      </c>
      <c r="C445" s="250">
        <v>2</v>
      </c>
      <c r="D445" s="250">
        <v>3</v>
      </c>
      <c r="E445" s="250"/>
      <c r="F445" s="256" t="s">
        <v>103</v>
      </c>
      <c r="G445" s="267" t="s">
        <v>622</v>
      </c>
      <c r="H445" s="253">
        <f t="shared" si="8"/>
        <v>0</v>
      </c>
      <c r="I445" s="253">
        <f>SUM(I447:I448)</f>
        <v>0</v>
      </c>
      <c r="J445" s="253">
        <f>SUM(J447:J448)</f>
        <v>0</v>
      </c>
    </row>
    <row r="446" spans="1:10" ht="36" hidden="1" customHeight="1">
      <c r="A446" s="254"/>
      <c r="B446" s="249"/>
      <c r="C446" s="250"/>
      <c r="D446" s="250"/>
      <c r="E446" s="250"/>
      <c r="F446" s="256" t="s">
        <v>842</v>
      </c>
      <c r="G446" s="257"/>
      <c r="H446" s="253">
        <f t="shared" si="8"/>
        <v>0</v>
      </c>
      <c r="I446" s="253"/>
      <c r="J446" s="253"/>
    </row>
    <row r="447" spans="1:10" ht="15" hidden="1" customHeight="1">
      <c r="A447" s="254"/>
      <c r="B447" s="249"/>
      <c r="C447" s="250"/>
      <c r="D447" s="250"/>
      <c r="E447" s="250"/>
      <c r="F447" s="256" t="s">
        <v>848</v>
      </c>
      <c r="G447" s="257"/>
      <c r="H447" s="253">
        <f t="shared" si="8"/>
        <v>0</v>
      </c>
      <c r="I447" s="253"/>
      <c r="J447" s="253"/>
    </row>
    <row r="448" spans="1:10" ht="15" hidden="1" customHeight="1">
      <c r="A448" s="254"/>
      <c r="B448" s="249"/>
      <c r="C448" s="250"/>
      <c r="D448" s="250"/>
      <c r="E448" s="250"/>
      <c r="F448" s="256" t="s">
        <v>848</v>
      </c>
      <c r="G448" s="257"/>
      <c r="H448" s="253">
        <f t="shared" si="8"/>
        <v>0</v>
      </c>
      <c r="I448" s="253"/>
      <c r="J448" s="253"/>
    </row>
    <row r="449" spans="1:10" ht="240" hidden="1" customHeight="1">
      <c r="A449" s="254">
        <v>2724</v>
      </c>
      <c r="B449" s="249" t="s">
        <v>264</v>
      </c>
      <c r="C449" s="250">
        <v>2</v>
      </c>
      <c r="D449" s="250">
        <v>4</v>
      </c>
      <c r="E449" s="250"/>
      <c r="F449" s="256" t="s">
        <v>623</v>
      </c>
      <c r="G449" s="267" t="s">
        <v>624</v>
      </c>
      <c r="H449" s="253">
        <f t="shared" si="8"/>
        <v>0</v>
      </c>
      <c r="I449" s="253">
        <f>SUM(I451:I452)</f>
        <v>0</v>
      </c>
      <c r="J449" s="253">
        <f>SUM(J451:J452)</f>
        <v>0</v>
      </c>
    </row>
    <row r="450" spans="1:10" ht="36" hidden="1" customHeight="1">
      <c r="A450" s="254"/>
      <c r="B450" s="249"/>
      <c r="C450" s="250"/>
      <c r="D450" s="250"/>
      <c r="E450" s="250"/>
      <c r="F450" s="256" t="s">
        <v>842</v>
      </c>
      <c r="G450" s="257"/>
      <c r="H450" s="253">
        <f t="shared" si="8"/>
        <v>0</v>
      </c>
      <c r="I450" s="253"/>
      <c r="J450" s="253"/>
    </row>
    <row r="451" spans="1:10" ht="15" hidden="1" customHeight="1">
      <c r="A451" s="254"/>
      <c r="B451" s="249"/>
      <c r="C451" s="250"/>
      <c r="D451" s="250"/>
      <c r="E451" s="250"/>
      <c r="F451" s="256" t="s">
        <v>848</v>
      </c>
      <c r="G451" s="257"/>
      <c r="H451" s="253">
        <f t="shared" si="8"/>
        <v>0</v>
      </c>
      <c r="I451" s="253"/>
      <c r="J451" s="253"/>
    </row>
    <row r="452" spans="1:10" ht="15" hidden="1" customHeight="1">
      <c r="A452" s="254"/>
      <c r="B452" s="249"/>
      <c r="C452" s="250"/>
      <c r="D452" s="250"/>
      <c r="E452" s="250"/>
      <c r="F452" s="256" t="s">
        <v>848</v>
      </c>
      <c r="G452" s="257"/>
      <c r="H452" s="253">
        <f t="shared" si="8"/>
        <v>0</v>
      </c>
      <c r="I452" s="253"/>
      <c r="J452" s="253"/>
    </row>
    <row r="453" spans="1:10" ht="204" hidden="1" customHeight="1">
      <c r="A453" s="254">
        <v>2730</v>
      </c>
      <c r="B453" s="249" t="s">
        <v>264</v>
      </c>
      <c r="C453" s="250">
        <v>3</v>
      </c>
      <c r="D453" s="250">
        <v>0</v>
      </c>
      <c r="E453" s="251"/>
      <c r="F453" s="287" t="s">
        <v>47</v>
      </c>
      <c r="G453" s="255" t="s">
        <v>626</v>
      </c>
      <c r="H453" s="253">
        <f t="shared" si="8"/>
        <v>0</v>
      </c>
      <c r="I453" s="253">
        <f>SUM(I454,I458,I462,I466)</f>
        <v>0</v>
      </c>
      <c r="J453" s="253">
        <f>SUM(J454,J458,J462,J466)</f>
        <v>0</v>
      </c>
    </row>
    <row r="454" spans="1:10" ht="300" hidden="1" customHeight="1">
      <c r="A454" s="254">
        <v>2731</v>
      </c>
      <c r="B454" s="249" t="s">
        <v>264</v>
      </c>
      <c r="C454" s="250">
        <v>3</v>
      </c>
      <c r="D454" s="250">
        <v>1</v>
      </c>
      <c r="E454" s="250"/>
      <c r="F454" s="256" t="s">
        <v>627</v>
      </c>
      <c r="G454" s="257" t="s">
        <v>628</v>
      </c>
      <c r="H454" s="253">
        <f t="shared" si="8"/>
        <v>0</v>
      </c>
      <c r="I454" s="253">
        <f>SUM(I456:I457)</f>
        <v>0</v>
      </c>
      <c r="J454" s="253">
        <f>SUM(J456:J457)</f>
        <v>0</v>
      </c>
    </row>
    <row r="455" spans="1:10" ht="15" hidden="1" customHeight="1">
      <c r="A455" s="254"/>
      <c r="B455" s="249"/>
      <c r="C455" s="250"/>
      <c r="D455" s="250"/>
      <c r="E455" s="250"/>
      <c r="F455" s="256" t="s">
        <v>842</v>
      </c>
      <c r="G455" s="257"/>
      <c r="H455" s="253">
        <f t="shared" si="8"/>
        <v>0</v>
      </c>
      <c r="I455" s="253"/>
      <c r="J455" s="253"/>
    </row>
    <row r="456" spans="1:10" ht="15" hidden="1" customHeight="1">
      <c r="A456" s="254"/>
      <c r="B456" s="249"/>
      <c r="C456" s="250"/>
      <c r="D456" s="250"/>
      <c r="E456" s="250"/>
      <c r="F456" s="256" t="s">
        <v>848</v>
      </c>
      <c r="G456" s="257"/>
      <c r="H456" s="253">
        <f t="shared" si="8"/>
        <v>0</v>
      </c>
      <c r="I456" s="253"/>
      <c r="J456" s="253"/>
    </row>
    <row r="457" spans="1:10" ht="15" hidden="1" customHeight="1">
      <c r="A457" s="254"/>
      <c r="B457" s="249"/>
      <c r="C457" s="250"/>
      <c r="D457" s="250"/>
      <c r="E457" s="250"/>
      <c r="F457" s="256" t="s">
        <v>848</v>
      </c>
      <c r="G457" s="257"/>
      <c r="H457" s="253">
        <f t="shared" si="8"/>
        <v>0</v>
      </c>
      <c r="I457" s="253"/>
      <c r="J457" s="253"/>
    </row>
    <row r="458" spans="1:10" ht="348" hidden="1" customHeight="1">
      <c r="A458" s="254">
        <v>2732</v>
      </c>
      <c r="B458" s="249" t="s">
        <v>264</v>
      </c>
      <c r="C458" s="250">
        <v>3</v>
      </c>
      <c r="D458" s="250">
        <v>2</v>
      </c>
      <c r="E458" s="250"/>
      <c r="F458" s="256" t="s">
        <v>629</v>
      </c>
      <c r="G458" s="257" t="s">
        <v>630</v>
      </c>
      <c r="H458" s="253">
        <f t="shared" si="8"/>
        <v>0</v>
      </c>
      <c r="I458" s="253">
        <f>SUM(I460:I461)</f>
        <v>0</v>
      </c>
      <c r="J458" s="253">
        <f>SUM(J460:J461)</f>
        <v>0</v>
      </c>
    </row>
    <row r="459" spans="1:10" ht="18" hidden="1" customHeight="1">
      <c r="A459" s="254"/>
      <c r="B459" s="249"/>
      <c r="C459" s="250"/>
      <c r="D459" s="250"/>
      <c r="E459" s="250"/>
      <c r="F459" s="256" t="s">
        <v>842</v>
      </c>
      <c r="G459" s="257"/>
      <c r="H459" s="253">
        <f t="shared" si="8"/>
        <v>0</v>
      </c>
      <c r="I459" s="253"/>
      <c r="J459" s="253"/>
    </row>
    <row r="460" spans="1:10" ht="15" hidden="1" customHeight="1">
      <c r="A460" s="254"/>
      <c r="B460" s="249"/>
      <c r="C460" s="250"/>
      <c r="D460" s="250"/>
      <c r="E460" s="250"/>
      <c r="F460" s="256" t="s">
        <v>848</v>
      </c>
      <c r="G460" s="257"/>
      <c r="H460" s="253">
        <f t="shared" si="8"/>
        <v>0</v>
      </c>
      <c r="I460" s="253"/>
      <c r="J460" s="253"/>
    </row>
    <row r="461" spans="1:10" ht="15" hidden="1" customHeight="1">
      <c r="A461" s="254"/>
      <c r="B461" s="249"/>
      <c r="C461" s="250"/>
      <c r="D461" s="250"/>
      <c r="E461" s="250"/>
      <c r="F461" s="256" t="s">
        <v>848</v>
      </c>
      <c r="G461" s="257"/>
      <c r="H461" s="253">
        <f t="shared" si="8"/>
        <v>0</v>
      </c>
      <c r="I461" s="253"/>
      <c r="J461" s="253"/>
    </row>
    <row r="462" spans="1:10" ht="409.5" hidden="1" customHeight="1">
      <c r="A462" s="254">
        <v>2733</v>
      </c>
      <c r="B462" s="249" t="s">
        <v>264</v>
      </c>
      <c r="C462" s="250">
        <v>3</v>
      </c>
      <c r="D462" s="250">
        <v>3</v>
      </c>
      <c r="E462" s="250"/>
      <c r="F462" s="256" t="s">
        <v>631</v>
      </c>
      <c r="G462" s="257" t="s">
        <v>632</v>
      </c>
      <c r="H462" s="253">
        <f t="shared" si="8"/>
        <v>0</v>
      </c>
      <c r="I462" s="253">
        <f>SUM(I464:I465)</f>
        <v>0</v>
      </c>
      <c r="J462" s="253">
        <f>SUM(J464:J465)</f>
        <v>0</v>
      </c>
    </row>
    <row r="463" spans="1:10" ht="23.25" hidden="1" customHeight="1">
      <c r="A463" s="254"/>
      <c r="B463" s="249"/>
      <c r="C463" s="250"/>
      <c r="D463" s="250"/>
      <c r="E463" s="250"/>
      <c r="F463" s="256" t="s">
        <v>842</v>
      </c>
      <c r="G463" s="257"/>
      <c r="H463" s="253">
        <f t="shared" si="8"/>
        <v>0</v>
      </c>
      <c r="I463" s="253"/>
      <c r="J463" s="253"/>
    </row>
    <row r="464" spans="1:10" ht="15" hidden="1" customHeight="1">
      <c r="A464" s="254"/>
      <c r="B464" s="249"/>
      <c r="C464" s="250"/>
      <c r="D464" s="250"/>
      <c r="E464" s="250"/>
      <c r="F464" s="256" t="s">
        <v>848</v>
      </c>
      <c r="G464" s="257"/>
      <c r="H464" s="253">
        <f t="shared" si="8"/>
        <v>0</v>
      </c>
      <c r="I464" s="253"/>
      <c r="J464" s="253"/>
    </row>
    <row r="465" spans="1:10" ht="15" hidden="1" customHeight="1">
      <c r="A465" s="254"/>
      <c r="B465" s="249"/>
      <c r="C465" s="250"/>
      <c r="D465" s="250"/>
      <c r="E465" s="250"/>
      <c r="F465" s="256" t="s">
        <v>848</v>
      </c>
      <c r="G465" s="257"/>
      <c r="H465" s="253">
        <f t="shared" si="8"/>
        <v>0</v>
      </c>
      <c r="I465" s="253"/>
      <c r="J465" s="253"/>
    </row>
    <row r="466" spans="1:10" ht="409.5" hidden="1" customHeight="1">
      <c r="A466" s="254">
        <v>2734</v>
      </c>
      <c r="B466" s="249" t="s">
        <v>264</v>
      </c>
      <c r="C466" s="250">
        <v>3</v>
      </c>
      <c r="D466" s="250">
        <v>4</v>
      </c>
      <c r="E466" s="250"/>
      <c r="F466" s="256" t="s">
        <v>633</v>
      </c>
      <c r="G466" s="257" t="s">
        <v>634</v>
      </c>
      <c r="H466" s="253">
        <f t="shared" si="8"/>
        <v>0</v>
      </c>
      <c r="I466" s="253">
        <f>SUM(I468:I469)</f>
        <v>0</v>
      </c>
      <c r="J466" s="253">
        <f>SUM(J468:J469)</f>
        <v>0</v>
      </c>
    </row>
    <row r="467" spans="1:10" ht="36" hidden="1" customHeight="1">
      <c r="A467" s="254"/>
      <c r="B467" s="249"/>
      <c r="C467" s="250"/>
      <c r="D467" s="250"/>
      <c r="E467" s="250"/>
      <c r="F467" s="256" t="s">
        <v>842</v>
      </c>
      <c r="G467" s="257"/>
      <c r="H467" s="253">
        <f t="shared" si="8"/>
        <v>0</v>
      </c>
      <c r="I467" s="253"/>
      <c r="J467" s="253"/>
    </row>
    <row r="468" spans="1:10" ht="15" hidden="1" customHeight="1">
      <c r="A468" s="254"/>
      <c r="B468" s="249"/>
      <c r="C468" s="250"/>
      <c r="D468" s="250"/>
      <c r="E468" s="250"/>
      <c r="F468" s="256" t="s">
        <v>848</v>
      </c>
      <c r="G468" s="257"/>
      <c r="H468" s="253">
        <f t="shared" si="8"/>
        <v>0</v>
      </c>
      <c r="I468" s="253"/>
      <c r="J468" s="253"/>
    </row>
    <row r="469" spans="1:10" ht="15" hidden="1" customHeight="1">
      <c r="A469" s="254"/>
      <c r="B469" s="249"/>
      <c r="C469" s="250"/>
      <c r="D469" s="250"/>
      <c r="E469" s="250"/>
      <c r="F469" s="256" t="s">
        <v>848</v>
      </c>
      <c r="G469" s="257"/>
      <c r="H469" s="253">
        <f t="shared" si="8"/>
        <v>0</v>
      </c>
      <c r="I469" s="253"/>
      <c r="J469" s="253"/>
    </row>
    <row r="470" spans="1:10" ht="264" hidden="1" customHeight="1">
      <c r="A470" s="254">
        <v>2740</v>
      </c>
      <c r="B470" s="249" t="s">
        <v>264</v>
      </c>
      <c r="C470" s="250">
        <v>4</v>
      </c>
      <c r="D470" s="250">
        <v>0</v>
      </c>
      <c r="E470" s="251"/>
      <c r="F470" s="287" t="s">
        <v>48</v>
      </c>
      <c r="G470" s="255" t="s">
        <v>636</v>
      </c>
      <c r="H470" s="253">
        <f t="shared" ref="H470:H491" si="9">SUM(I470:J470)</f>
        <v>0</v>
      </c>
      <c r="I470" s="253">
        <f>SUM(I471)</f>
        <v>0</v>
      </c>
      <c r="J470" s="253">
        <f>SUM(J471)</f>
        <v>0</v>
      </c>
    </row>
    <row r="471" spans="1:10" ht="264" hidden="1" customHeight="1">
      <c r="A471" s="254">
        <v>2741</v>
      </c>
      <c r="B471" s="249" t="s">
        <v>264</v>
      </c>
      <c r="C471" s="250">
        <v>4</v>
      </c>
      <c r="D471" s="250">
        <v>1</v>
      </c>
      <c r="E471" s="250"/>
      <c r="F471" s="256" t="s">
        <v>635</v>
      </c>
      <c r="G471" s="267" t="s">
        <v>637</v>
      </c>
      <c r="H471" s="253">
        <f t="shared" si="9"/>
        <v>0</v>
      </c>
      <c r="I471" s="253">
        <f>SUM(I473:I474)</f>
        <v>0</v>
      </c>
      <c r="J471" s="253">
        <f>SUM(J473:J474)</f>
        <v>0</v>
      </c>
    </row>
    <row r="472" spans="1:10" ht="36" hidden="1" customHeight="1">
      <c r="A472" s="254"/>
      <c r="B472" s="249"/>
      <c r="C472" s="250"/>
      <c r="D472" s="250"/>
      <c r="E472" s="250"/>
      <c r="F472" s="256" t="s">
        <v>842</v>
      </c>
      <c r="G472" s="257"/>
      <c r="H472" s="253">
        <f t="shared" si="9"/>
        <v>0</v>
      </c>
      <c r="I472" s="253"/>
      <c r="J472" s="253"/>
    </row>
    <row r="473" spans="1:10" ht="15" hidden="1" customHeight="1">
      <c r="A473" s="254"/>
      <c r="B473" s="249"/>
      <c r="C473" s="250"/>
      <c r="D473" s="250"/>
      <c r="E473" s="250"/>
      <c r="F473" s="256" t="s">
        <v>848</v>
      </c>
      <c r="G473" s="257"/>
      <c r="H473" s="253">
        <f t="shared" si="9"/>
        <v>0</v>
      </c>
      <c r="I473" s="253"/>
      <c r="J473" s="253"/>
    </row>
    <row r="474" spans="1:10" ht="15" hidden="1" customHeight="1">
      <c r="A474" s="254"/>
      <c r="B474" s="249"/>
      <c r="C474" s="250"/>
      <c r="D474" s="250"/>
      <c r="E474" s="250"/>
      <c r="F474" s="256" t="s">
        <v>848</v>
      </c>
      <c r="G474" s="257"/>
      <c r="H474" s="253">
        <f t="shared" si="9"/>
        <v>0</v>
      </c>
      <c r="I474" s="253"/>
      <c r="J474" s="253"/>
    </row>
    <row r="475" spans="1:10" ht="120" hidden="1" customHeight="1">
      <c r="A475" s="254">
        <v>2750</v>
      </c>
      <c r="B475" s="249" t="s">
        <v>264</v>
      </c>
      <c r="C475" s="250">
        <v>5</v>
      </c>
      <c r="D475" s="250">
        <v>0</v>
      </c>
      <c r="E475" s="251"/>
      <c r="F475" s="287" t="s">
        <v>877</v>
      </c>
      <c r="G475" s="255" t="s">
        <v>639</v>
      </c>
      <c r="H475" s="253">
        <f t="shared" si="9"/>
        <v>0</v>
      </c>
      <c r="I475" s="253">
        <f>SUM(I476)</f>
        <v>0</v>
      </c>
      <c r="J475" s="253">
        <f>SUM(J476)</f>
        <v>0</v>
      </c>
    </row>
    <row r="476" spans="1:10" ht="120" hidden="1" customHeight="1">
      <c r="A476" s="254">
        <v>2751</v>
      </c>
      <c r="B476" s="249" t="s">
        <v>264</v>
      </c>
      <c r="C476" s="250">
        <v>5</v>
      </c>
      <c r="D476" s="250">
        <v>1</v>
      </c>
      <c r="E476" s="250"/>
      <c r="F476" s="256" t="s">
        <v>638</v>
      </c>
      <c r="G476" s="267" t="s">
        <v>639</v>
      </c>
      <c r="H476" s="253">
        <f t="shared" si="9"/>
        <v>0</v>
      </c>
      <c r="I476" s="253">
        <f>SUM(I478:I479)</f>
        <v>0</v>
      </c>
      <c r="J476" s="253">
        <f>SUM(J478:J479)</f>
        <v>0</v>
      </c>
    </row>
    <row r="477" spans="1:10" ht="36" hidden="1" customHeight="1">
      <c r="A477" s="254"/>
      <c r="B477" s="249"/>
      <c r="C477" s="250"/>
      <c r="D477" s="250"/>
      <c r="E477" s="250"/>
      <c r="F477" s="256" t="s">
        <v>842</v>
      </c>
      <c r="G477" s="257"/>
      <c r="H477" s="253">
        <f t="shared" si="9"/>
        <v>0</v>
      </c>
      <c r="I477" s="253"/>
      <c r="J477" s="253"/>
    </row>
    <row r="478" spans="1:10" ht="15" hidden="1" customHeight="1">
      <c r="A478" s="254"/>
      <c r="B478" s="249"/>
      <c r="C478" s="250"/>
      <c r="D478" s="250"/>
      <c r="E478" s="250"/>
      <c r="F478" s="256" t="s">
        <v>848</v>
      </c>
      <c r="G478" s="257"/>
      <c r="H478" s="253">
        <f t="shared" si="9"/>
        <v>0</v>
      </c>
      <c r="I478" s="253"/>
      <c r="J478" s="253"/>
    </row>
    <row r="479" spans="1:10" ht="15" hidden="1" customHeight="1">
      <c r="A479" s="254"/>
      <c r="B479" s="249"/>
      <c r="C479" s="250"/>
      <c r="D479" s="250"/>
      <c r="E479" s="250"/>
      <c r="F479" s="256" t="s">
        <v>848</v>
      </c>
      <c r="G479" s="257"/>
      <c r="H479" s="253">
        <f t="shared" si="9"/>
        <v>0</v>
      </c>
      <c r="I479" s="253"/>
      <c r="J479" s="253"/>
    </row>
    <row r="480" spans="1:10" ht="372" hidden="1" customHeight="1">
      <c r="A480" s="254">
        <v>2760</v>
      </c>
      <c r="B480" s="249" t="s">
        <v>264</v>
      </c>
      <c r="C480" s="250">
        <v>6</v>
      </c>
      <c r="D480" s="250">
        <v>0</v>
      </c>
      <c r="E480" s="251"/>
      <c r="F480" s="287" t="s">
        <v>50</v>
      </c>
      <c r="G480" s="255" t="s">
        <v>641</v>
      </c>
      <c r="H480" s="253">
        <f t="shared" si="9"/>
        <v>0</v>
      </c>
      <c r="I480" s="253">
        <f>SUM(I481+I485)</f>
        <v>0</v>
      </c>
      <c r="J480" s="253">
        <f>SUM(J481+J485)</f>
        <v>0</v>
      </c>
    </row>
    <row r="481" spans="1:10" ht="24" hidden="1" customHeight="1">
      <c r="A481" s="254">
        <v>2761</v>
      </c>
      <c r="B481" s="249" t="s">
        <v>264</v>
      </c>
      <c r="C481" s="250">
        <v>6</v>
      </c>
      <c r="D481" s="250">
        <v>1</v>
      </c>
      <c r="E481" s="250"/>
      <c r="F481" s="256" t="s">
        <v>265</v>
      </c>
      <c r="G481" s="255"/>
      <c r="H481" s="253">
        <f t="shared" si="9"/>
        <v>0</v>
      </c>
      <c r="I481" s="253">
        <f>SUM(I483:I484)</f>
        <v>0</v>
      </c>
      <c r="J481" s="253">
        <f>SUM(J483:J484)</f>
        <v>0</v>
      </c>
    </row>
    <row r="482" spans="1:10" ht="36" hidden="1" customHeight="1">
      <c r="A482" s="254"/>
      <c r="B482" s="249"/>
      <c r="C482" s="250"/>
      <c r="D482" s="250"/>
      <c r="E482" s="250"/>
      <c r="F482" s="256" t="s">
        <v>842</v>
      </c>
      <c r="G482" s="257"/>
      <c r="H482" s="253">
        <f t="shared" si="9"/>
        <v>0</v>
      </c>
      <c r="I482" s="253"/>
      <c r="J482" s="253"/>
    </row>
    <row r="483" spans="1:10" ht="15" hidden="1" customHeight="1">
      <c r="A483" s="254"/>
      <c r="B483" s="249"/>
      <c r="C483" s="250"/>
      <c r="D483" s="250"/>
      <c r="E483" s="250"/>
      <c r="F483" s="256" t="s">
        <v>848</v>
      </c>
      <c r="G483" s="257"/>
      <c r="H483" s="253">
        <f t="shared" si="9"/>
        <v>0</v>
      </c>
      <c r="I483" s="253"/>
      <c r="J483" s="253"/>
    </row>
    <row r="484" spans="1:10" ht="15" hidden="1" customHeight="1">
      <c r="A484" s="254"/>
      <c r="B484" s="249"/>
      <c r="C484" s="250"/>
      <c r="D484" s="250"/>
      <c r="E484" s="250"/>
      <c r="F484" s="256" t="s">
        <v>848</v>
      </c>
      <c r="G484" s="257"/>
      <c r="H484" s="253">
        <f t="shared" si="9"/>
        <v>0</v>
      </c>
      <c r="I484" s="253"/>
      <c r="J484" s="253"/>
    </row>
    <row r="485" spans="1:10" ht="372" hidden="1" customHeight="1">
      <c r="A485" s="254">
        <v>2762</v>
      </c>
      <c r="B485" s="249" t="s">
        <v>264</v>
      </c>
      <c r="C485" s="250">
        <v>6</v>
      </c>
      <c r="D485" s="250">
        <v>2</v>
      </c>
      <c r="E485" s="250"/>
      <c r="F485" s="256" t="s">
        <v>640</v>
      </c>
      <c r="G485" s="267" t="s">
        <v>642</v>
      </c>
      <c r="H485" s="253">
        <f t="shared" si="9"/>
        <v>0</v>
      </c>
      <c r="I485" s="253">
        <f>SUM(I487:I488)</f>
        <v>0</v>
      </c>
      <c r="J485" s="253">
        <f>SUM(J487:J488)</f>
        <v>0</v>
      </c>
    </row>
    <row r="486" spans="1:10" ht="36" hidden="1" customHeight="1">
      <c r="A486" s="254"/>
      <c r="B486" s="249"/>
      <c r="C486" s="250"/>
      <c r="D486" s="250"/>
      <c r="E486" s="250"/>
      <c r="F486" s="256" t="s">
        <v>842</v>
      </c>
      <c r="G486" s="257"/>
      <c r="H486" s="253">
        <f t="shared" si="9"/>
        <v>0</v>
      </c>
      <c r="I486" s="253"/>
      <c r="J486" s="253"/>
    </row>
    <row r="487" spans="1:10" ht="15" hidden="1" customHeight="1">
      <c r="A487" s="254"/>
      <c r="B487" s="249"/>
      <c r="C487" s="250"/>
      <c r="D487" s="250"/>
      <c r="E487" s="250"/>
      <c r="F487" s="256" t="s">
        <v>848</v>
      </c>
      <c r="G487" s="257"/>
      <c r="H487" s="253">
        <f t="shared" si="9"/>
        <v>0</v>
      </c>
      <c r="I487" s="253"/>
      <c r="J487" s="253"/>
    </row>
    <row r="488" spans="1:10" ht="15" hidden="1" customHeight="1">
      <c r="A488" s="254"/>
      <c r="B488" s="249"/>
      <c r="C488" s="250"/>
      <c r="D488" s="250"/>
      <c r="E488" s="250"/>
      <c r="F488" s="256" t="s">
        <v>848</v>
      </c>
      <c r="G488" s="257"/>
      <c r="H488" s="253">
        <f t="shared" si="9"/>
        <v>0</v>
      </c>
      <c r="I488" s="253"/>
      <c r="J488" s="253"/>
    </row>
    <row r="489" spans="1:10" ht="18.75" customHeight="1">
      <c r="A489" s="262"/>
      <c r="B489" s="250">
        <v>0</v>
      </c>
      <c r="C489" s="250">
        <v>0</v>
      </c>
      <c r="D489" s="250">
        <v>0</v>
      </c>
      <c r="E489" s="250"/>
      <c r="F489" s="288" t="s">
        <v>872</v>
      </c>
      <c r="G489" s="257"/>
      <c r="H489" s="253">
        <f t="shared" si="9"/>
        <v>0</v>
      </c>
      <c r="I489" s="253">
        <f>I490</f>
        <v>0</v>
      </c>
      <c r="J489" s="253">
        <f>J490</f>
        <v>0</v>
      </c>
    </row>
    <row r="490" spans="1:10" ht="39" customHeight="1">
      <c r="A490" s="262"/>
      <c r="B490" s="250">
        <v>6</v>
      </c>
      <c r="C490" s="250">
        <v>1</v>
      </c>
      <c r="D490" s="250">
        <v>0</v>
      </c>
      <c r="E490" s="250"/>
      <c r="F490" s="256" t="s">
        <v>39</v>
      </c>
      <c r="G490" s="257"/>
      <c r="H490" s="253">
        <f t="shared" si="9"/>
        <v>0</v>
      </c>
      <c r="I490" s="253">
        <f>I491</f>
        <v>0</v>
      </c>
      <c r="J490" s="253">
        <f>J493</f>
        <v>0</v>
      </c>
    </row>
    <row r="491" spans="1:10" ht="25.5" customHeight="1">
      <c r="A491" s="249"/>
      <c r="B491" s="250">
        <v>6</v>
      </c>
      <c r="C491" s="250">
        <v>1</v>
      </c>
      <c r="D491" s="250">
        <v>1</v>
      </c>
      <c r="E491" s="289"/>
      <c r="F491" s="256" t="s">
        <v>878</v>
      </c>
      <c r="G491" s="257"/>
      <c r="H491" s="253">
        <f t="shared" si="9"/>
        <v>0</v>
      </c>
      <c r="I491" s="253">
        <f>I493</f>
        <v>0</v>
      </c>
      <c r="J491" s="253">
        <v>0</v>
      </c>
    </row>
    <row r="492" spans="1:10" ht="42.75" customHeight="1">
      <c r="A492" s="249"/>
      <c r="B492" s="250"/>
      <c r="C492" s="250"/>
      <c r="D492" s="250"/>
      <c r="E492" s="289"/>
      <c r="F492" s="256" t="s">
        <v>842</v>
      </c>
      <c r="G492" s="257"/>
      <c r="H492" s="253"/>
      <c r="I492" s="253"/>
      <c r="J492" s="253"/>
    </row>
    <row r="493" spans="1:10" ht="40.5" customHeight="1">
      <c r="A493" s="254"/>
      <c r="B493" s="249"/>
      <c r="C493" s="250"/>
      <c r="D493" s="250"/>
      <c r="E493" s="250">
        <v>4511</v>
      </c>
      <c r="F493" s="281" t="s">
        <v>146</v>
      </c>
      <c r="G493" s="257"/>
      <c r="H493" s="253">
        <f>SUM(I493:J493)</f>
        <v>0</v>
      </c>
      <c r="I493" s="253">
        <v>0</v>
      </c>
      <c r="J493" s="253">
        <v>0</v>
      </c>
    </row>
    <row r="494" spans="1:10" ht="18.75" customHeight="1">
      <c r="A494" s="240">
        <v>2630</v>
      </c>
      <c r="B494" s="243" t="s">
        <v>263</v>
      </c>
      <c r="C494" s="243" t="s">
        <v>108</v>
      </c>
      <c r="D494" s="243" t="s">
        <v>195</v>
      </c>
      <c r="E494" s="250"/>
      <c r="F494" s="256" t="s">
        <v>879</v>
      </c>
      <c r="G494" s="257"/>
      <c r="H494" s="247">
        <f>SUM(I494:J494)</f>
        <v>258466.56</v>
      </c>
      <c r="I494" s="247">
        <v>0</v>
      </c>
      <c r="J494" s="247">
        <f>J495</f>
        <v>258466.56</v>
      </c>
    </row>
    <row r="495" spans="1:10" ht="18.75" customHeight="1">
      <c r="A495" s="240">
        <v>2631</v>
      </c>
      <c r="B495" s="243" t="s">
        <v>263</v>
      </c>
      <c r="C495" s="243" t="s">
        <v>108</v>
      </c>
      <c r="D495" s="243">
        <v>1</v>
      </c>
      <c r="E495" s="250"/>
      <c r="F495" s="281" t="s">
        <v>880</v>
      </c>
      <c r="G495" s="257"/>
      <c r="H495" s="247">
        <f>SUM(I495:J495)</f>
        <v>258466.56</v>
      </c>
      <c r="I495" s="247">
        <v>0</v>
      </c>
      <c r="J495" s="247">
        <f>J497+J498+J499</f>
        <v>258466.56</v>
      </c>
    </row>
    <row r="496" spans="1:10" ht="54.75" customHeight="1">
      <c r="A496" s="240"/>
      <c r="B496" s="243"/>
      <c r="C496" s="243"/>
      <c r="D496" s="243"/>
      <c r="E496" s="290"/>
      <c r="F496" s="256" t="s">
        <v>842</v>
      </c>
      <c r="G496" s="257"/>
      <c r="H496" s="253"/>
      <c r="I496" s="253"/>
      <c r="J496" s="253"/>
    </row>
    <row r="497" spans="1:10" ht="22.5" customHeight="1">
      <c r="A497" s="240"/>
      <c r="B497" s="243"/>
      <c r="C497" s="243"/>
      <c r="D497" s="243"/>
      <c r="E497" s="291">
        <v>4213</v>
      </c>
      <c r="F497" s="292" t="s">
        <v>113</v>
      </c>
      <c r="G497" s="257"/>
      <c r="H497" s="253">
        <f t="shared" ref="H497:H504" si="10">SUM(I497:J497)</f>
        <v>0</v>
      </c>
      <c r="I497" s="253">
        <v>0</v>
      </c>
      <c r="J497" s="253">
        <v>0</v>
      </c>
    </row>
    <row r="498" spans="1:10" ht="37.5" customHeight="1">
      <c r="A498" s="240"/>
      <c r="B498" s="243"/>
      <c r="C498" s="243"/>
      <c r="D498" s="243"/>
      <c r="E498" s="291">
        <v>5112</v>
      </c>
      <c r="F498" s="281" t="s">
        <v>862</v>
      </c>
      <c r="G498" s="276" t="s">
        <v>375</v>
      </c>
      <c r="H498" s="253">
        <f t="shared" si="10"/>
        <v>251466.56</v>
      </c>
      <c r="I498" s="253">
        <v>0</v>
      </c>
      <c r="J498" s="247">
        <v>251466.56</v>
      </c>
    </row>
    <row r="499" spans="1:10" ht="24.75" customHeight="1">
      <c r="A499" s="254"/>
      <c r="B499" s="249"/>
      <c r="C499" s="250"/>
      <c r="D499" s="250"/>
      <c r="E499" s="260">
        <v>5129</v>
      </c>
      <c r="F499" s="256" t="s">
        <v>892</v>
      </c>
      <c r="G499" s="257"/>
      <c r="H499" s="253">
        <f>SUM(I499:J499)</f>
        <v>7000</v>
      </c>
      <c r="I499" s="253">
        <v>0</v>
      </c>
      <c r="J499" s="253">
        <v>7000</v>
      </c>
    </row>
    <row r="500" spans="1:10" ht="25.5" customHeight="1">
      <c r="A500" s="249" t="s">
        <v>881</v>
      </c>
      <c r="B500" s="250">
        <v>6</v>
      </c>
      <c r="C500" s="250">
        <v>4</v>
      </c>
      <c r="D500" s="250">
        <v>0</v>
      </c>
      <c r="E500" s="250"/>
      <c r="F500" s="293" t="s">
        <v>42</v>
      </c>
      <c r="G500" s="257"/>
      <c r="H500" s="253">
        <f t="shared" si="10"/>
        <v>277162.99</v>
      </c>
      <c r="I500" s="253">
        <f>I501</f>
        <v>93250</v>
      </c>
      <c r="J500" s="253">
        <f>J501</f>
        <v>183912.99</v>
      </c>
    </row>
    <row r="501" spans="1:10" ht="21" customHeight="1">
      <c r="A501" s="249" t="s">
        <v>882</v>
      </c>
      <c r="B501" s="250">
        <v>6</v>
      </c>
      <c r="C501" s="250">
        <v>4</v>
      </c>
      <c r="D501" s="250">
        <v>1</v>
      </c>
      <c r="E501" s="250"/>
      <c r="F501" s="258" t="s">
        <v>597</v>
      </c>
      <c r="G501" s="257"/>
      <c r="H501" s="253">
        <f t="shared" si="10"/>
        <v>277162.99</v>
      </c>
      <c r="I501" s="253">
        <f>I503</f>
        <v>93250</v>
      </c>
      <c r="J501" s="253">
        <f>J504+J505</f>
        <v>183912.99</v>
      </c>
    </row>
    <row r="502" spans="1:10" ht="40.5" customHeight="1">
      <c r="A502" s="249"/>
      <c r="B502" s="250"/>
      <c r="C502" s="250"/>
      <c r="D502" s="250"/>
      <c r="E502" s="250"/>
      <c r="F502" s="256" t="s">
        <v>842</v>
      </c>
      <c r="G502" s="257"/>
      <c r="H502" s="253">
        <f t="shared" si="10"/>
        <v>0</v>
      </c>
      <c r="I502" s="253">
        <v>0</v>
      </c>
      <c r="J502" s="253">
        <v>0</v>
      </c>
    </row>
    <row r="503" spans="1:10" ht="40.5" customHeight="1">
      <c r="A503" s="254"/>
      <c r="B503" s="249"/>
      <c r="C503" s="250"/>
      <c r="D503" s="250"/>
      <c r="E503" s="250">
        <v>4511</v>
      </c>
      <c r="F503" s="281" t="s">
        <v>146</v>
      </c>
      <c r="G503" s="257"/>
      <c r="H503" s="253">
        <f>SUM(I503:J503)</f>
        <v>93250</v>
      </c>
      <c r="I503" s="253">
        <v>93250</v>
      </c>
      <c r="J503" s="253">
        <v>0</v>
      </c>
    </row>
    <row r="504" spans="1:10" ht="38.25" customHeight="1">
      <c r="A504" s="294"/>
      <c r="B504" s="295"/>
      <c r="C504" s="295"/>
      <c r="D504" s="295"/>
      <c r="E504" s="295">
        <v>5112</v>
      </c>
      <c r="F504" s="281" t="s">
        <v>862</v>
      </c>
      <c r="G504" s="296"/>
      <c r="H504" s="253">
        <f t="shared" si="10"/>
        <v>183912.99</v>
      </c>
      <c r="I504" s="253">
        <v>0</v>
      </c>
      <c r="J504" s="253">
        <v>183912.99</v>
      </c>
    </row>
    <row r="505" spans="1:10" ht="24.75" customHeight="1">
      <c r="A505" s="254"/>
      <c r="B505" s="249"/>
      <c r="C505" s="250"/>
      <c r="D505" s="250"/>
      <c r="E505" s="260">
        <v>5129</v>
      </c>
      <c r="F505" s="256" t="s">
        <v>892</v>
      </c>
      <c r="G505" s="257"/>
      <c r="H505" s="253">
        <f>SUM(I505:J505)</f>
        <v>0</v>
      </c>
      <c r="I505" s="253">
        <v>0</v>
      </c>
      <c r="J505" s="253">
        <v>0</v>
      </c>
    </row>
    <row r="506" spans="1:10" ht="23.25" customHeight="1">
      <c r="A506" s="254">
        <v>2642</v>
      </c>
      <c r="B506" s="249" t="s">
        <v>883</v>
      </c>
      <c r="C506" s="250">
        <v>6</v>
      </c>
      <c r="D506" s="250">
        <v>1</v>
      </c>
      <c r="E506" s="250"/>
      <c r="F506" s="297" t="s">
        <v>113</v>
      </c>
      <c r="G506" s="267" t="s">
        <v>570</v>
      </c>
      <c r="H506" s="253">
        <f>I506+J506</f>
        <v>128070</v>
      </c>
      <c r="I506" s="253">
        <f>I508+I509</f>
        <v>128070</v>
      </c>
      <c r="J506" s="253">
        <f>J510</f>
        <v>0</v>
      </c>
    </row>
    <row r="507" spans="1:10" ht="50.25" customHeight="1">
      <c r="A507" s="254"/>
      <c r="B507" s="249"/>
      <c r="C507" s="250"/>
      <c r="D507" s="250"/>
      <c r="E507" s="250"/>
      <c r="F507" s="256" t="s">
        <v>842</v>
      </c>
      <c r="G507" s="257"/>
      <c r="H507" s="253">
        <f>SUM(I507:J507)</f>
        <v>0</v>
      </c>
      <c r="I507" s="253">
        <v>0</v>
      </c>
      <c r="J507" s="253">
        <v>0</v>
      </c>
    </row>
    <row r="508" spans="1:10" ht="40.5" customHeight="1">
      <c r="A508" s="254"/>
      <c r="B508" s="249"/>
      <c r="C508" s="250"/>
      <c r="D508" s="250"/>
      <c r="E508" s="250">
        <v>4511</v>
      </c>
      <c r="F508" s="281" t="s">
        <v>146</v>
      </c>
      <c r="G508" s="257"/>
      <c r="H508" s="253">
        <f>SUM(I508:J508)</f>
        <v>125070</v>
      </c>
      <c r="I508" s="253">
        <v>125070</v>
      </c>
      <c r="J508" s="253">
        <v>0</v>
      </c>
    </row>
    <row r="509" spans="1:10" ht="40.5" customHeight="1">
      <c r="A509" s="254"/>
      <c r="B509" s="249"/>
      <c r="C509" s="250"/>
      <c r="D509" s="250"/>
      <c r="E509" s="289">
        <v>4655</v>
      </c>
      <c r="F509" s="271" t="s">
        <v>896</v>
      </c>
      <c r="G509" s="257"/>
      <c r="H509" s="253">
        <f>SUM(I509:J509)</f>
        <v>3000</v>
      </c>
      <c r="I509" s="253">
        <v>3000</v>
      </c>
      <c r="J509" s="253">
        <v>0</v>
      </c>
    </row>
    <row r="510" spans="1:10" ht="40.5" customHeight="1">
      <c r="A510" s="254"/>
      <c r="B510" s="249"/>
      <c r="C510" s="250"/>
      <c r="D510" s="250"/>
      <c r="E510" s="260">
        <v>5129</v>
      </c>
      <c r="F510" s="256" t="s">
        <v>892</v>
      </c>
      <c r="G510" s="257"/>
      <c r="H510" s="253">
        <f>SUM(I510:J510)</f>
        <v>0</v>
      </c>
      <c r="I510" s="253">
        <v>0</v>
      </c>
      <c r="J510" s="253">
        <v>0</v>
      </c>
    </row>
    <row r="511" spans="1:10" ht="80.25" customHeight="1">
      <c r="A511" s="254">
        <v>2800</v>
      </c>
      <c r="B511" s="250">
        <v>8</v>
      </c>
      <c r="C511" s="250">
        <v>0</v>
      </c>
      <c r="D511" s="250">
        <v>0</v>
      </c>
      <c r="E511" s="250"/>
      <c r="F511" s="94" t="s">
        <v>884</v>
      </c>
      <c r="G511" s="257"/>
      <c r="H511" s="253">
        <f>SUM(I511+J511)</f>
        <v>1836274.24</v>
      </c>
      <c r="I511" s="253">
        <f>I518+I543+I519</f>
        <v>181657</v>
      </c>
      <c r="J511" s="247">
        <f>J516+J517</f>
        <v>1654617.24</v>
      </c>
    </row>
    <row r="512" spans="1:10" ht="21" hidden="1" customHeight="1">
      <c r="A512" s="248"/>
      <c r="B512" s="262"/>
      <c r="C512" s="251"/>
      <c r="D512" s="251"/>
      <c r="E512" s="251"/>
      <c r="F512" s="94"/>
      <c r="G512" s="268"/>
      <c r="H512" s="253"/>
      <c r="I512" s="253"/>
      <c r="J512" s="253"/>
    </row>
    <row r="513" spans="1:10" ht="42" customHeight="1">
      <c r="A513" s="240">
        <v>2810</v>
      </c>
      <c r="B513" s="243" t="s">
        <v>266</v>
      </c>
      <c r="C513" s="243">
        <v>1</v>
      </c>
      <c r="D513" s="243">
        <v>0</v>
      </c>
      <c r="E513" s="251"/>
      <c r="F513" s="287" t="s">
        <v>51</v>
      </c>
      <c r="G513" s="268"/>
      <c r="H513" s="253">
        <f>SUM(I513:J513)</f>
        <v>0</v>
      </c>
      <c r="I513" s="253">
        <v>0</v>
      </c>
      <c r="J513" s="253">
        <v>0</v>
      </c>
    </row>
    <row r="514" spans="1:10" ht="24" customHeight="1">
      <c r="A514" s="240">
        <v>2811</v>
      </c>
      <c r="B514" s="243" t="s">
        <v>266</v>
      </c>
      <c r="C514" s="243">
        <v>1</v>
      </c>
      <c r="D514" s="243">
        <v>1</v>
      </c>
      <c r="E514" s="251"/>
      <c r="F514" s="256" t="s">
        <v>644</v>
      </c>
      <c r="G514" s="268"/>
      <c r="H514" s="253">
        <f>SUM(I514:J514)</f>
        <v>0</v>
      </c>
      <c r="I514" s="253">
        <v>0</v>
      </c>
      <c r="J514" s="253">
        <v>0</v>
      </c>
    </row>
    <row r="515" spans="1:10" ht="60" customHeight="1">
      <c r="A515" s="240"/>
      <c r="B515" s="243"/>
      <c r="C515" s="243"/>
      <c r="D515" s="243"/>
      <c r="E515" s="251"/>
      <c r="F515" s="256" t="s">
        <v>842</v>
      </c>
      <c r="G515" s="268"/>
      <c r="H515" s="253">
        <v>0</v>
      </c>
      <c r="I515" s="253">
        <v>0</v>
      </c>
      <c r="J515" s="253">
        <v>0</v>
      </c>
    </row>
    <row r="516" spans="1:10" ht="38.25" customHeight="1">
      <c r="A516" s="294"/>
      <c r="B516" s="295"/>
      <c r="C516" s="295"/>
      <c r="D516" s="295"/>
      <c r="E516" s="295">
        <v>5112</v>
      </c>
      <c r="F516" s="281" t="s">
        <v>862</v>
      </c>
      <c r="G516" s="296"/>
      <c r="H516" s="253">
        <f>SUM(I516:J516)</f>
        <v>960968.44</v>
      </c>
      <c r="I516" s="253">
        <v>0</v>
      </c>
      <c r="J516" s="253">
        <v>960968.44</v>
      </c>
    </row>
    <row r="517" spans="1:10" ht="49.5" customHeight="1">
      <c r="A517" s="254"/>
      <c r="B517" s="249"/>
      <c r="C517" s="250"/>
      <c r="D517" s="250"/>
      <c r="E517" s="250">
        <v>5113</v>
      </c>
      <c r="F517" s="256" t="s">
        <v>192</v>
      </c>
      <c r="G517" s="257"/>
      <c r="H517" s="247">
        <f>SUM(I517:J517)</f>
        <v>693648.8</v>
      </c>
      <c r="I517" s="247">
        <v>0</v>
      </c>
      <c r="J517" s="253">
        <v>693648.8</v>
      </c>
    </row>
    <row r="518" spans="1:10" ht="30" customHeight="1">
      <c r="A518" s="254"/>
      <c r="B518" s="249" t="s">
        <v>266</v>
      </c>
      <c r="C518" s="250">
        <v>2</v>
      </c>
      <c r="D518" s="250">
        <v>0</v>
      </c>
      <c r="E518" s="251"/>
      <c r="F518" s="298" t="s">
        <v>52</v>
      </c>
      <c r="G518" s="255" t="s">
        <v>647</v>
      </c>
      <c r="H518" s="253">
        <f>SUM(I518:J518)</f>
        <v>117140</v>
      </c>
      <c r="I518" s="253">
        <f>I527</f>
        <v>117140</v>
      </c>
      <c r="J518" s="253">
        <v>0</v>
      </c>
    </row>
    <row r="519" spans="1:10" ht="30" customHeight="1">
      <c r="A519" s="254"/>
      <c r="B519" s="249" t="s">
        <v>266</v>
      </c>
      <c r="C519" s="250">
        <v>2</v>
      </c>
      <c r="D519" s="250">
        <v>1</v>
      </c>
      <c r="E519" s="251"/>
      <c r="F519" s="258" t="s">
        <v>267</v>
      </c>
      <c r="G519" s="255"/>
      <c r="H519" s="253">
        <f>I519</f>
        <v>32717</v>
      </c>
      <c r="I519" s="253">
        <f>I521+I522</f>
        <v>32717</v>
      </c>
      <c r="J519" s="253"/>
    </row>
    <row r="520" spans="1:10" ht="51" customHeight="1">
      <c r="A520" s="254"/>
      <c r="B520" s="249"/>
      <c r="C520" s="250"/>
      <c r="D520" s="250"/>
      <c r="E520" s="250"/>
      <c r="F520" s="256" t="s">
        <v>842</v>
      </c>
      <c r="G520" s="257"/>
      <c r="H520" s="253">
        <f>SUM(I520:J520)</f>
        <v>0</v>
      </c>
      <c r="I520" s="253">
        <v>0</v>
      </c>
      <c r="J520" s="253">
        <v>0</v>
      </c>
    </row>
    <row r="521" spans="1:10" ht="51" customHeight="1">
      <c r="A521" s="254"/>
      <c r="B521" s="249"/>
      <c r="C521" s="250"/>
      <c r="D521" s="250"/>
      <c r="E521" s="250">
        <v>4511</v>
      </c>
      <c r="F521" s="281" t="s">
        <v>146</v>
      </c>
      <c r="G521" s="257"/>
      <c r="H521" s="253">
        <f>SUM(I521:J521)</f>
        <v>31717</v>
      </c>
      <c r="I521" s="253">
        <v>31717</v>
      </c>
      <c r="J521" s="253">
        <v>0</v>
      </c>
    </row>
    <row r="522" spans="1:10" ht="51" customHeight="1">
      <c r="A522" s="254"/>
      <c r="B522" s="249"/>
      <c r="C522" s="250"/>
      <c r="D522" s="250"/>
      <c r="E522" s="289">
        <v>4655</v>
      </c>
      <c r="F522" s="271" t="s">
        <v>896</v>
      </c>
      <c r="G522" s="257"/>
      <c r="H522" s="253">
        <f>SUM(I522:J522)</f>
        <v>1000</v>
      </c>
      <c r="I522" s="253">
        <v>1000</v>
      </c>
      <c r="J522" s="253"/>
    </row>
    <row r="523" spans="1:10" ht="27.75" customHeight="1">
      <c r="A523" s="254"/>
      <c r="B523" s="249" t="s">
        <v>266</v>
      </c>
      <c r="C523" s="250">
        <v>2</v>
      </c>
      <c r="D523" s="250">
        <v>2</v>
      </c>
      <c r="E523" s="250"/>
      <c r="F523" s="258" t="s">
        <v>268</v>
      </c>
      <c r="G523" s="255"/>
      <c r="H523" s="253">
        <f t="shared" ref="H523:H599" si="11">SUM(I523:J523)</f>
        <v>0</v>
      </c>
      <c r="I523" s="253">
        <v>0</v>
      </c>
      <c r="J523" s="253">
        <v>0</v>
      </c>
    </row>
    <row r="524" spans="1:10" ht="57.75" customHeight="1">
      <c r="A524" s="254">
        <v>2822</v>
      </c>
      <c r="B524" s="249"/>
      <c r="C524" s="250"/>
      <c r="D524" s="250"/>
      <c r="E524" s="250"/>
      <c r="F524" s="256" t="s">
        <v>842</v>
      </c>
      <c r="G524" s="257"/>
      <c r="H524" s="253">
        <f t="shared" si="11"/>
        <v>0</v>
      </c>
      <c r="I524" s="253">
        <v>0</v>
      </c>
      <c r="J524" s="253">
        <v>0</v>
      </c>
    </row>
    <row r="525" spans="1:10" ht="13.5" hidden="1" customHeight="1">
      <c r="A525" s="254"/>
      <c r="B525" s="249"/>
      <c r="C525" s="250"/>
      <c r="D525" s="250"/>
      <c r="E525" s="250"/>
      <c r="F525" s="256" t="s">
        <v>848</v>
      </c>
      <c r="G525" s="257"/>
      <c r="H525" s="253">
        <f t="shared" si="11"/>
        <v>0</v>
      </c>
      <c r="I525" s="253"/>
      <c r="J525" s="253"/>
    </row>
    <row r="526" spans="1:10" ht="6.75" hidden="1" customHeight="1">
      <c r="A526" s="254"/>
      <c r="B526" s="249"/>
      <c r="C526" s="250"/>
      <c r="D526" s="250"/>
      <c r="E526" s="250"/>
      <c r="F526" s="256" t="s">
        <v>848</v>
      </c>
      <c r="G526" s="257"/>
      <c r="H526" s="253">
        <f t="shared" si="11"/>
        <v>0</v>
      </c>
      <c r="I526" s="253"/>
      <c r="J526" s="253"/>
    </row>
    <row r="527" spans="1:10" ht="37.5" customHeight="1">
      <c r="A527" s="254"/>
      <c r="B527" s="249" t="s">
        <v>266</v>
      </c>
      <c r="C527" s="250">
        <v>2</v>
      </c>
      <c r="D527" s="250">
        <v>3</v>
      </c>
      <c r="E527" s="250"/>
      <c r="F527" s="256" t="s">
        <v>300</v>
      </c>
      <c r="G527" s="267" t="s">
        <v>648</v>
      </c>
      <c r="H527" s="253">
        <f t="shared" si="11"/>
        <v>117140</v>
      </c>
      <c r="I527" s="253">
        <f>I538+I539</f>
        <v>117140</v>
      </c>
      <c r="J527" s="253">
        <v>0</v>
      </c>
    </row>
    <row r="528" spans="1:10" ht="39" customHeight="1">
      <c r="A528" s="254"/>
      <c r="B528" s="249"/>
      <c r="C528" s="250"/>
      <c r="D528" s="250"/>
      <c r="E528" s="250"/>
      <c r="F528" s="256" t="s">
        <v>842</v>
      </c>
      <c r="G528" s="257"/>
      <c r="H528" s="253">
        <f t="shared" si="11"/>
        <v>0</v>
      </c>
      <c r="I528" s="253">
        <v>0</v>
      </c>
      <c r="J528" s="253">
        <v>0</v>
      </c>
    </row>
    <row r="529" spans="1:10" ht="30" hidden="1">
      <c r="A529" s="254"/>
      <c r="B529" s="249"/>
      <c r="C529" s="250"/>
      <c r="D529" s="250"/>
      <c r="E529" s="299">
        <v>4111</v>
      </c>
      <c r="F529" s="171" t="s">
        <v>109</v>
      </c>
      <c r="G529" s="257"/>
      <c r="H529" s="253">
        <f>SUM(I529:J529)</f>
        <v>0</v>
      </c>
      <c r="I529" s="253"/>
      <c r="J529" s="253">
        <v>0</v>
      </c>
    </row>
    <row r="530" spans="1:10" ht="30" hidden="1">
      <c r="A530" s="254"/>
      <c r="B530" s="249"/>
      <c r="C530" s="250"/>
      <c r="D530" s="250"/>
      <c r="E530" s="299">
        <v>4131</v>
      </c>
      <c r="F530" s="171" t="s">
        <v>289</v>
      </c>
      <c r="G530" s="257"/>
      <c r="H530" s="253">
        <f t="shared" si="11"/>
        <v>0</v>
      </c>
      <c r="I530" s="253"/>
      <c r="J530" s="253">
        <v>0</v>
      </c>
    </row>
    <row r="531" spans="1:10" hidden="1">
      <c r="A531" s="254"/>
      <c r="B531" s="249"/>
      <c r="C531" s="250"/>
      <c r="D531" s="250"/>
      <c r="E531" s="299">
        <v>4212</v>
      </c>
      <c r="F531" s="300" t="s">
        <v>1061</v>
      </c>
      <c r="G531" s="257"/>
      <c r="H531" s="253">
        <f t="shared" si="11"/>
        <v>0</v>
      </c>
      <c r="I531" s="253"/>
      <c r="J531" s="253">
        <v>0</v>
      </c>
    </row>
    <row r="532" spans="1:10" hidden="1">
      <c r="A532" s="254"/>
      <c r="B532" s="249"/>
      <c r="C532" s="250"/>
      <c r="D532" s="250"/>
      <c r="E532" s="277">
        <v>4213</v>
      </c>
      <c r="F532" s="171" t="s">
        <v>113</v>
      </c>
      <c r="G532" s="257"/>
      <c r="H532" s="253">
        <f t="shared" si="11"/>
        <v>0</v>
      </c>
      <c r="I532" s="253"/>
      <c r="J532" s="253">
        <v>0</v>
      </c>
    </row>
    <row r="533" spans="1:10" hidden="1">
      <c r="A533" s="254"/>
      <c r="B533" s="249"/>
      <c r="C533" s="250"/>
      <c r="D533" s="250"/>
      <c r="E533" s="299">
        <v>4214</v>
      </c>
      <c r="F533" s="171" t="s">
        <v>114</v>
      </c>
      <c r="G533" s="257"/>
      <c r="H533" s="253">
        <f t="shared" si="11"/>
        <v>0</v>
      </c>
      <c r="I533" s="253"/>
      <c r="J533" s="253">
        <v>0</v>
      </c>
    </row>
    <row r="534" spans="1:10" ht="8.25" hidden="1" customHeight="1">
      <c r="A534" s="254"/>
      <c r="B534" s="249"/>
      <c r="C534" s="250"/>
      <c r="D534" s="250"/>
      <c r="E534" s="299">
        <v>4239</v>
      </c>
      <c r="F534" s="171" t="s">
        <v>845</v>
      </c>
      <c r="G534" s="257"/>
      <c r="H534" s="253">
        <f t="shared" si="11"/>
        <v>0</v>
      </c>
      <c r="I534" s="253"/>
      <c r="J534" s="253">
        <v>0</v>
      </c>
    </row>
    <row r="535" spans="1:10" ht="2.25" hidden="1" customHeight="1">
      <c r="A535" s="254"/>
      <c r="B535" s="249"/>
      <c r="C535" s="250"/>
      <c r="D535" s="250"/>
      <c r="E535" s="277">
        <v>4241</v>
      </c>
      <c r="F535" s="171" t="s">
        <v>129</v>
      </c>
      <c r="G535" s="257"/>
      <c r="H535" s="253">
        <v>0</v>
      </c>
      <c r="I535" s="253"/>
      <c r="J535" s="253">
        <v>0</v>
      </c>
    </row>
    <row r="536" spans="1:10" ht="0.75" hidden="1" customHeight="1">
      <c r="A536" s="254"/>
      <c r="B536" s="249"/>
      <c r="C536" s="250"/>
      <c r="D536" s="250"/>
      <c r="E536" s="299">
        <v>4261</v>
      </c>
      <c r="F536" s="171" t="s">
        <v>132</v>
      </c>
      <c r="G536" s="257"/>
      <c r="H536" s="253">
        <f t="shared" si="11"/>
        <v>0</v>
      </c>
      <c r="I536" s="253"/>
      <c r="J536" s="253">
        <v>0</v>
      </c>
    </row>
    <row r="537" spans="1:10" ht="6" hidden="1" customHeight="1">
      <c r="A537" s="254"/>
      <c r="B537" s="249"/>
      <c r="C537" s="250"/>
      <c r="D537" s="250"/>
      <c r="E537" s="277">
        <v>4267</v>
      </c>
      <c r="F537" s="265" t="s">
        <v>137</v>
      </c>
      <c r="G537" s="257"/>
      <c r="H537" s="253">
        <f t="shared" si="11"/>
        <v>0</v>
      </c>
      <c r="I537" s="253"/>
      <c r="J537" s="253">
        <v>0</v>
      </c>
    </row>
    <row r="538" spans="1:10" ht="46.5" customHeight="1">
      <c r="A538" s="254">
        <v>2823</v>
      </c>
      <c r="B538" s="249"/>
      <c r="C538" s="250"/>
      <c r="D538" s="250"/>
      <c r="E538" s="250">
        <v>4511</v>
      </c>
      <c r="F538" s="281" t="s">
        <v>146</v>
      </c>
      <c r="G538" s="257"/>
      <c r="H538" s="253">
        <f>SUM(I538:J538)</f>
        <v>114640</v>
      </c>
      <c r="I538" s="253">
        <v>114640</v>
      </c>
      <c r="J538" s="253">
        <v>0</v>
      </c>
    </row>
    <row r="539" spans="1:10" ht="48.75" customHeight="1">
      <c r="A539" s="254"/>
      <c r="B539" s="249"/>
      <c r="C539" s="250"/>
      <c r="D539" s="250"/>
      <c r="E539" s="289">
        <v>4655</v>
      </c>
      <c r="F539" s="271" t="s">
        <v>896</v>
      </c>
      <c r="G539" s="257"/>
      <c r="H539" s="253">
        <f>SUM(I539:J539)</f>
        <v>2500</v>
      </c>
      <c r="I539" s="253">
        <v>2500</v>
      </c>
      <c r="J539" s="253"/>
    </row>
    <row r="540" spans="1:10" ht="42" customHeight="1">
      <c r="A540" s="254"/>
      <c r="B540" s="249"/>
      <c r="C540" s="250"/>
      <c r="D540" s="250"/>
      <c r="E540" s="277">
        <v>5113</v>
      </c>
      <c r="F540" s="281" t="s">
        <v>192</v>
      </c>
      <c r="G540" s="257"/>
      <c r="H540" s="253">
        <f t="shared" si="11"/>
        <v>0</v>
      </c>
      <c r="I540" s="253">
        <v>0</v>
      </c>
      <c r="J540" s="253">
        <v>0</v>
      </c>
    </row>
    <row r="541" spans="1:10" ht="24.75" customHeight="1">
      <c r="A541" s="254"/>
      <c r="B541" s="249"/>
      <c r="C541" s="250"/>
      <c r="D541" s="250"/>
      <c r="E541" s="277">
        <v>5122</v>
      </c>
      <c r="F541" s="284" t="s">
        <v>188</v>
      </c>
      <c r="G541" s="165" t="s">
        <v>365</v>
      </c>
      <c r="H541" s="253">
        <f t="shared" si="11"/>
        <v>0</v>
      </c>
      <c r="I541" s="253">
        <v>0</v>
      </c>
      <c r="J541" s="253">
        <v>0</v>
      </c>
    </row>
    <row r="542" spans="1:10" ht="21.75" customHeight="1">
      <c r="A542" s="254"/>
      <c r="B542" s="249"/>
      <c r="C542" s="250"/>
      <c r="D542" s="250"/>
      <c r="E542" s="260">
        <v>5134</v>
      </c>
      <c r="F542" s="281" t="s">
        <v>186</v>
      </c>
      <c r="G542" s="257"/>
      <c r="H542" s="253">
        <f t="shared" si="11"/>
        <v>0</v>
      </c>
      <c r="I542" s="253">
        <v>0</v>
      </c>
      <c r="J542" s="253">
        <v>0</v>
      </c>
    </row>
    <row r="543" spans="1:10" ht="48" customHeight="1">
      <c r="A543" s="254"/>
      <c r="B543" s="249" t="s">
        <v>266</v>
      </c>
      <c r="C543" s="250">
        <v>2</v>
      </c>
      <c r="D543" s="250">
        <v>4</v>
      </c>
      <c r="E543" s="250"/>
      <c r="F543" s="301" t="s">
        <v>269</v>
      </c>
      <c r="G543" s="267"/>
      <c r="H543" s="253">
        <f t="shared" si="11"/>
        <v>31800</v>
      </c>
      <c r="I543" s="253">
        <f>I549++I550+I551+I552+I548+I560</f>
        <v>31800</v>
      </c>
      <c r="J543" s="253">
        <v>0</v>
      </c>
    </row>
    <row r="544" spans="1:10" ht="57" customHeight="1">
      <c r="A544" s="254">
        <v>2824</v>
      </c>
      <c r="B544" s="249"/>
      <c r="C544" s="250"/>
      <c r="D544" s="250"/>
      <c r="E544" s="250"/>
      <c r="F544" s="256" t="s">
        <v>842</v>
      </c>
      <c r="G544" s="257"/>
      <c r="H544" s="253">
        <f t="shared" si="11"/>
        <v>0</v>
      </c>
      <c r="I544" s="253">
        <v>0</v>
      </c>
      <c r="J544" s="253">
        <v>0</v>
      </c>
    </row>
    <row r="545" spans="1:10" ht="24" customHeight="1">
      <c r="A545" s="254"/>
      <c r="B545" s="249"/>
      <c r="C545" s="250"/>
      <c r="D545" s="250"/>
      <c r="E545" s="250">
        <v>4212</v>
      </c>
      <c r="F545" s="302" t="s">
        <v>1063</v>
      </c>
      <c r="G545" s="257"/>
      <c r="H545" s="253">
        <f>SUM(I545+J545)</f>
        <v>0</v>
      </c>
      <c r="I545" s="253">
        <v>0</v>
      </c>
      <c r="J545" s="303">
        <v>0</v>
      </c>
    </row>
    <row r="546" spans="1:10" ht="21.75" customHeight="1">
      <c r="A546" s="254"/>
      <c r="B546" s="249"/>
      <c r="C546" s="250"/>
      <c r="D546" s="250"/>
      <c r="E546" s="250">
        <v>4213</v>
      </c>
      <c r="F546" s="292" t="s">
        <v>113</v>
      </c>
      <c r="G546" s="257"/>
      <c r="H546" s="253">
        <f>SUM(I546+J546)</f>
        <v>0</v>
      </c>
      <c r="I546" s="253">
        <v>0</v>
      </c>
      <c r="J546" s="303">
        <v>0</v>
      </c>
    </row>
    <row r="547" spans="1:10" ht="24.75" customHeight="1">
      <c r="A547" s="254"/>
      <c r="B547" s="249"/>
      <c r="C547" s="250"/>
      <c r="D547" s="250"/>
      <c r="E547" s="250">
        <v>4214</v>
      </c>
      <c r="F547" s="292" t="s">
        <v>114</v>
      </c>
      <c r="G547" s="257"/>
      <c r="H547" s="253">
        <f>SUM(I547+J547)</f>
        <v>0</v>
      </c>
      <c r="I547" s="253">
        <v>0</v>
      </c>
      <c r="J547" s="303">
        <v>0</v>
      </c>
    </row>
    <row r="548" spans="1:10" ht="20.25" customHeight="1">
      <c r="A548" s="254"/>
      <c r="B548" s="249"/>
      <c r="C548" s="250"/>
      <c r="D548" s="250"/>
      <c r="E548" s="250">
        <v>4237</v>
      </c>
      <c r="F548" s="292" t="s">
        <v>127</v>
      </c>
      <c r="G548" s="257"/>
      <c r="H548" s="253">
        <f>SUM(I548+J548)</f>
        <v>500</v>
      </c>
      <c r="I548" s="253">
        <v>500</v>
      </c>
      <c r="J548" s="303">
        <v>0</v>
      </c>
    </row>
    <row r="549" spans="1:10" ht="38.25" customHeight="1">
      <c r="A549" s="254"/>
      <c r="B549" s="249"/>
      <c r="C549" s="250"/>
      <c r="D549" s="250"/>
      <c r="E549" s="260">
        <v>4239</v>
      </c>
      <c r="F549" s="297" t="s">
        <v>845</v>
      </c>
      <c r="G549" s="257"/>
      <c r="H549" s="253">
        <f t="shared" si="11"/>
        <v>15000</v>
      </c>
      <c r="I549" s="253">
        <v>15000</v>
      </c>
      <c r="J549" s="253">
        <v>0</v>
      </c>
    </row>
    <row r="550" spans="1:10" ht="24.75" customHeight="1">
      <c r="A550" s="254"/>
      <c r="B550" s="272"/>
      <c r="C550" s="250"/>
      <c r="D550" s="250"/>
      <c r="E550" s="250">
        <v>4269</v>
      </c>
      <c r="F550" s="256" t="s">
        <v>846</v>
      </c>
      <c r="G550" s="257"/>
      <c r="H550" s="253">
        <f>SUM(I550)</f>
        <v>8000</v>
      </c>
      <c r="I550" s="253">
        <v>8000</v>
      </c>
      <c r="J550" s="253">
        <v>0</v>
      </c>
    </row>
    <row r="551" spans="1:10" ht="38.25" customHeight="1">
      <c r="A551" s="254"/>
      <c r="B551" s="249"/>
      <c r="C551" s="250"/>
      <c r="D551" s="250"/>
      <c r="E551" s="260">
        <v>4637</v>
      </c>
      <c r="F551" s="271" t="s">
        <v>182</v>
      </c>
      <c r="G551" s="257"/>
      <c r="H551" s="253">
        <f>SUM(I551:J551)</f>
        <v>3000</v>
      </c>
      <c r="I551" s="253">
        <v>3000</v>
      </c>
      <c r="J551" s="253">
        <v>0</v>
      </c>
    </row>
    <row r="552" spans="1:10" ht="33.75" customHeight="1">
      <c r="A552" s="254"/>
      <c r="B552" s="249"/>
      <c r="C552" s="250"/>
      <c r="D552" s="250"/>
      <c r="E552" s="260">
        <v>4727</v>
      </c>
      <c r="F552" s="284" t="s">
        <v>325</v>
      </c>
      <c r="G552" s="257"/>
      <c r="H552" s="253">
        <f t="shared" si="11"/>
        <v>5000</v>
      </c>
      <c r="I552" s="253">
        <v>5000</v>
      </c>
      <c r="J552" s="253">
        <v>0</v>
      </c>
    </row>
    <row r="553" spans="1:10" ht="15" hidden="1" customHeight="1">
      <c r="A553" s="254"/>
      <c r="B553" s="249" t="s">
        <v>266</v>
      </c>
      <c r="C553" s="250">
        <v>2</v>
      </c>
      <c r="D553" s="250">
        <v>5</v>
      </c>
      <c r="E553" s="250"/>
      <c r="F553" s="256" t="s">
        <v>270</v>
      </c>
      <c r="G553" s="267"/>
      <c r="H553" s="253" t="e">
        <f t="shared" si="11"/>
        <v>#REF!</v>
      </c>
      <c r="I553" s="253" t="e">
        <f>SUM(#REF!+#REF!)</f>
        <v>#REF!</v>
      </c>
      <c r="J553" s="253">
        <v>0</v>
      </c>
    </row>
    <row r="554" spans="1:10" ht="13.5" hidden="1" customHeight="1">
      <c r="A554" s="254">
        <v>2825</v>
      </c>
      <c r="B554" s="249"/>
      <c r="C554" s="250"/>
      <c r="D554" s="250"/>
      <c r="E554" s="250"/>
      <c r="F554" s="256" t="s">
        <v>842</v>
      </c>
      <c r="G554" s="257"/>
      <c r="H554" s="253" t="e">
        <f t="shared" si="11"/>
        <v>#REF!</v>
      </c>
      <c r="I554" s="253" t="e">
        <f>SUM(#REF!+#REF!)</f>
        <v>#REF!</v>
      </c>
      <c r="J554" s="253">
        <v>0</v>
      </c>
    </row>
    <row r="555" spans="1:10" ht="16.5" hidden="1" customHeight="1">
      <c r="A555" s="254"/>
      <c r="B555" s="249"/>
      <c r="C555" s="250"/>
      <c r="D555" s="250"/>
      <c r="E555" s="250"/>
      <c r="F555" s="256" t="s">
        <v>848</v>
      </c>
      <c r="G555" s="257"/>
      <c r="H555" s="253" t="e">
        <f t="shared" si="11"/>
        <v>#REF!</v>
      </c>
      <c r="I555" s="253" t="e">
        <f>SUM(#REF!+#REF!)</f>
        <v>#REF!</v>
      </c>
      <c r="J555" s="253">
        <v>0</v>
      </c>
    </row>
    <row r="556" spans="1:10" ht="15" hidden="1" customHeight="1">
      <c r="A556" s="254"/>
      <c r="B556" s="249"/>
      <c r="C556" s="250"/>
      <c r="D556" s="250"/>
      <c r="E556" s="250"/>
      <c r="F556" s="256" t="s">
        <v>848</v>
      </c>
      <c r="G556" s="257"/>
      <c r="H556" s="253" t="e">
        <f t="shared" si="11"/>
        <v>#REF!</v>
      </c>
      <c r="I556" s="253" t="e">
        <f>SUM(#REF!+#REF!)</f>
        <v>#REF!</v>
      </c>
      <c r="J556" s="253">
        <v>0</v>
      </c>
    </row>
    <row r="557" spans="1:10" ht="17.25" hidden="1" customHeight="1">
      <c r="A557" s="254"/>
      <c r="B557" s="249" t="s">
        <v>266</v>
      </c>
      <c r="C557" s="250">
        <v>2</v>
      </c>
      <c r="D557" s="250">
        <v>6</v>
      </c>
      <c r="E557" s="250"/>
      <c r="F557" s="256" t="s">
        <v>271</v>
      </c>
      <c r="G557" s="267"/>
      <c r="H557" s="253" t="e">
        <f t="shared" si="11"/>
        <v>#REF!</v>
      </c>
      <c r="I557" s="253" t="e">
        <f>SUM(#REF!+#REF!)</f>
        <v>#REF!</v>
      </c>
      <c r="J557" s="253">
        <v>0</v>
      </c>
    </row>
    <row r="558" spans="1:10" ht="18" hidden="1" customHeight="1">
      <c r="A558" s="254">
        <v>2826</v>
      </c>
      <c r="B558" s="249"/>
      <c r="C558" s="250"/>
      <c r="D558" s="250"/>
      <c r="E558" s="250"/>
      <c r="F558" s="256" t="s">
        <v>842</v>
      </c>
      <c r="G558" s="257"/>
      <c r="H558" s="253" t="e">
        <f t="shared" si="11"/>
        <v>#REF!</v>
      </c>
      <c r="I558" s="253" t="e">
        <f>SUM(#REF!+#REF!)</f>
        <v>#REF!</v>
      </c>
      <c r="J558" s="253">
        <v>0</v>
      </c>
    </row>
    <row r="559" spans="1:10" ht="18" hidden="1" customHeight="1">
      <c r="A559" s="254"/>
      <c r="B559" s="249"/>
      <c r="C559" s="250"/>
      <c r="D559" s="250"/>
      <c r="E559" s="250"/>
      <c r="F559" s="256" t="s">
        <v>848</v>
      </c>
      <c r="G559" s="257"/>
      <c r="H559" s="253" t="e">
        <f t="shared" si="11"/>
        <v>#REF!</v>
      </c>
      <c r="I559" s="253" t="e">
        <f>SUM(#REF!+#REF!)</f>
        <v>#REF!</v>
      </c>
      <c r="J559" s="253">
        <v>0</v>
      </c>
    </row>
    <row r="560" spans="1:10" ht="36.75" customHeight="1">
      <c r="A560" s="254"/>
      <c r="B560" s="249"/>
      <c r="C560" s="250"/>
      <c r="D560" s="250"/>
      <c r="E560" s="250">
        <v>4819</v>
      </c>
      <c r="F560" s="281" t="s">
        <v>346</v>
      </c>
      <c r="G560" s="257"/>
      <c r="H560" s="253">
        <f t="shared" si="11"/>
        <v>300</v>
      </c>
      <c r="I560" s="253">
        <v>300</v>
      </c>
      <c r="J560" s="253">
        <v>0</v>
      </c>
    </row>
    <row r="561" spans="1:10" ht="24.75" hidden="1" customHeight="1">
      <c r="A561" s="254"/>
      <c r="B561" s="249" t="s">
        <v>266</v>
      </c>
      <c r="C561" s="250">
        <v>2</v>
      </c>
      <c r="D561" s="250">
        <v>7</v>
      </c>
      <c r="E561" s="250"/>
      <c r="F561" s="256" t="s">
        <v>272</v>
      </c>
      <c r="G561" s="267"/>
      <c r="H561" s="253">
        <f t="shared" si="11"/>
        <v>0</v>
      </c>
      <c r="I561" s="253">
        <f>SUM(I563:I564)</f>
        <v>0</v>
      </c>
      <c r="J561" s="253">
        <f>SUM(J563:J564)</f>
        <v>0</v>
      </c>
    </row>
    <row r="562" spans="1:10" ht="41.25" hidden="1" customHeight="1">
      <c r="A562" s="254">
        <v>2827</v>
      </c>
      <c r="B562" s="249"/>
      <c r="C562" s="250"/>
      <c r="D562" s="250"/>
      <c r="E562" s="250"/>
      <c r="F562" s="256" t="s">
        <v>842</v>
      </c>
      <c r="G562" s="257"/>
      <c r="H562" s="253">
        <f t="shared" si="11"/>
        <v>0</v>
      </c>
      <c r="I562" s="253"/>
      <c r="J562" s="253">
        <v>0</v>
      </c>
    </row>
    <row r="563" spans="1:10" ht="24.75" hidden="1" customHeight="1">
      <c r="A563" s="254"/>
      <c r="B563" s="249"/>
      <c r="C563" s="250"/>
      <c r="D563" s="250"/>
      <c r="E563" s="260">
        <v>5112</v>
      </c>
      <c r="F563" s="265" t="s">
        <v>191</v>
      </c>
      <c r="G563" s="165" t="s">
        <v>362</v>
      </c>
      <c r="H563" s="253">
        <f t="shared" si="11"/>
        <v>0</v>
      </c>
      <c r="I563" s="253">
        <v>0</v>
      </c>
      <c r="J563" s="253">
        <v>0</v>
      </c>
    </row>
    <row r="564" spans="1:10" ht="26.25" hidden="1" customHeight="1">
      <c r="A564" s="254"/>
      <c r="B564" s="249"/>
      <c r="C564" s="250"/>
      <c r="D564" s="250"/>
      <c r="E564" s="260">
        <v>5134</v>
      </c>
      <c r="F564" s="265" t="s">
        <v>186</v>
      </c>
      <c r="G564" s="257"/>
      <c r="H564" s="253">
        <f t="shared" si="11"/>
        <v>0</v>
      </c>
      <c r="I564" s="253">
        <v>0</v>
      </c>
      <c r="J564" s="253">
        <v>0</v>
      </c>
    </row>
    <row r="565" spans="1:10" ht="13.5" hidden="1" customHeight="1">
      <c r="A565" s="254"/>
      <c r="B565" s="262" t="s">
        <v>266</v>
      </c>
      <c r="C565" s="251">
        <v>3</v>
      </c>
      <c r="D565" s="251">
        <v>0</v>
      </c>
      <c r="E565" s="251"/>
      <c r="F565" s="255" t="s">
        <v>53</v>
      </c>
      <c r="G565" s="269" t="s">
        <v>649</v>
      </c>
      <c r="H565" s="253">
        <f t="shared" si="11"/>
        <v>0</v>
      </c>
      <c r="I565" s="253">
        <f>SUM(I566,I570,I574)</f>
        <v>0</v>
      </c>
      <c r="J565" s="253">
        <f>SUM(J566,J570,J574)</f>
        <v>0</v>
      </c>
    </row>
    <row r="566" spans="1:10" ht="15.75" hidden="1" customHeight="1">
      <c r="A566" s="254">
        <v>2830</v>
      </c>
      <c r="B566" s="249" t="s">
        <v>266</v>
      </c>
      <c r="C566" s="250">
        <v>3</v>
      </c>
      <c r="D566" s="250">
        <v>1</v>
      </c>
      <c r="E566" s="250"/>
      <c r="F566" s="256" t="s">
        <v>301</v>
      </c>
      <c r="G566" s="269"/>
      <c r="H566" s="253">
        <f t="shared" si="11"/>
        <v>0</v>
      </c>
      <c r="I566" s="253">
        <f>SUM(I568)</f>
        <v>0</v>
      </c>
      <c r="J566" s="253">
        <f>SUM(J568:J569)</f>
        <v>0</v>
      </c>
    </row>
    <row r="567" spans="1:10" ht="44.25" hidden="1" customHeight="1">
      <c r="A567" s="254">
        <v>2831</v>
      </c>
      <c r="B567" s="249"/>
      <c r="C567" s="250"/>
      <c r="D567" s="250"/>
      <c r="E567" s="250"/>
      <c r="F567" s="256" t="s">
        <v>842</v>
      </c>
      <c r="G567" s="257"/>
      <c r="H567" s="253">
        <f t="shared" si="11"/>
        <v>0</v>
      </c>
      <c r="I567" s="253"/>
      <c r="J567" s="253">
        <v>0</v>
      </c>
    </row>
    <row r="568" spans="1:10" ht="29.25" hidden="1" customHeight="1">
      <c r="A568" s="254"/>
      <c r="B568" s="249"/>
      <c r="C568" s="250"/>
      <c r="D568" s="250"/>
      <c r="E568" s="277">
        <v>4234</v>
      </c>
      <c r="F568" s="171" t="s">
        <v>124</v>
      </c>
      <c r="G568" s="257"/>
      <c r="H568" s="253">
        <f t="shared" si="11"/>
        <v>0</v>
      </c>
      <c r="I568" s="253"/>
      <c r="J568" s="253">
        <v>0</v>
      </c>
    </row>
    <row r="569" spans="1:10" ht="20.25" hidden="1" customHeight="1">
      <c r="A569" s="254"/>
      <c r="B569" s="249" t="s">
        <v>266</v>
      </c>
      <c r="C569" s="250">
        <v>3</v>
      </c>
      <c r="D569" s="250">
        <v>3</v>
      </c>
      <c r="E569" s="250"/>
      <c r="F569" s="256" t="s">
        <v>307</v>
      </c>
      <c r="G569" s="257"/>
      <c r="H569" s="253">
        <f t="shared" si="11"/>
        <v>0</v>
      </c>
      <c r="I569" s="253"/>
      <c r="J569" s="253">
        <v>0</v>
      </c>
    </row>
    <row r="570" spans="1:10" ht="15" hidden="1" customHeight="1">
      <c r="A570" s="240">
        <v>2833</v>
      </c>
      <c r="B570" s="249" t="s">
        <v>266</v>
      </c>
      <c r="C570" s="250">
        <v>3</v>
      </c>
      <c r="D570" s="250">
        <v>2</v>
      </c>
      <c r="E570" s="250"/>
      <c r="F570" s="256" t="s">
        <v>306</v>
      </c>
      <c r="G570" s="269"/>
      <c r="H570" s="253">
        <f t="shared" si="11"/>
        <v>0</v>
      </c>
      <c r="I570" s="253">
        <f>SUM(I572:I573)</f>
        <v>0</v>
      </c>
      <c r="J570" s="253">
        <f>SUM(J572:J573)</f>
        <v>0</v>
      </c>
    </row>
    <row r="571" spans="1:10" ht="36" hidden="1" customHeight="1">
      <c r="A571" s="254">
        <v>2832</v>
      </c>
      <c r="B571" s="249"/>
      <c r="C571" s="250"/>
      <c r="D571" s="250"/>
      <c r="E571" s="250"/>
      <c r="F571" s="256" t="s">
        <v>842</v>
      </c>
      <c r="G571" s="257"/>
      <c r="H571" s="253">
        <f t="shared" si="11"/>
        <v>0</v>
      </c>
      <c r="I571" s="253"/>
      <c r="J571" s="253"/>
    </row>
    <row r="572" spans="1:10" ht="15" hidden="1" customHeight="1">
      <c r="A572" s="254"/>
      <c r="B572" s="249"/>
      <c r="C572" s="250"/>
      <c r="D572" s="250"/>
      <c r="E572" s="250"/>
      <c r="F572" s="256" t="s">
        <v>848</v>
      </c>
      <c r="G572" s="257"/>
      <c r="H572" s="253">
        <f t="shared" si="11"/>
        <v>0</v>
      </c>
      <c r="I572" s="253"/>
      <c r="J572" s="253"/>
    </row>
    <row r="573" spans="1:10" ht="15" hidden="1" customHeight="1">
      <c r="A573" s="254"/>
      <c r="B573" s="249"/>
      <c r="C573" s="250"/>
      <c r="D573" s="250"/>
      <c r="E573" s="250"/>
      <c r="F573" s="256" t="s">
        <v>848</v>
      </c>
      <c r="G573" s="257"/>
      <c r="H573" s="253">
        <f t="shared" si="11"/>
        <v>0</v>
      </c>
      <c r="I573" s="253"/>
      <c r="J573" s="253"/>
    </row>
    <row r="574" spans="1:10" ht="19.5" hidden="1" customHeight="1">
      <c r="A574" s="254"/>
      <c r="B574" s="249" t="s">
        <v>266</v>
      </c>
      <c r="C574" s="250">
        <v>3</v>
      </c>
      <c r="D574" s="250">
        <v>3</v>
      </c>
      <c r="E574" s="250"/>
      <c r="F574" s="256" t="s">
        <v>307</v>
      </c>
      <c r="G574" s="267" t="s">
        <v>650</v>
      </c>
      <c r="H574" s="253">
        <f t="shared" si="11"/>
        <v>0</v>
      </c>
      <c r="I574" s="253">
        <v>0</v>
      </c>
      <c r="J574" s="253">
        <f>SUM(J576:J577)</f>
        <v>0</v>
      </c>
    </row>
    <row r="575" spans="1:10" ht="46.5" hidden="1" customHeight="1">
      <c r="A575" s="254">
        <v>2833</v>
      </c>
      <c r="B575" s="249"/>
      <c r="C575" s="250"/>
      <c r="D575" s="250"/>
      <c r="E575" s="250"/>
      <c r="F575" s="256" t="s">
        <v>842</v>
      </c>
      <c r="G575" s="257"/>
      <c r="H575" s="253">
        <f t="shared" si="11"/>
        <v>0</v>
      </c>
      <c r="I575" s="253"/>
      <c r="J575" s="253">
        <v>0</v>
      </c>
    </row>
    <row r="576" spans="1:10" ht="25.5" hidden="1" customHeight="1">
      <c r="A576" s="254"/>
      <c r="B576" s="249"/>
      <c r="C576" s="250"/>
      <c r="D576" s="250"/>
      <c r="E576" s="277">
        <v>4234</v>
      </c>
      <c r="F576" s="171" t="s">
        <v>124</v>
      </c>
      <c r="G576" s="257"/>
      <c r="H576" s="253">
        <f t="shared" si="11"/>
        <v>0</v>
      </c>
      <c r="I576" s="253"/>
      <c r="J576" s="253">
        <v>0</v>
      </c>
    </row>
    <row r="577" spans="1:10" ht="18" hidden="1" customHeight="1">
      <c r="A577" s="254"/>
      <c r="B577" s="249"/>
      <c r="C577" s="250"/>
      <c r="D577" s="250"/>
      <c r="E577" s="250"/>
      <c r="F577" s="256" t="s">
        <v>848</v>
      </c>
      <c r="G577" s="257"/>
      <c r="H577" s="253">
        <f t="shared" si="11"/>
        <v>0</v>
      </c>
      <c r="I577" s="253"/>
      <c r="J577" s="253">
        <v>0</v>
      </c>
    </row>
    <row r="578" spans="1:10" ht="25.5" hidden="1" customHeight="1">
      <c r="A578" s="254"/>
      <c r="B578" s="262" t="s">
        <v>266</v>
      </c>
      <c r="C578" s="251">
        <v>4</v>
      </c>
      <c r="D578" s="251">
        <v>0</v>
      </c>
      <c r="E578" s="251"/>
      <c r="F578" s="255" t="s">
        <v>54</v>
      </c>
      <c r="G578" s="269" t="s">
        <v>651</v>
      </c>
      <c r="H578" s="253">
        <f t="shared" si="11"/>
        <v>0</v>
      </c>
      <c r="I578" s="253">
        <f>SUM(I588+I579)</f>
        <v>0</v>
      </c>
      <c r="J578" s="253">
        <f>SUM(J588)</f>
        <v>0</v>
      </c>
    </row>
    <row r="579" spans="1:10" ht="22.5" hidden="1" customHeight="1">
      <c r="A579" s="254"/>
      <c r="B579" s="262" t="s">
        <v>266</v>
      </c>
      <c r="C579" s="251">
        <v>4</v>
      </c>
      <c r="D579" s="251">
        <v>1</v>
      </c>
      <c r="E579" s="251"/>
      <c r="F579" s="256" t="s">
        <v>309</v>
      </c>
      <c r="G579" s="269"/>
      <c r="H579" s="253">
        <f>SUM(I579:J579)</f>
        <v>0</v>
      </c>
      <c r="I579" s="253">
        <f>SUM(I581)</f>
        <v>0</v>
      </c>
      <c r="J579" s="253"/>
    </row>
    <row r="580" spans="1:10" ht="42" hidden="1" customHeight="1">
      <c r="A580" s="254"/>
      <c r="B580" s="262"/>
      <c r="C580" s="251"/>
      <c r="D580" s="251"/>
      <c r="E580" s="251"/>
      <c r="F580" s="256" t="s">
        <v>842</v>
      </c>
      <c r="G580" s="269"/>
      <c r="H580" s="253"/>
      <c r="I580" s="253"/>
      <c r="J580" s="253"/>
    </row>
    <row r="581" spans="1:10" ht="24" hidden="1" customHeight="1">
      <c r="A581" s="254"/>
      <c r="B581" s="262"/>
      <c r="C581" s="251"/>
      <c r="D581" s="251"/>
      <c r="E581" s="277">
        <v>4239</v>
      </c>
      <c r="F581" s="171" t="s">
        <v>845</v>
      </c>
      <c r="G581" s="269"/>
      <c r="H581" s="253">
        <f>SUM(I581:J581)</f>
        <v>0</v>
      </c>
      <c r="I581" s="253">
        <v>0</v>
      </c>
      <c r="J581" s="253">
        <v>0</v>
      </c>
    </row>
    <row r="582" spans="1:10" ht="24.75" hidden="1" customHeight="1">
      <c r="A582" s="254">
        <v>2840</v>
      </c>
      <c r="B582" s="249" t="s">
        <v>266</v>
      </c>
      <c r="C582" s="250">
        <v>4</v>
      </c>
      <c r="D582" s="250">
        <v>2</v>
      </c>
      <c r="E582" s="250"/>
      <c r="F582" s="256" t="s">
        <v>310</v>
      </c>
      <c r="G582" s="269"/>
      <c r="H582" s="253">
        <f t="shared" si="11"/>
        <v>0</v>
      </c>
      <c r="I582" s="253">
        <f>SUM(I588)</f>
        <v>0</v>
      </c>
      <c r="J582" s="253">
        <f>SUM(J584:J585)</f>
        <v>0</v>
      </c>
    </row>
    <row r="583" spans="1:10" ht="14.25" hidden="1" customHeight="1">
      <c r="A583" s="254">
        <v>2841</v>
      </c>
      <c r="B583" s="249"/>
      <c r="C583" s="250"/>
      <c r="D583" s="250"/>
      <c r="E583" s="250"/>
      <c r="F583" s="256" t="s">
        <v>842</v>
      </c>
      <c r="G583" s="257"/>
      <c r="H583" s="253">
        <f t="shared" si="11"/>
        <v>0</v>
      </c>
      <c r="I583" s="253"/>
      <c r="J583" s="253"/>
    </row>
    <row r="584" spans="1:10" ht="15" hidden="1" customHeight="1">
      <c r="A584" s="254"/>
      <c r="B584" s="249"/>
      <c r="C584" s="250"/>
      <c r="D584" s="250"/>
      <c r="E584" s="250"/>
      <c r="F584" s="256" t="s">
        <v>848</v>
      </c>
      <c r="G584" s="257"/>
      <c r="H584" s="253">
        <f t="shared" si="11"/>
        <v>0</v>
      </c>
      <c r="I584" s="253"/>
      <c r="J584" s="253"/>
    </row>
    <row r="585" spans="1:10" ht="15" hidden="1" customHeight="1">
      <c r="A585" s="254"/>
      <c r="B585" s="249"/>
      <c r="C585" s="250"/>
      <c r="D585" s="250"/>
      <c r="E585" s="250"/>
      <c r="F585" s="256" t="s">
        <v>848</v>
      </c>
      <c r="G585" s="257"/>
      <c r="H585" s="253">
        <f t="shared" si="11"/>
        <v>0</v>
      </c>
      <c r="I585" s="253"/>
      <c r="J585" s="253"/>
    </row>
    <row r="586" spans="1:10" ht="36" hidden="1" customHeight="1">
      <c r="A586" s="254"/>
      <c r="B586" s="249" t="s">
        <v>266</v>
      </c>
      <c r="C586" s="250">
        <v>4</v>
      </c>
      <c r="D586" s="250">
        <v>2</v>
      </c>
      <c r="E586" s="250"/>
      <c r="F586" s="256" t="s">
        <v>310</v>
      </c>
      <c r="G586" s="269"/>
      <c r="H586" s="253">
        <f t="shared" si="11"/>
        <v>1139822</v>
      </c>
      <c r="I586" s="253">
        <f>SUM(I588:I589)</f>
        <v>1139822</v>
      </c>
      <c r="J586" s="253">
        <f>SUM(J588:J589)</f>
        <v>0</v>
      </c>
    </row>
    <row r="587" spans="1:10" ht="34.5" hidden="1" customHeight="1">
      <c r="A587" s="254">
        <v>2842</v>
      </c>
      <c r="B587" s="249"/>
      <c r="C587" s="250"/>
      <c r="D587" s="250"/>
      <c r="E587" s="250"/>
      <c r="F587" s="256" t="s">
        <v>842</v>
      </c>
      <c r="G587" s="257"/>
      <c r="H587" s="253"/>
      <c r="I587" s="253"/>
      <c r="J587" s="253"/>
    </row>
    <row r="588" spans="1:10" ht="30" hidden="1" customHeight="1">
      <c r="A588" s="254"/>
      <c r="B588" s="249"/>
      <c r="C588" s="250"/>
      <c r="D588" s="250"/>
      <c r="E588" s="250">
        <v>4819</v>
      </c>
      <c r="F588" s="265" t="s">
        <v>346</v>
      </c>
      <c r="G588" s="257"/>
      <c r="H588" s="253">
        <f t="shared" si="11"/>
        <v>0</v>
      </c>
      <c r="I588" s="253"/>
      <c r="J588" s="253">
        <v>0</v>
      </c>
    </row>
    <row r="589" spans="1:10" ht="75.75" customHeight="1">
      <c r="A589" s="248">
        <v>2900</v>
      </c>
      <c r="B589" s="249" t="s">
        <v>273</v>
      </c>
      <c r="C589" s="250">
        <v>0</v>
      </c>
      <c r="D589" s="250">
        <v>0</v>
      </c>
      <c r="E589" s="251"/>
      <c r="F589" s="94" t="s">
        <v>1064</v>
      </c>
      <c r="G589" s="268" t="s">
        <v>757</v>
      </c>
      <c r="H589" s="253">
        <f>SUM(I589:J589)</f>
        <v>1139822</v>
      </c>
      <c r="I589" s="253">
        <f>I605+I645+I649+I652</f>
        <v>1139822</v>
      </c>
      <c r="J589" s="253">
        <v>0</v>
      </c>
    </row>
    <row r="590" spans="1:10" ht="409.5" hidden="1" customHeight="1">
      <c r="A590" s="254"/>
      <c r="B590" s="249" t="s">
        <v>266</v>
      </c>
      <c r="C590" s="250">
        <v>4</v>
      </c>
      <c r="D590" s="250">
        <v>3</v>
      </c>
      <c r="E590" s="250"/>
      <c r="F590" s="256" t="s">
        <v>308</v>
      </c>
      <c r="G590" s="267" t="s">
        <v>652</v>
      </c>
      <c r="H590" s="253">
        <f t="shared" si="11"/>
        <v>0</v>
      </c>
      <c r="I590" s="253">
        <f>SUM(I592:I593)</f>
        <v>0</v>
      </c>
      <c r="J590" s="253">
        <f>SUM(J592:J593)</f>
        <v>0</v>
      </c>
    </row>
    <row r="591" spans="1:10" ht="17.25" hidden="1" customHeight="1">
      <c r="A591" s="248">
        <v>2900</v>
      </c>
      <c r="B591" s="249"/>
      <c r="C591" s="250"/>
      <c r="D591" s="250"/>
      <c r="E591" s="250"/>
      <c r="F591" s="256" t="s">
        <v>842</v>
      </c>
      <c r="G591" s="257"/>
      <c r="H591" s="253">
        <f t="shared" si="11"/>
        <v>0</v>
      </c>
      <c r="I591" s="253"/>
      <c r="J591" s="253"/>
    </row>
    <row r="592" spans="1:10" ht="15" hidden="1" customHeight="1">
      <c r="A592" s="254"/>
      <c r="B592" s="249"/>
      <c r="C592" s="250"/>
      <c r="D592" s="250"/>
      <c r="E592" s="250"/>
      <c r="F592" s="256" t="s">
        <v>848</v>
      </c>
      <c r="G592" s="257"/>
      <c r="H592" s="253">
        <f t="shared" si="11"/>
        <v>0</v>
      </c>
      <c r="I592" s="253"/>
      <c r="J592" s="253"/>
    </row>
    <row r="593" spans="1:137" ht="15" hidden="1" customHeight="1">
      <c r="A593" s="254"/>
      <c r="B593" s="249"/>
      <c r="C593" s="250"/>
      <c r="D593" s="250"/>
      <c r="E593" s="250"/>
      <c r="F593" s="256" t="s">
        <v>848</v>
      </c>
      <c r="G593" s="257"/>
      <c r="H593" s="253">
        <f t="shared" si="11"/>
        <v>0</v>
      </c>
      <c r="I593" s="253"/>
      <c r="J593" s="253"/>
    </row>
    <row r="594" spans="1:137" ht="409.5" hidden="1" customHeight="1">
      <c r="A594" s="254"/>
      <c r="B594" s="249" t="s">
        <v>266</v>
      </c>
      <c r="C594" s="250">
        <v>5</v>
      </c>
      <c r="D594" s="250">
        <v>0</v>
      </c>
      <c r="E594" s="251"/>
      <c r="F594" s="304" t="s">
        <v>55</v>
      </c>
      <c r="G594" s="269" t="s">
        <v>654</v>
      </c>
      <c r="H594" s="253">
        <f t="shared" si="11"/>
        <v>0</v>
      </c>
      <c r="I594" s="253">
        <f>SUM(I595)</f>
        <v>0</v>
      </c>
      <c r="J594" s="253">
        <f>SUM(J595)</f>
        <v>0</v>
      </c>
    </row>
    <row r="595" spans="1:137" ht="36" hidden="1" customHeight="1">
      <c r="A595" s="254">
        <v>2850</v>
      </c>
      <c r="B595" s="249" t="s">
        <v>266</v>
      </c>
      <c r="C595" s="250">
        <v>5</v>
      </c>
      <c r="D595" s="250">
        <v>1</v>
      </c>
      <c r="E595" s="251"/>
      <c r="F595" s="305" t="s">
        <v>653</v>
      </c>
      <c r="G595" s="267" t="s">
        <v>655</v>
      </c>
      <c r="H595" s="253">
        <f t="shared" si="11"/>
        <v>0</v>
      </c>
      <c r="I595" s="253">
        <f>SUM(I597:I598)</f>
        <v>0</v>
      </c>
      <c r="J595" s="253">
        <f>SUM(J597:J598)</f>
        <v>0</v>
      </c>
    </row>
    <row r="596" spans="1:137" ht="24" hidden="1" customHeight="1">
      <c r="A596" s="254">
        <v>2851</v>
      </c>
      <c r="B596" s="249"/>
      <c r="C596" s="250"/>
      <c r="D596" s="250"/>
      <c r="E596" s="250"/>
      <c r="F596" s="256" t="s">
        <v>842</v>
      </c>
      <c r="G596" s="257"/>
      <c r="H596" s="253">
        <f t="shared" si="11"/>
        <v>0</v>
      </c>
      <c r="I596" s="253"/>
      <c r="J596" s="253"/>
    </row>
    <row r="597" spans="1:137" ht="15" hidden="1" customHeight="1">
      <c r="A597" s="254"/>
      <c r="B597" s="249"/>
      <c r="C597" s="250"/>
      <c r="D597" s="250"/>
      <c r="E597" s="250"/>
      <c r="F597" s="256" t="s">
        <v>848</v>
      </c>
      <c r="G597" s="257"/>
      <c r="H597" s="253">
        <f t="shared" si="11"/>
        <v>0</v>
      </c>
      <c r="I597" s="253"/>
      <c r="J597" s="253"/>
    </row>
    <row r="598" spans="1:137" ht="15" hidden="1" customHeight="1">
      <c r="A598" s="254"/>
      <c r="B598" s="249"/>
      <c r="C598" s="250"/>
      <c r="D598" s="250"/>
      <c r="E598" s="250"/>
      <c r="F598" s="256" t="s">
        <v>848</v>
      </c>
      <c r="G598" s="257"/>
      <c r="H598" s="253">
        <f t="shared" si="11"/>
        <v>0</v>
      </c>
      <c r="I598" s="253"/>
      <c r="J598" s="253"/>
    </row>
    <row r="599" spans="1:137" ht="409.5" hidden="1" customHeight="1">
      <c r="A599" s="254"/>
      <c r="B599" s="249" t="s">
        <v>266</v>
      </c>
      <c r="C599" s="250">
        <v>6</v>
      </c>
      <c r="D599" s="250">
        <v>0</v>
      </c>
      <c r="E599" s="251"/>
      <c r="F599" s="304" t="s">
        <v>56</v>
      </c>
      <c r="G599" s="269" t="s">
        <v>755</v>
      </c>
      <c r="H599" s="253">
        <f t="shared" si="11"/>
        <v>0</v>
      </c>
      <c r="I599" s="253">
        <f>SUM(I600)</f>
        <v>0</v>
      </c>
      <c r="J599" s="253">
        <f>SUM(J600)</f>
        <v>0</v>
      </c>
    </row>
    <row r="600" spans="1:137" ht="27" hidden="1" customHeight="1">
      <c r="A600" s="254">
        <v>2860</v>
      </c>
      <c r="B600" s="249" t="s">
        <v>266</v>
      </c>
      <c r="C600" s="250">
        <v>6</v>
      </c>
      <c r="D600" s="250">
        <v>1</v>
      </c>
      <c r="E600" s="250"/>
      <c r="F600" s="305" t="s">
        <v>656</v>
      </c>
      <c r="G600" s="267" t="s">
        <v>756</v>
      </c>
      <c r="H600" s="253">
        <f t="shared" ref="H600:H605" si="12">SUM(I600:J600)</f>
        <v>0</v>
      </c>
      <c r="I600" s="253">
        <f>SUM(I602:I603)</f>
        <v>0</v>
      </c>
      <c r="J600" s="253">
        <f>SUM(J602:J603)</f>
        <v>0</v>
      </c>
    </row>
    <row r="601" spans="1:137" ht="12" hidden="1" customHeight="1">
      <c r="A601" s="254">
        <v>2861</v>
      </c>
      <c r="B601" s="249"/>
      <c r="C601" s="250"/>
      <c r="D601" s="250"/>
      <c r="E601" s="250"/>
      <c r="F601" s="256" t="s">
        <v>842</v>
      </c>
      <c r="G601" s="257"/>
      <c r="H601" s="253">
        <f t="shared" si="12"/>
        <v>0</v>
      </c>
      <c r="I601" s="253"/>
      <c r="J601" s="253"/>
    </row>
    <row r="602" spans="1:137" ht="15" hidden="1" customHeight="1">
      <c r="A602" s="254"/>
      <c r="B602" s="249"/>
      <c r="C602" s="250"/>
      <c r="D602" s="250"/>
      <c r="E602" s="250"/>
      <c r="F602" s="256" t="s">
        <v>848</v>
      </c>
      <c r="G602" s="257"/>
      <c r="H602" s="253">
        <f t="shared" si="12"/>
        <v>0</v>
      </c>
      <c r="I602" s="253"/>
      <c r="J602" s="253"/>
    </row>
    <row r="603" spans="1:137" ht="15" hidden="1" customHeight="1">
      <c r="A603" s="254"/>
      <c r="B603" s="249"/>
      <c r="C603" s="250"/>
      <c r="D603" s="250"/>
      <c r="E603" s="250"/>
      <c r="F603" s="256" t="s">
        <v>848</v>
      </c>
      <c r="G603" s="257"/>
      <c r="H603" s="253">
        <f t="shared" si="12"/>
        <v>0</v>
      </c>
      <c r="I603" s="253"/>
      <c r="J603" s="253"/>
    </row>
    <row r="604" spans="1:137" ht="108" hidden="1" customHeight="1">
      <c r="A604" s="254"/>
      <c r="B604" s="249" t="s">
        <v>273</v>
      </c>
      <c r="C604" s="250">
        <v>0</v>
      </c>
      <c r="D604" s="250">
        <v>0</v>
      </c>
      <c r="E604" s="251"/>
      <c r="F604" s="94" t="s">
        <v>1064</v>
      </c>
      <c r="G604" s="268" t="s">
        <v>757</v>
      </c>
      <c r="H604" s="253">
        <f t="shared" si="12"/>
        <v>2593435</v>
      </c>
      <c r="I604" s="253">
        <f>SUM(I605,I616,I625,I634,I652,I660,I665,I670)</f>
        <v>2593435</v>
      </c>
      <c r="J604" s="253">
        <f>SUM(J605,J616,J625,J634,J652,J660,J665,J670)</f>
        <v>0</v>
      </c>
      <c r="K604" s="101"/>
      <c r="L604" s="101"/>
      <c r="M604" s="101"/>
      <c r="N604" s="101"/>
      <c r="O604" s="101"/>
      <c r="P604" s="101"/>
      <c r="Q604" s="101"/>
      <c r="R604" s="101"/>
      <c r="S604" s="101"/>
      <c r="T604" s="101"/>
      <c r="U604" s="101"/>
      <c r="V604" s="101"/>
      <c r="W604" s="101"/>
      <c r="X604" s="101"/>
      <c r="Y604" s="101"/>
      <c r="Z604" s="101"/>
      <c r="AA604" s="101"/>
      <c r="AB604" s="101"/>
      <c r="AC604" s="101"/>
      <c r="AD604" s="101"/>
      <c r="AE604" s="101"/>
      <c r="AF604" s="101"/>
      <c r="AG604" s="101"/>
      <c r="AH604" s="101"/>
      <c r="AI604" s="101"/>
      <c r="AJ604" s="101"/>
      <c r="AK604" s="101"/>
      <c r="AL604" s="101"/>
      <c r="AM604" s="101"/>
      <c r="AN604" s="101"/>
      <c r="AO604" s="101"/>
      <c r="AP604" s="101"/>
      <c r="AQ604" s="101"/>
      <c r="AR604" s="101"/>
      <c r="AS604" s="101"/>
      <c r="AT604" s="101"/>
      <c r="AU604" s="101"/>
      <c r="AV604" s="101"/>
      <c r="AW604" s="101"/>
      <c r="AX604" s="101"/>
      <c r="AY604" s="101"/>
      <c r="AZ604" s="101"/>
      <c r="BA604" s="101"/>
      <c r="BB604" s="101"/>
      <c r="BC604" s="101"/>
      <c r="BD604" s="101"/>
      <c r="BE604" s="101"/>
      <c r="BF604" s="101"/>
      <c r="BG604" s="101"/>
      <c r="BH604" s="101"/>
      <c r="BI604" s="101"/>
      <c r="BJ604" s="101"/>
      <c r="BK604" s="101"/>
      <c r="BL604" s="101"/>
      <c r="BM604" s="101"/>
      <c r="BN604" s="101"/>
      <c r="BO604" s="101"/>
      <c r="BP604" s="101"/>
      <c r="BQ604" s="101"/>
      <c r="BR604" s="101"/>
      <c r="BS604" s="101"/>
      <c r="BT604" s="101"/>
      <c r="BU604" s="101"/>
      <c r="BV604" s="101"/>
      <c r="BW604" s="101"/>
      <c r="BX604" s="101"/>
      <c r="BY604" s="101"/>
      <c r="BZ604" s="101"/>
      <c r="CA604" s="101"/>
      <c r="CB604" s="101"/>
      <c r="CC604" s="101"/>
      <c r="CD604" s="101"/>
      <c r="CE604" s="101"/>
      <c r="CF604" s="101"/>
      <c r="CG604" s="101"/>
      <c r="CH604" s="101"/>
      <c r="CI604" s="101"/>
      <c r="CJ604" s="101"/>
      <c r="CK604" s="101"/>
      <c r="CL604" s="101"/>
      <c r="CM604" s="101"/>
      <c r="CN604" s="101"/>
      <c r="CO604" s="101"/>
      <c r="CP604" s="101"/>
      <c r="CQ604" s="101"/>
      <c r="CR604" s="101"/>
      <c r="CS604" s="101"/>
      <c r="CT604" s="101"/>
      <c r="CU604" s="101"/>
      <c r="CV604" s="101"/>
      <c r="CW604" s="101"/>
      <c r="CX604" s="101"/>
      <c r="CY604" s="101"/>
      <c r="CZ604" s="101"/>
      <c r="DA604" s="101"/>
      <c r="DB604" s="101"/>
      <c r="DC604" s="101"/>
      <c r="DD604" s="101"/>
      <c r="DE604" s="101"/>
      <c r="DF604" s="101"/>
      <c r="DG604" s="101"/>
      <c r="DH604" s="101"/>
      <c r="DI604" s="101"/>
      <c r="DJ604" s="101"/>
      <c r="DK604" s="101"/>
      <c r="DL604" s="101"/>
      <c r="DM604" s="101"/>
      <c r="DN604" s="101"/>
      <c r="DO604" s="101"/>
      <c r="DP604" s="101"/>
      <c r="DQ604" s="101"/>
      <c r="DR604" s="101"/>
      <c r="DS604" s="101"/>
      <c r="DT604" s="101"/>
      <c r="DU604" s="101"/>
      <c r="DV604" s="101"/>
      <c r="DW604" s="101"/>
      <c r="DX604" s="101"/>
      <c r="DY604" s="101"/>
      <c r="DZ604" s="101"/>
      <c r="EA604" s="101"/>
      <c r="EB604" s="101"/>
      <c r="EC604" s="101"/>
      <c r="ED604" s="101"/>
      <c r="EE604" s="101"/>
      <c r="EF604" s="101"/>
      <c r="EG604" s="101"/>
    </row>
    <row r="605" spans="1:137" s="101" customFormat="1" ht="43.5" customHeight="1">
      <c r="A605" s="248"/>
      <c r="B605" s="249" t="s">
        <v>273</v>
      </c>
      <c r="C605" s="250">
        <v>1</v>
      </c>
      <c r="D605" s="250">
        <v>0</v>
      </c>
      <c r="E605" s="251"/>
      <c r="F605" s="287" t="s">
        <v>57</v>
      </c>
      <c r="G605" s="255" t="s">
        <v>758</v>
      </c>
      <c r="H605" s="253">
        <f t="shared" si="12"/>
        <v>799525</v>
      </c>
      <c r="I605" s="253">
        <f>I606</f>
        <v>799525</v>
      </c>
      <c r="J605" s="253">
        <v>0</v>
      </c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  <c r="AA605" s="74"/>
      <c r="AB605" s="74"/>
      <c r="AC605" s="74"/>
      <c r="AD605" s="74"/>
      <c r="AE605" s="74"/>
      <c r="AF605" s="74"/>
      <c r="AG605" s="74"/>
      <c r="AH605" s="74"/>
      <c r="AI605" s="74"/>
      <c r="AJ605" s="74"/>
      <c r="AK605" s="74"/>
      <c r="AL605" s="74"/>
      <c r="AM605" s="74"/>
      <c r="AN605" s="74"/>
      <c r="AO605" s="74"/>
      <c r="AP605" s="74"/>
      <c r="AQ605" s="74"/>
      <c r="AR605" s="74"/>
      <c r="AS605" s="74"/>
      <c r="AT605" s="74"/>
      <c r="AU605" s="74"/>
      <c r="AV605" s="74"/>
      <c r="AW605" s="74"/>
      <c r="AX605" s="74"/>
      <c r="AY605" s="74"/>
      <c r="AZ605" s="74"/>
      <c r="BA605" s="74"/>
      <c r="BB605" s="74"/>
      <c r="BC605" s="74"/>
      <c r="BD605" s="74"/>
      <c r="BE605" s="74"/>
      <c r="BF605" s="74"/>
      <c r="BG605" s="74"/>
      <c r="BH605" s="74"/>
      <c r="BI605" s="74"/>
      <c r="BJ605" s="74"/>
      <c r="BK605" s="74"/>
      <c r="BL605" s="74"/>
      <c r="BM605" s="74"/>
      <c r="BN605" s="74"/>
      <c r="BO605" s="74"/>
      <c r="BP605" s="74"/>
      <c r="BQ605" s="74"/>
      <c r="BR605" s="74"/>
      <c r="BS605" s="74"/>
      <c r="BT605" s="74"/>
      <c r="BU605" s="74"/>
      <c r="BV605" s="74"/>
      <c r="BW605" s="74"/>
      <c r="BX605" s="74"/>
      <c r="BY605" s="74"/>
      <c r="BZ605" s="74"/>
      <c r="CA605" s="74"/>
      <c r="CB605" s="74"/>
      <c r="CC605" s="74"/>
      <c r="CD605" s="74"/>
      <c r="CE605" s="74"/>
      <c r="CF605" s="74"/>
      <c r="CG605" s="74"/>
      <c r="CH605" s="74"/>
      <c r="CI605" s="74"/>
      <c r="CJ605" s="74"/>
      <c r="CK605" s="74"/>
      <c r="CL605" s="74"/>
      <c r="CM605" s="74"/>
      <c r="CN605" s="74"/>
      <c r="CO605" s="74"/>
      <c r="CP605" s="74"/>
      <c r="CQ605" s="74"/>
      <c r="CR605" s="74"/>
      <c r="CS605" s="74"/>
      <c r="CT605" s="74"/>
      <c r="CU605" s="74"/>
      <c r="CV605" s="74"/>
      <c r="CW605" s="74"/>
      <c r="CX605" s="74"/>
      <c r="CY605" s="74"/>
      <c r="CZ605" s="74"/>
      <c r="DA605" s="74"/>
      <c r="DB605" s="74"/>
      <c r="DC605" s="74"/>
      <c r="DD605" s="74"/>
      <c r="DE605" s="74"/>
      <c r="DF605" s="74"/>
      <c r="DG605" s="74"/>
      <c r="DH605" s="74"/>
      <c r="DI605" s="74"/>
      <c r="DJ605" s="74"/>
      <c r="DK605" s="74"/>
      <c r="DL605" s="74"/>
      <c r="DM605" s="74"/>
      <c r="DN605" s="74"/>
      <c r="DO605" s="74"/>
      <c r="DP605" s="74"/>
      <c r="DQ605" s="74"/>
      <c r="DR605" s="74"/>
      <c r="DS605" s="74"/>
      <c r="DT605" s="74"/>
      <c r="DU605" s="74"/>
      <c r="DV605" s="74"/>
      <c r="DW605" s="74"/>
      <c r="DX605" s="74"/>
      <c r="DY605" s="74"/>
      <c r="DZ605" s="74"/>
      <c r="EA605" s="74"/>
      <c r="EB605" s="74"/>
      <c r="EC605" s="74"/>
      <c r="ED605" s="74"/>
      <c r="EE605" s="74"/>
      <c r="EF605" s="74"/>
      <c r="EG605" s="74"/>
    </row>
    <row r="606" spans="1:137" ht="23.25" customHeight="1">
      <c r="A606" s="254">
        <v>2910</v>
      </c>
      <c r="B606" s="249" t="s">
        <v>273</v>
      </c>
      <c r="C606" s="250">
        <v>1</v>
      </c>
      <c r="D606" s="250">
        <v>1</v>
      </c>
      <c r="E606" s="250"/>
      <c r="F606" s="256" t="s">
        <v>759</v>
      </c>
      <c r="G606" s="267" t="s">
        <v>760</v>
      </c>
      <c r="H606" s="253">
        <f>SUM(I606:J606)</f>
        <v>799525</v>
      </c>
      <c r="I606" s="253">
        <f>I608+I644</f>
        <v>799525</v>
      </c>
      <c r="J606" s="253">
        <v>0</v>
      </c>
    </row>
    <row r="607" spans="1:137" ht="58.5" customHeight="1">
      <c r="A607" s="254"/>
      <c r="B607" s="249"/>
      <c r="C607" s="250"/>
      <c r="D607" s="250"/>
      <c r="E607" s="250"/>
      <c r="F607" s="256" t="s">
        <v>842</v>
      </c>
      <c r="G607" s="267"/>
      <c r="H607" s="253"/>
      <c r="I607" s="253"/>
      <c r="J607" s="253"/>
    </row>
    <row r="608" spans="1:137" ht="50.25" customHeight="1">
      <c r="A608" s="254"/>
      <c r="B608" s="249"/>
      <c r="C608" s="250"/>
      <c r="D608" s="250"/>
      <c r="E608" s="250">
        <v>4511</v>
      </c>
      <c r="F608" s="281" t="s">
        <v>146</v>
      </c>
      <c r="G608" s="267"/>
      <c r="H608" s="253">
        <f>SUM(I608:J608)</f>
        <v>790525</v>
      </c>
      <c r="I608" s="253">
        <v>790525</v>
      </c>
      <c r="J608" s="253">
        <v>0</v>
      </c>
    </row>
    <row r="609" spans="1:10" hidden="1">
      <c r="A609" s="254"/>
      <c r="B609" s="249" t="s">
        <v>273</v>
      </c>
      <c r="C609" s="250">
        <v>1</v>
      </c>
      <c r="D609" s="250">
        <v>2</v>
      </c>
      <c r="E609" s="250"/>
      <c r="F609" s="256" t="s">
        <v>885</v>
      </c>
      <c r="G609" s="257"/>
      <c r="H609" s="253">
        <f t="shared" ref="H609:H644" si="13">SUM(I609:J609)</f>
        <v>492871</v>
      </c>
      <c r="I609" s="253">
        <v>492871</v>
      </c>
      <c r="J609" s="253">
        <v>0</v>
      </c>
    </row>
    <row r="610" spans="1:10" ht="35.25" hidden="1" customHeight="1">
      <c r="A610" s="254">
        <v>2912</v>
      </c>
      <c r="B610" s="249"/>
      <c r="C610" s="250"/>
      <c r="D610" s="250"/>
      <c r="E610" s="250"/>
      <c r="F610" s="256" t="s">
        <v>842</v>
      </c>
      <c r="G610" s="267" t="s">
        <v>761</v>
      </c>
      <c r="H610" s="253">
        <f t="shared" si="13"/>
        <v>492871</v>
      </c>
      <c r="I610" s="253">
        <v>492871</v>
      </c>
      <c r="J610" s="253">
        <v>0</v>
      </c>
    </row>
    <row r="611" spans="1:10" ht="27.75" hidden="1" customHeight="1">
      <c r="A611" s="254"/>
      <c r="B611" s="249"/>
      <c r="C611" s="250"/>
      <c r="D611" s="250"/>
      <c r="E611" s="277">
        <v>4269</v>
      </c>
      <c r="F611" s="281" t="s">
        <v>846</v>
      </c>
      <c r="G611" s="257"/>
      <c r="H611" s="253">
        <f t="shared" si="13"/>
        <v>492871</v>
      </c>
      <c r="I611" s="253">
        <v>492871</v>
      </c>
      <c r="J611" s="253">
        <v>0</v>
      </c>
    </row>
    <row r="612" spans="1:10" ht="15" hidden="1" customHeight="1">
      <c r="A612" s="254"/>
      <c r="B612" s="249"/>
      <c r="C612" s="250"/>
      <c r="D612" s="250"/>
      <c r="E612" s="250"/>
      <c r="F612" s="256" t="s">
        <v>848</v>
      </c>
      <c r="G612" s="257"/>
      <c r="H612" s="253">
        <f t="shared" si="13"/>
        <v>492871</v>
      </c>
      <c r="I612" s="253">
        <v>492871</v>
      </c>
      <c r="J612" s="253">
        <v>0</v>
      </c>
    </row>
    <row r="613" spans="1:10" ht="15" hidden="1" customHeight="1">
      <c r="A613" s="254"/>
      <c r="B613" s="249"/>
      <c r="C613" s="250"/>
      <c r="D613" s="250"/>
      <c r="E613" s="250"/>
      <c r="F613" s="256" t="s">
        <v>848</v>
      </c>
      <c r="G613" s="257"/>
      <c r="H613" s="253">
        <f t="shared" si="13"/>
        <v>492871</v>
      </c>
      <c r="I613" s="253">
        <v>492871</v>
      </c>
      <c r="J613" s="253">
        <v>0</v>
      </c>
    </row>
    <row r="614" spans="1:10" ht="228" hidden="1" customHeight="1">
      <c r="A614" s="254"/>
      <c r="B614" s="262" t="s">
        <v>273</v>
      </c>
      <c r="C614" s="251">
        <v>2</v>
      </c>
      <c r="D614" s="251">
        <v>0</v>
      </c>
      <c r="E614" s="251"/>
      <c r="F614" s="287" t="s">
        <v>58</v>
      </c>
      <c r="G614" s="255" t="s">
        <v>762</v>
      </c>
      <c r="H614" s="253">
        <f t="shared" si="13"/>
        <v>492871</v>
      </c>
      <c r="I614" s="253">
        <v>492871</v>
      </c>
      <c r="J614" s="253">
        <v>0</v>
      </c>
    </row>
    <row r="615" spans="1:10" ht="300" hidden="1" customHeight="1">
      <c r="A615" s="254">
        <v>2920</v>
      </c>
      <c r="B615" s="249" t="s">
        <v>273</v>
      </c>
      <c r="C615" s="250">
        <v>2</v>
      </c>
      <c r="D615" s="250">
        <v>1</v>
      </c>
      <c r="E615" s="250"/>
      <c r="F615" s="256" t="s">
        <v>275</v>
      </c>
      <c r="G615" s="267" t="s">
        <v>763</v>
      </c>
      <c r="H615" s="253">
        <f t="shared" si="13"/>
        <v>492871</v>
      </c>
      <c r="I615" s="253">
        <v>492871</v>
      </c>
      <c r="J615" s="253">
        <v>0</v>
      </c>
    </row>
    <row r="616" spans="1:10" ht="36" hidden="1" customHeight="1">
      <c r="A616" s="254">
        <v>2921</v>
      </c>
      <c r="B616" s="249"/>
      <c r="C616" s="250"/>
      <c r="D616" s="250"/>
      <c r="E616" s="250"/>
      <c r="F616" s="256" t="s">
        <v>842</v>
      </c>
      <c r="G616" s="257"/>
      <c r="H616" s="253">
        <f t="shared" si="13"/>
        <v>492871</v>
      </c>
      <c r="I616" s="253">
        <v>492871</v>
      </c>
      <c r="J616" s="253">
        <v>0</v>
      </c>
    </row>
    <row r="617" spans="1:10" ht="15" hidden="1" customHeight="1">
      <c r="A617" s="254"/>
      <c r="B617" s="249"/>
      <c r="C617" s="250"/>
      <c r="D617" s="250"/>
      <c r="E617" s="250"/>
      <c r="F617" s="256" t="s">
        <v>848</v>
      </c>
      <c r="G617" s="257"/>
      <c r="H617" s="253">
        <f t="shared" si="13"/>
        <v>492871</v>
      </c>
      <c r="I617" s="253">
        <v>492871</v>
      </c>
      <c r="J617" s="253">
        <v>0</v>
      </c>
    </row>
    <row r="618" spans="1:10" ht="15" hidden="1" customHeight="1">
      <c r="A618" s="254"/>
      <c r="B618" s="249"/>
      <c r="C618" s="250"/>
      <c r="D618" s="250"/>
      <c r="E618" s="250"/>
      <c r="F618" s="256" t="s">
        <v>848</v>
      </c>
      <c r="G618" s="257"/>
      <c r="H618" s="253">
        <f t="shared" si="13"/>
        <v>492871</v>
      </c>
      <c r="I618" s="253">
        <v>492871</v>
      </c>
      <c r="J618" s="253">
        <v>0</v>
      </c>
    </row>
    <row r="619" spans="1:10" ht="300" hidden="1" customHeight="1">
      <c r="A619" s="254"/>
      <c r="B619" s="249" t="s">
        <v>273</v>
      </c>
      <c r="C619" s="250">
        <v>2</v>
      </c>
      <c r="D619" s="250">
        <v>2</v>
      </c>
      <c r="E619" s="250"/>
      <c r="F619" s="256" t="s">
        <v>276</v>
      </c>
      <c r="G619" s="267" t="s">
        <v>764</v>
      </c>
      <c r="H619" s="253">
        <f t="shared" si="13"/>
        <v>492871</v>
      </c>
      <c r="I619" s="253">
        <v>492871</v>
      </c>
      <c r="J619" s="253">
        <v>0</v>
      </c>
    </row>
    <row r="620" spans="1:10" ht="36" hidden="1" customHeight="1">
      <c r="A620" s="254">
        <v>2922</v>
      </c>
      <c r="B620" s="249"/>
      <c r="C620" s="250"/>
      <c r="D620" s="250"/>
      <c r="E620" s="250"/>
      <c r="F620" s="256" t="s">
        <v>842</v>
      </c>
      <c r="G620" s="257"/>
      <c r="H620" s="253">
        <f t="shared" si="13"/>
        <v>492871</v>
      </c>
      <c r="I620" s="253">
        <v>492871</v>
      </c>
      <c r="J620" s="253">
        <v>0</v>
      </c>
    </row>
    <row r="621" spans="1:10" ht="15" hidden="1" customHeight="1">
      <c r="A621" s="254"/>
      <c r="B621" s="249"/>
      <c r="C621" s="250"/>
      <c r="D621" s="250"/>
      <c r="E621" s="250"/>
      <c r="F621" s="256" t="s">
        <v>848</v>
      </c>
      <c r="G621" s="257"/>
      <c r="H621" s="253">
        <f t="shared" si="13"/>
        <v>492871</v>
      </c>
      <c r="I621" s="253">
        <v>492871</v>
      </c>
      <c r="J621" s="253">
        <v>0</v>
      </c>
    </row>
    <row r="622" spans="1:10" ht="18.75" hidden="1" customHeight="1">
      <c r="A622" s="254"/>
      <c r="B622" s="249"/>
      <c r="C622" s="250"/>
      <c r="D622" s="250"/>
      <c r="E622" s="250"/>
      <c r="F622" s="256" t="s">
        <v>848</v>
      </c>
      <c r="G622" s="257"/>
      <c r="H622" s="253">
        <f t="shared" si="13"/>
        <v>492871</v>
      </c>
      <c r="I622" s="253">
        <v>492871</v>
      </c>
      <c r="J622" s="253">
        <v>0</v>
      </c>
    </row>
    <row r="623" spans="1:10" ht="22.5" hidden="1" customHeight="1">
      <c r="A623" s="254"/>
      <c r="B623" s="262" t="s">
        <v>273</v>
      </c>
      <c r="C623" s="251">
        <v>3</v>
      </c>
      <c r="D623" s="251">
        <v>0</v>
      </c>
      <c r="E623" s="251"/>
      <c r="F623" s="287" t="s">
        <v>59</v>
      </c>
      <c r="G623" s="255" t="s">
        <v>765</v>
      </c>
      <c r="H623" s="253">
        <f t="shared" si="13"/>
        <v>492871</v>
      </c>
      <c r="I623" s="253">
        <v>492871</v>
      </c>
      <c r="J623" s="253">
        <v>0</v>
      </c>
    </row>
    <row r="624" spans="1:10" ht="22.5" hidden="1" customHeight="1">
      <c r="A624" s="254">
        <v>2930</v>
      </c>
      <c r="B624" s="249" t="s">
        <v>273</v>
      </c>
      <c r="C624" s="250">
        <v>3</v>
      </c>
      <c r="D624" s="250">
        <v>1</v>
      </c>
      <c r="E624" s="250"/>
      <c r="F624" s="256" t="s">
        <v>277</v>
      </c>
      <c r="G624" s="267" t="s">
        <v>766</v>
      </c>
      <c r="H624" s="253">
        <f t="shared" si="13"/>
        <v>492871</v>
      </c>
      <c r="I624" s="253">
        <v>492871</v>
      </c>
      <c r="J624" s="253">
        <v>0</v>
      </c>
    </row>
    <row r="625" spans="1:10" ht="15" hidden="1" customHeight="1">
      <c r="A625" s="254">
        <v>2931</v>
      </c>
      <c r="B625" s="249"/>
      <c r="C625" s="250"/>
      <c r="D625" s="250"/>
      <c r="E625" s="250"/>
      <c r="F625" s="256" t="s">
        <v>842</v>
      </c>
      <c r="G625" s="257"/>
      <c r="H625" s="253">
        <f t="shared" si="13"/>
        <v>492871</v>
      </c>
      <c r="I625" s="253">
        <v>492871</v>
      </c>
      <c r="J625" s="253">
        <v>0</v>
      </c>
    </row>
    <row r="626" spans="1:10" ht="17.25" hidden="1" customHeight="1">
      <c r="A626" s="254"/>
      <c r="B626" s="249"/>
      <c r="C626" s="250"/>
      <c r="D626" s="250"/>
      <c r="E626" s="250"/>
      <c r="F626" s="256" t="s">
        <v>848</v>
      </c>
      <c r="G626" s="257"/>
      <c r="H626" s="253">
        <f t="shared" si="13"/>
        <v>492871</v>
      </c>
      <c r="I626" s="253">
        <v>492871</v>
      </c>
      <c r="J626" s="253">
        <v>0</v>
      </c>
    </row>
    <row r="627" spans="1:10" ht="15.75" hidden="1" customHeight="1">
      <c r="A627" s="254"/>
      <c r="B627" s="249"/>
      <c r="C627" s="250"/>
      <c r="D627" s="250"/>
      <c r="E627" s="250"/>
      <c r="F627" s="256" t="s">
        <v>848</v>
      </c>
      <c r="G627" s="257"/>
      <c r="H627" s="253">
        <f t="shared" si="13"/>
        <v>492871</v>
      </c>
      <c r="I627" s="253">
        <v>492871</v>
      </c>
      <c r="J627" s="253">
        <v>0</v>
      </c>
    </row>
    <row r="628" spans="1:10" ht="20.25" hidden="1" customHeight="1">
      <c r="A628" s="254"/>
      <c r="B628" s="249" t="s">
        <v>273</v>
      </c>
      <c r="C628" s="250">
        <v>3</v>
      </c>
      <c r="D628" s="250">
        <v>2</v>
      </c>
      <c r="E628" s="250"/>
      <c r="F628" s="256" t="s">
        <v>278</v>
      </c>
      <c r="G628" s="267"/>
      <c r="H628" s="253">
        <f t="shared" si="13"/>
        <v>492871</v>
      </c>
      <c r="I628" s="253">
        <v>492871</v>
      </c>
      <c r="J628" s="253">
        <v>0</v>
      </c>
    </row>
    <row r="629" spans="1:10" ht="17.25" hidden="1" customHeight="1">
      <c r="A629" s="254">
        <v>2932</v>
      </c>
      <c r="B629" s="249"/>
      <c r="C629" s="250"/>
      <c r="D629" s="250"/>
      <c r="E629" s="250"/>
      <c r="F629" s="256" t="s">
        <v>842</v>
      </c>
      <c r="G629" s="257"/>
      <c r="H629" s="253">
        <f t="shared" si="13"/>
        <v>492871</v>
      </c>
      <c r="I629" s="253">
        <v>492871</v>
      </c>
      <c r="J629" s="253">
        <v>0</v>
      </c>
    </row>
    <row r="630" spans="1:10" ht="17.25" hidden="1" customHeight="1">
      <c r="A630" s="254"/>
      <c r="B630" s="249"/>
      <c r="C630" s="250"/>
      <c r="D630" s="250"/>
      <c r="E630" s="250"/>
      <c r="F630" s="256" t="s">
        <v>848</v>
      </c>
      <c r="G630" s="257"/>
      <c r="H630" s="253">
        <f t="shared" si="13"/>
        <v>492871</v>
      </c>
      <c r="I630" s="253">
        <v>492871</v>
      </c>
      <c r="J630" s="253">
        <v>0</v>
      </c>
    </row>
    <row r="631" spans="1:10" ht="18" hidden="1" customHeight="1">
      <c r="A631" s="254"/>
      <c r="B631" s="249"/>
      <c r="C631" s="250"/>
      <c r="D631" s="250"/>
      <c r="E631" s="250"/>
      <c r="F631" s="256" t="s">
        <v>848</v>
      </c>
      <c r="G631" s="257"/>
      <c r="H631" s="253">
        <f t="shared" si="13"/>
        <v>492871</v>
      </c>
      <c r="I631" s="253">
        <v>492871</v>
      </c>
      <c r="J631" s="253">
        <v>0</v>
      </c>
    </row>
    <row r="632" spans="1:10" ht="0.75" hidden="1" customHeight="1">
      <c r="A632" s="254"/>
      <c r="B632" s="262" t="s">
        <v>273</v>
      </c>
      <c r="C632" s="251">
        <v>4</v>
      </c>
      <c r="D632" s="251">
        <v>0</v>
      </c>
      <c r="E632" s="251"/>
      <c r="F632" s="287" t="s">
        <v>60</v>
      </c>
      <c r="G632" s="255" t="s">
        <v>767</v>
      </c>
      <c r="H632" s="253">
        <f t="shared" si="13"/>
        <v>492871</v>
      </c>
      <c r="I632" s="253">
        <v>492871</v>
      </c>
      <c r="J632" s="253">
        <v>0</v>
      </c>
    </row>
    <row r="633" spans="1:10" ht="20.25" hidden="1" customHeight="1">
      <c r="A633" s="254">
        <v>2940</v>
      </c>
      <c r="B633" s="249" t="s">
        <v>273</v>
      </c>
      <c r="C633" s="250">
        <v>4</v>
      </c>
      <c r="D633" s="250">
        <v>1</v>
      </c>
      <c r="E633" s="250"/>
      <c r="F633" s="256" t="s">
        <v>279</v>
      </c>
      <c r="G633" s="267" t="s">
        <v>768</v>
      </c>
      <c r="H633" s="253">
        <f t="shared" si="13"/>
        <v>492871</v>
      </c>
      <c r="I633" s="253">
        <v>492871</v>
      </c>
      <c r="J633" s="253">
        <v>0</v>
      </c>
    </row>
    <row r="634" spans="1:10" ht="16.5" hidden="1" customHeight="1">
      <c r="A634" s="254">
        <v>2941</v>
      </c>
      <c r="B634" s="249"/>
      <c r="C634" s="250"/>
      <c r="D634" s="250"/>
      <c r="E634" s="250"/>
      <c r="F634" s="256" t="s">
        <v>842</v>
      </c>
      <c r="G634" s="257"/>
      <c r="H634" s="253">
        <f t="shared" si="13"/>
        <v>492871</v>
      </c>
      <c r="I634" s="253">
        <v>492871</v>
      </c>
      <c r="J634" s="253">
        <v>0</v>
      </c>
    </row>
    <row r="635" spans="1:10" ht="13.5" hidden="1" customHeight="1">
      <c r="A635" s="254"/>
      <c r="B635" s="249"/>
      <c r="C635" s="250"/>
      <c r="D635" s="250"/>
      <c r="E635" s="250"/>
      <c r="F635" s="256" t="s">
        <v>848</v>
      </c>
      <c r="G635" s="257"/>
      <c r="H635" s="253">
        <f t="shared" si="13"/>
        <v>492871</v>
      </c>
      <c r="I635" s="253">
        <v>492871</v>
      </c>
      <c r="J635" s="253">
        <v>0</v>
      </c>
    </row>
    <row r="636" spans="1:10" ht="12" hidden="1" customHeight="1">
      <c r="A636" s="254"/>
      <c r="B636" s="249"/>
      <c r="C636" s="250"/>
      <c r="D636" s="250"/>
      <c r="E636" s="250"/>
      <c r="F636" s="256" t="s">
        <v>848</v>
      </c>
      <c r="G636" s="257"/>
      <c r="H636" s="253">
        <f t="shared" si="13"/>
        <v>492871</v>
      </c>
      <c r="I636" s="253">
        <v>492871</v>
      </c>
      <c r="J636" s="253">
        <v>0</v>
      </c>
    </row>
    <row r="637" spans="1:10" ht="15" hidden="1" customHeight="1">
      <c r="A637" s="254"/>
      <c r="B637" s="249" t="s">
        <v>273</v>
      </c>
      <c r="C637" s="250">
        <v>4</v>
      </c>
      <c r="D637" s="250">
        <v>2</v>
      </c>
      <c r="E637" s="250"/>
      <c r="F637" s="256" t="s">
        <v>280</v>
      </c>
      <c r="G637" s="267" t="s">
        <v>769</v>
      </c>
      <c r="H637" s="253">
        <f t="shared" si="13"/>
        <v>492871</v>
      </c>
      <c r="I637" s="253">
        <v>492871</v>
      </c>
      <c r="J637" s="253">
        <v>0</v>
      </c>
    </row>
    <row r="638" spans="1:10" ht="17.25" hidden="1" customHeight="1">
      <c r="A638" s="254">
        <v>2942</v>
      </c>
      <c r="B638" s="249"/>
      <c r="C638" s="250"/>
      <c r="D638" s="250"/>
      <c r="E638" s="250"/>
      <c r="F638" s="256" t="s">
        <v>842</v>
      </c>
      <c r="G638" s="257"/>
      <c r="H638" s="253">
        <f t="shared" si="13"/>
        <v>492871</v>
      </c>
      <c r="I638" s="253">
        <v>492871</v>
      </c>
      <c r="J638" s="253">
        <v>0</v>
      </c>
    </row>
    <row r="639" spans="1:10" ht="18" hidden="1" customHeight="1">
      <c r="A639" s="254"/>
      <c r="B639" s="249"/>
      <c r="C639" s="250"/>
      <c r="D639" s="250"/>
      <c r="E639" s="250"/>
      <c r="F639" s="256" t="s">
        <v>848</v>
      </c>
      <c r="G639" s="257"/>
      <c r="H639" s="253">
        <f t="shared" si="13"/>
        <v>492871</v>
      </c>
      <c r="I639" s="253">
        <v>492871</v>
      </c>
      <c r="J639" s="253">
        <v>0</v>
      </c>
    </row>
    <row r="640" spans="1:10" ht="18" hidden="1" customHeight="1">
      <c r="A640" s="254"/>
      <c r="B640" s="249"/>
      <c r="C640" s="250"/>
      <c r="D640" s="250"/>
      <c r="E640" s="250"/>
      <c r="F640" s="256" t="s">
        <v>848</v>
      </c>
      <c r="G640" s="257"/>
      <c r="H640" s="253">
        <f t="shared" si="13"/>
        <v>492871</v>
      </c>
      <c r="I640" s="253">
        <v>492871</v>
      </c>
      <c r="J640" s="253">
        <v>0</v>
      </c>
    </row>
    <row r="641" spans="1:10" ht="18" hidden="1" customHeight="1">
      <c r="A641" s="254"/>
      <c r="B641" s="249" t="s">
        <v>273</v>
      </c>
      <c r="C641" s="250">
        <v>1</v>
      </c>
      <c r="D641" s="250">
        <v>2</v>
      </c>
      <c r="E641" s="250"/>
      <c r="F641" s="256" t="s">
        <v>274</v>
      </c>
      <c r="G641" s="257"/>
      <c r="H641" s="253">
        <f t="shared" si="13"/>
        <v>492871</v>
      </c>
      <c r="I641" s="253">
        <v>492871</v>
      </c>
      <c r="J641" s="253">
        <v>0</v>
      </c>
    </row>
    <row r="642" spans="1:10" ht="0.75" hidden="1" customHeight="1">
      <c r="A642" s="254">
        <v>2912</v>
      </c>
      <c r="B642" s="249"/>
      <c r="C642" s="250"/>
      <c r="D642" s="250"/>
      <c r="E642" s="250"/>
      <c r="F642" s="256" t="s">
        <v>848</v>
      </c>
      <c r="G642" s="257"/>
      <c r="H642" s="253">
        <f t="shared" si="13"/>
        <v>492871</v>
      </c>
      <c r="I642" s="253">
        <v>492871</v>
      </c>
      <c r="J642" s="253">
        <v>0</v>
      </c>
    </row>
    <row r="643" spans="1:10" ht="24" hidden="1" customHeight="1">
      <c r="A643" s="254"/>
      <c r="B643" s="249"/>
      <c r="C643" s="250"/>
      <c r="D643" s="250"/>
      <c r="E643" s="289">
        <v>5112</v>
      </c>
      <c r="F643" s="306" t="s">
        <v>191</v>
      </c>
      <c r="G643" s="257"/>
      <c r="H643" s="253">
        <f t="shared" si="13"/>
        <v>492871</v>
      </c>
      <c r="I643" s="253">
        <v>492871</v>
      </c>
      <c r="J643" s="253">
        <v>0</v>
      </c>
    </row>
    <row r="644" spans="1:10" ht="51.75" customHeight="1">
      <c r="A644" s="254"/>
      <c r="B644" s="249"/>
      <c r="C644" s="250"/>
      <c r="D644" s="250"/>
      <c r="E644" s="289">
        <v>4655</v>
      </c>
      <c r="F644" s="271" t="s">
        <v>896</v>
      </c>
      <c r="G644" s="257"/>
      <c r="H644" s="253">
        <f t="shared" si="13"/>
        <v>9000</v>
      </c>
      <c r="I644" s="253">
        <v>9000</v>
      </c>
      <c r="J644" s="253">
        <v>0</v>
      </c>
    </row>
    <row r="645" spans="1:10" ht="39" customHeight="1">
      <c r="A645" s="254"/>
      <c r="B645" s="249" t="s">
        <v>273</v>
      </c>
      <c r="C645" s="250">
        <v>2</v>
      </c>
      <c r="D645" s="250">
        <v>0</v>
      </c>
      <c r="E645" s="289"/>
      <c r="F645" s="307" t="s">
        <v>58</v>
      </c>
      <c r="G645" s="257"/>
      <c r="H645" s="253">
        <f>SUM(I645:J645)</f>
        <v>0</v>
      </c>
      <c r="I645" s="253">
        <f>I646</f>
        <v>0</v>
      </c>
      <c r="J645" s="253"/>
    </row>
    <row r="646" spans="1:10" ht="24" customHeight="1">
      <c r="A646" s="254">
        <v>2920</v>
      </c>
      <c r="B646" s="249" t="s">
        <v>273</v>
      </c>
      <c r="C646" s="250">
        <v>2</v>
      </c>
      <c r="D646" s="250">
        <v>1</v>
      </c>
      <c r="E646" s="250"/>
      <c r="F646" s="306" t="s">
        <v>275</v>
      </c>
      <c r="G646" s="257"/>
      <c r="H646" s="253">
        <f>H648</f>
        <v>0</v>
      </c>
      <c r="I646" s="253">
        <f>I648</f>
        <v>0</v>
      </c>
      <c r="J646" s="253"/>
    </row>
    <row r="647" spans="1:10" ht="58.5" customHeight="1">
      <c r="A647" s="254"/>
      <c r="B647" s="249"/>
      <c r="C647" s="250"/>
      <c r="D647" s="250"/>
      <c r="E647" s="250"/>
      <c r="F647" s="256" t="s">
        <v>842</v>
      </c>
      <c r="G647" s="267"/>
      <c r="H647" s="253"/>
      <c r="I647" s="253"/>
      <c r="J647" s="253"/>
    </row>
    <row r="648" spans="1:10" ht="58.5" customHeight="1">
      <c r="A648" s="254"/>
      <c r="B648" s="249"/>
      <c r="C648" s="250"/>
      <c r="D648" s="250"/>
      <c r="E648" s="250">
        <v>4637</v>
      </c>
      <c r="F648" s="271" t="s">
        <v>182</v>
      </c>
      <c r="G648" s="267"/>
      <c r="H648" s="253">
        <f>I648</f>
        <v>0</v>
      </c>
      <c r="I648" s="253">
        <v>0</v>
      </c>
      <c r="J648" s="253"/>
    </row>
    <row r="649" spans="1:10" ht="58.5" customHeight="1">
      <c r="A649" s="254"/>
      <c r="B649" s="249" t="s">
        <v>273</v>
      </c>
      <c r="C649" s="250">
        <v>4</v>
      </c>
      <c r="D649" s="250">
        <v>0</v>
      </c>
      <c r="E649" s="250"/>
      <c r="F649" s="308" t="s">
        <v>894</v>
      </c>
      <c r="G649" s="267"/>
      <c r="H649" s="253">
        <f>I649</f>
        <v>25000</v>
      </c>
      <c r="I649" s="253">
        <f>I650</f>
        <v>25000</v>
      </c>
      <c r="J649" s="253"/>
    </row>
    <row r="650" spans="1:10" ht="58.5" customHeight="1">
      <c r="A650" s="254">
        <v>2930</v>
      </c>
      <c r="B650" s="249" t="s">
        <v>273</v>
      </c>
      <c r="C650" s="250">
        <v>4</v>
      </c>
      <c r="D650" s="250">
        <v>1</v>
      </c>
      <c r="E650" s="250"/>
      <c r="F650" s="271" t="s">
        <v>279</v>
      </c>
      <c r="G650" s="267"/>
      <c r="H650" s="253">
        <f>I650</f>
        <v>25000</v>
      </c>
      <c r="I650" s="253">
        <f>I651</f>
        <v>25000</v>
      </c>
      <c r="J650" s="253"/>
    </row>
    <row r="651" spans="1:10" ht="58.5" customHeight="1">
      <c r="A651" s="254"/>
      <c r="B651" s="249"/>
      <c r="C651" s="250"/>
      <c r="D651" s="250"/>
      <c r="E651" s="250">
        <v>4729</v>
      </c>
      <c r="F651" s="281" t="s">
        <v>327</v>
      </c>
      <c r="G651" s="267"/>
      <c r="H651" s="253">
        <f>I651</f>
        <v>25000</v>
      </c>
      <c r="I651" s="253">
        <v>25000</v>
      </c>
      <c r="J651" s="253"/>
    </row>
    <row r="652" spans="1:10" ht="41.25" customHeight="1">
      <c r="A652" s="254"/>
      <c r="B652" s="249" t="s">
        <v>273</v>
      </c>
      <c r="C652" s="250">
        <v>5</v>
      </c>
      <c r="D652" s="250">
        <v>0</v>
      </c>
      <c r="E652" s="251"/>
      <c r="F652" s="256" t="s">
        <v>886</v>
      </c>
      <c r="G652" s="255" t="s">
        <v>770</v>
      </c>
      <c r="H652" s="253">
        <f t="shared" ref="H652:H715" si="14">SUM(I652:J652)</f>
        <v>315297</v>
      </c>
      <c r="I652" s="253">
        <f>I653</f>
        <v>315297</v>
      </c>
      <c r="J652" s="253">
        <v>0</v>
      </c>
    </row>
    <row r="653" spans="1:10" ht="22.5" customHeight="1">
      <c r="A653" s="254">
        <v>2950</v>
      </c>
      <c r="B653" s="249" t="s">
        <v>273</v>
      </c>
      <c r="C653" s="250">
        <v>5</v>
      </c>
      <c r="D653" s="250">
        <v>1</v>
      </c>
      <c r="E653" s="250"/>
      <c r="F653" s="256" t="s">
        <v>281</v>
      </c>
      <c r="G653" s="255"/>
      <c r="H653" s="253">
        <f t="shared" si="14"/>
        <v>315297</v>
      </c>
      <c r="I653" s="253">
        <f>I655+I676</f>
        <v>315297</v>
      </c>
      <c r="J653" s="253">
        <v>0</v>
      </c>
    </row>
    <row r="654" spans="1:10" ht="51" customHeight="1">
      <c r="A654" s="254">
        <v>2951</v>
      </c>
      <c r="B654" s="249"/>
      <c r="C654" s="250"/>
      <c r="D654" s="250"/>
      <c r="E654" s="250"/>
      <c r="F654" s="256" t="s">
        <v>842</v>
      </c>
      <c r="G654" s="257"/>
      <c r="H654" s="253">
        <f t="shared" si="14"/>
        <v>0</v>
      </c>
      <c r="I654" s="253">
        <v>0</v>
      </c>
      <c r="J654" s="253">
        <v>0</v>
      </c>
    </row>
    <row r="655" spans="1:10" ht="62.25" customHeight="1">
      <c r="A655" s="254"/>
      <c r="B655" s="249"/>
      <c r="C655" s="250"/>
      <c r="D655" s="250"/>
      <c r="E655" s="250">
        <v>4511</v>
      </c>
      <c r="F655" s="281" t="s">
        <v>146</v>
      </c>
      <c r="G655" s="257"/>
      <c r="H655" s="253">
        <f t="shared" si="14"/>
        <v>312297</v>
      </c>
      <c r="I655" s="253">
        <v>312297</v>
      </c>
      <c r="J655" s="253">
        <v>0</v>
      </c>
    </row>
    <row r="656" spans="1:10" ht="384" hidden="1" customHeight="1">
      <c r="A656" s="254"/>
      <c r="B656" s="249" t="s">
        <v>273</v>
      </c>
      <c r="C656" s="250">
        <v>5</v>
      </c>
      <c r="D656" s="250">
        <v>2</v>
      </c>
      <c r="E656" s="250"/>
      <c r="F656" s="256" t="s">
        <v>282</v>
      </c>
      <c r="G656" s="267" t="s">
        <v>771</v>
      </c>
      <c r="H656" s="253">
        <f t="shared" si="14"/>
        <v>0</v>
      </c>
      <c r="I656" s="253">
        <f>SUM(I658:I659)</f>
        <v>0</v>
      </c>
      <c r="J656" s="253">
        <f>SUM(J658:J659)</f>
        <v>0</v>
      </c>
    </row>
    <row r="657" spans="1:10" ht="36" hidden="1" customHeight="1">
      <c r="A657" s="254">
        <v>2952</v>
      </c>
      <c r="B657" s="249"/>
      <c r="C657" s="250"/>
      <c r="D657" s="250"/>
      <c r="E657" s="250"/>
      <c r="F657" s="256" t="s">
        <v>842</v>
      </c>
      <c r="G657" s="257"/>
      <c r="H657" s="253">
        <f t="shared" si="14"/>
        <v>0</v>
      </c>
      <c r="I657" s="253"/>
      <c r="J657" s="253"/>
    </row>
    <row r="658" spans="1:10" ht="15" hidden="1" customHeight="1">
      <c r="A658" s="254"/>
      <c r="B658" s="249"/>
      <c r="C658" s="250"/>
      <c r="D658" s="250"/>
      <c r="E658" s="250"/>
      <c r="F658" s="256" t="s">
        <v>848</v>
      </c>
      <c r="G658" s="257"/>
      <c r="H658" s="253">
        <f t="shared" si="14"/>
        <v>0</v>
      </c>
      <c r="I658" s="253"/>
      <c r="J658" s="253"/>
    </row>
    <row r="659" spans="1:10" ht="15" hidden="1" customHeight="1">
      <c r="A659" s="254"/>
      <c r="B659" s="249"/>
      <c r="C659" s="250"/>
      <c r="D659" s="250"/>
      <c r="E659" s="250"/>
      <c r="F659" s="256" t="s">
        <v>848</v>
      </c>
      <c r="G659" s="257"/>
      <c r="H659" s="253">
        <f t="shared" si="14"/>
        <v>0</v>
      </c>
      <c r="I659" s="253"/>
      <c r="J659" s="253"/>
    </row>
    <row r="660" spans="1:10" ht="372" hidden="1" customHeight="1">
      <c r="A660" s="254"/>
      <c r="B660" s="262" t="s">
        <v>273</v>
      </c>
      <c r="C660" s="251">
        <v>6</v>
      </c>
      <c r="D660" s="251">
        <v>0</v>
      </c>
      <c r="E660" s="251"/>
      <c r="F660" s="287" t="s">
        <v>62</v>
      </c>
      <c r="G660" s="255" t="s">
        <v>773</v>
      </c>
      <c r="H660" s="253">
        <f t="shared" si="14"/>
        <v>0</v>
      </c>
      <c r="I660" s="253">
        <f>SUM(I661)</f>
        <v>0</v>
      </c>
      <c r="J660" s="253">
        <f>SUM(J661)</f>
        <v>0</v>
      </c>
    </row>
    <row r="661" spans="1:10" ht="372" hidden="1" customHeight="1">
      <c r="A661" s="254">
        <v>2960</v>
      </c>
      <c r="B661" s="249" t="s">
        <v>273</v>
      </c>
      <c r="C661" s="250">
        <v>6</v>
      </c>
      <c r="D661" s="250">
        <v>1</v>
      </c>
      <c r="E661" s="250"/>
      <c r="F661" s="256" t="s">
        <v>772</v>
      </c>
      <c r="G661" s="267" t="s">
        <v>774</v>
      </c>
      <c r="H661" s="253">
        <f t="shared" si="14"/>
        <v>0</v>
      </c>
      <c r="I661" s="253">
        <f>SUM(I663:I664)</f>
        <v>0</v>
      </c>
      <c r="J661" s="253">
        <f>SUM(J663:J664)</f>
        <v>0</v>
      </c>
    </row>
    <row r="662" spans="1:10" ht="17.25" hidden="1" customHeight="1">
      <c r="A662" s="254">
        <v>2961</v>
      </c>
      <c r="B662" s="249"/>
      <c r="C662" s="250"/>
      <c r="D662" s="250"/>
      <c r="E662" s="250"/>
      <c r="F662" s="256" t="s">
        <v>842</v>
      </c>
      <c r="G662" s="257"/>
      <c r="H662" s="253">
        <f t="shared" si="14"/>
        <v>0</v>
      </c>
      <c r="I662" s="253"/>
      <c r="J662" s="253"/>
    </row>
    <row r="663" spans="1:10" ht="15" hidden="1" customHeight="1">
      <c r="A663" s="254"/>
      <c r="B663" s="249"/>
      <c r="C663" s="250"/>
      <c r="D663" s="250"/>
      <c r="E663" s="250"/>
      <c r="F663" s="256" t="s">
        <v>848</v>
      </c>
      <c r="G663" s="257"/>
      <c r="H663" s="253">
        <f t="shared" si="14"/>
        <v>0</v>
      </c>
      <c r="I663" s="253"/>
      <c r="J663" s="253"/>
    </row>
    <row r="664" spans="1:10" ht="15" hidden="1" customHeight="1">
      <c r="A664" s="254"/>
      <c r="B664" s="249"/>
      <c r="C664" s="250"/>
      <c r="D664" s="250"/>
      <c r="E664" s="250"/>
      <c r="F664" s="256" t="s">
        <v>848</v>
      </c>
      <c r="G664" s="257"/>
      <c r="H664" s="253">
        <f t="shared" si="14"/>
        <v>0</v>
      </c>
      <c r="I664" s="253"/>
      <c r="J664" s="253"/>
    </row>
    <row r="665" spans="1:10" ht="156" hidden="1" customHeight="1">
      <c r="A665" s="254"/>
      <c r="B665" s="262" t="s">
        <v>273</v>
      </c>
      <c r="C665" s="251">
        <v>7</v>
      </c>
      <c r="D665" s="251">
        <v>0</v>
      </c>
      <c r="E665" s="251"/>
      <c r="F665" s="287" t="s">
        <v>63</v>
      </c>
      <c r="G665" s="255" t="s">
        <v>776</v>
      </c>
      <c r="H665" s="253">
        <f t="shared" si="14"/>
        <v>0</v>
      </c>
      <c r="I665" s="253">
        <f>SUM(I666)</f>
        <v>0</v>
      </c>
      <c r="J665" s="253">
        <f>SUM(J666)</f>
        <v>0</v>
      </c>
    </row>
    <row r="666" spans="1:10" ht="156" hidden="1" customHeight="1">
      <c r="A666" s="254">
        <v>2970</v>
      </c>
      <c r="B666" s="249" t="s">
        <v>273</v>
      </c>
      <c r="C666" s="250">
        <v>7</v>
      </c>
      <c r="D666" s="250">
        <v>1</v>
      </c>
      <c r="E666" s="250"/>
      <c r="F666" s="256" t="s">
        <v>775</v>
      </c>
      <c r="G666" s="267" t="s">
        <v>776</v>
      </c>
      <c r="H666" s="253">
        <f t="shared" si="14"/>
        <v>0</v>
      </c>
      <c r="I666" s="253">
        <f>SUM(I668:I669)</f>
        <v>0</v>
      </c>
      <c r="J666" s="253">
        <f>SUM(J668:J669)</f>
        <v>0</v>
      </c>
    </row>
    <row r="667" spans="1:10" ht="17.25" hidden="1" customHeight="1">
      <c r="A667" s="254">
        <v>2971</v>
      </c>
      <c r="B667" s="249"/>
      <c r="C667" s="250"/>
      <c r="D667" s="250"/>
      <c r="E667" s="250"/>
      <c r="F667" s="256" t="s">
        <v>842</v>
      </c>
      <c r="G667" s="257"/>
      <c r="H667" s="253">
        <f t="shared" si="14"/>
        <v>0</v>
      </c>
      <c r="I667" s="253"/>
      <c r="J667" s="253"/>
    </row>
    <row r="668" spans="1:10" ht="18.75" hidden="1" customHeight="1">
      <c r="A668" s="254"/>
      <c r="B668" s="249"/>
      <c r="C668" s="250"/>
      <c r="D668" s="250"/>
      <c r="E668" s="250"/>
      <c r="F668" s="256" t="s">
        <v>848</v>
      </c>
      <c r="G668" s="257"/>
      <c r="H668" s="253">
        <f t="shared" si="14"/>
        <v>0</v>
      </c>
      <c r="I668" s="253"/>
      <c r="J668" s="253"/>
    </row>
    <row r="669" spans="1:10" ht="21" hidden="1" customHeight="1">
      <c r="A669" s="254"/>
      <c r="B669" s="249"/>
      <c r="C669" s="250"/>
      <c r="D669" s="250"/>
      <c r="E669" s="250"/>
      <c r="F669" s="256" t="s">
        <v>848</v>
      </c>
      <c r="G669" s="257"/>
      <c r="H669" s="253">
        <f t="shared" si="14"/>
        <v>0</v>
      </c>
      <c r="I669" s="253"/>
      <c r="J669" s="253"/>
    </row>
    <row r="670" spans="1:10" ht="30" hidden="1" customHeight="1">
      <c r="A670" s="254"/>
      <c r="B670" s="262" t="s">
        <v>273</v>
      </c>
      <c r="C670" s="251">
        <v>8</v>
      </c>
      <c r="D670" s="251">
        <v>0</v>
      </c>
      <c r="E670" s="251"/>
      <c r="F670" s="287" t="s">
        <v>64</v>
      </c>
      <c r="G670" s="255" t="s">
        <v>778</v>
      </c>
      <c r="H670" s="253">
        <f t="shared" si="14"/>
        <v>0</v>
      </c>
      <c r="I670" s="253">
        <f>SUM(I671)</f>
        <v>0</v>
      </c>
      <c r="J670" s="253">
        <f>SUM(J671)</f>
        <v>0</v>
      </c>
    </row>
    <row r="671" spans="1:10" ht="26.25" hidden="1" customHeight="1">
      <c r="A671" s="254">
        <v>2980</v>
      </c>
      <c r="B671" s="249" t="s">
        <v>273</v>
      </c>
      <c r="C671" s="250">
        <v>8</v>
      </c>
      <c r="D671" s="250">
        <v>1</v>
      </c>
      <c r="E671" s="250"/>
      <c r="F671" s="256" t="s">
        <v>777</v>
      </c>
      <c r="G671" s="267" t="s">
        <v>779</v>
      </c>
      <c r="H671" s="253">
        <f t="shared" si="14"/>
        <v>0</v>
      </c>
      <c r="I671" s="253">
        <f>SUM(I673:I674)</f>
        <v>0</v>
      </c>
      <c r="J671" s="253">
        <f>SUM(J673:J674)</f>
        <v>0</v>
      </c>
    </row>
    <row r="672" spans="1:10" ht="22.5" hidden="1" customHeight="1">
      <c r="A672" s="254">
        <v>2981</v>
      </c>
      <c r="B672" s="249"/>
      <c r="C672" s="250"/>
      <c r="D672" s="250"/>
      <c r="E672" s="250"/>
      <c r="F672" s="256" t="s">
        <v>842</v>
      </c>
      <c r="G672" s="257"/>
      <c r="H672" s="253">
        <f t="shared" si="14"/>
        <v>0</v>
      </c>
      <c r="I672" s="253"/>
      <c r="J672" s="253"/>
    </row>
    <row r="673" spans="1:137" ht="13.5" hidden="1" customHeight="1">
      <c r="A673" s="254"/>
      <c r="B673" s="249"/>
      <c r="C673" s="250"/>
      <c r="D673" s="250"/>
      <c r="E673" s="250"/>
      <c r="F673" s="256" t="s">
        <v>848</v>
      </c>
      <c r="G673" s="257"/>
      <c r="H673" s="253">
        <f t="shared" si="14"/>
        <v>0</v>
      </c>
      <c r="I673" s="253"/>
      <c r="J673" s="253"/>
    </row>
    <row r="674" spans="1:137" ht="15.75" hidden="1" customHeight="1">
      <c r="A674" s="254"/>
      <c r="B674" s="249"/>
      <c r="C674" s="250"/>
      <c r="D674" s="250"/>
      <c r="E674" s="250"/>
      <c r="F674" s="256" t="s">
        <v>848</v>
      </c>
      <c r="G674" s="257"/>
      <c r="H674" s="253">
        <f t="shared" si="14"/>
        <v>0</v>
      </c>
      <c r="I674" s="253"/>
      <c r="J674" s="253"/>
    </row>
    <row r="675" spans="1:137" hidden="1">
      <c r="A675" s="254"/>
      <c r="B675" s="249"/>
      <c r="C675" s="250"/>
      <c r="D675" s="250"/>
      <c r="E675" s="250">
        <v>5129</v>
      </c>
      <c r="F675" s="281" t="s">
        <v>189</v>
      </c>
      <c r="G675" s="257"/>
      <c r="H675" s="253">
        <f t="shared" si="14"/>
        <v>0</v>
      </c>
      <c r="I675" s="253">
        <v>0</v>
      </c>
      <c r="J675" s="253">
        <v>0</v>
      </c>
    </row>
    <row r="676" spans="1:137" ht="45">
      <c r="A676" s="254"/>
      <c r="B676" s="249"/>
      <c r="C676" s="250"/>
      <c r="D676" s="250"/>
      <c r="E676" s="289">
        <v>4655</v>
      </c>
      <c r="F676" s="271" t="s">
        <v>896</v>
      </c>
      <c r="G676" s="257"/>
      <c r="H676" s="253">
        <f t="shared" si="14"/>
        <v>3000</v>
      </c>
      <c r="I676" s="253">
        <v>3000</v>
      </c>
      <c r="J676" s="253">
        <v>0</v>
      </c>
    </row>
    <row r="677" spans="1:137" ht="77.25" customHeight="1">
      <c r="A677" s="254">
        <v>3000</v>
      </c>
      <c r="B677" s="249" t="s">
        <v>283</v>
      </c>
      <c r="C677" s="250">
        <v>0</v>
      </c>
      <c r="D677" s="250">
        <v>0</v>
      </c>
      <c r="E677" s="251"/>
      <c r="F677" s="94" t="s">
        <v>887</v>
      </c>
      <c r="G677" s="268" t="s">
        <v>780</v>
      </c>
      <c r="H677" s="253">
        <f t="shared" si="14"/>
        <v>84500</v>
      </c>
      <c r="I677" s="253">
        <f>I710</f>
        <v>84500</v>
      </c>
      <c r="J677" s="253">
        <v>0</v>
      </c>
      <c r="K677" s="101"/>
      <c r="L677" s="101"/>
      <c r="M677" s="101"/>
      <c r="N677" s="101"/>
      <c r="O677" s="101"/>
      <c r="P677" s="101"/>
      <c r="Q677" s="101"/>
      <c r="R677" s="101"/>
      <c r="S677" s="101"/>
      <c r="T677" s="101"/>
      <c r="U677" s="101"/>
      <c r="V677" s="101"/>
      <c r="W677" s="101"/>
      <c r="X677" s="101"/>
      <c r="Y677" s="101"/>
      <c r="Z677" s="101"/>
      <c r="AA677" s="101"/>
      <c r="AB677" s="101"/>
      <c r="AC677" s="101"/>
      <c r="AD677" s="101"/>
      <c r="AE677" s="101"/>
      <c r="AF677" s="101"/>
      <c r="AG677" s="101"/>
      <c r="AH677" s="101"/>
      <c r="AI677" s="101"/>
      <c r="AJ677" s="101"/>
      <c r="AK677" s="101"/>
      <c r="AL677" s="101"/>
      <c r="AM677" s="101"/>
      <c r="AN677" s="101"/>
      <c r="AO677" s="101"/>
      <c r="AP677" s="101"/>
      <c r="AQ677" s="101"/>
      <c r="AR677" s="101"/>
      <c r="AS677" s="101"/>
      <c r="AT677" s="101"/>
      <c r="AU677" s="101"/>
      <c r="AV677" s="101"/>
      <c r="AW677" s="101"/>
      <c r="AX677" s="101"/>
      <c r="AY677" s="101"/>
      <c r="AZ677" s="101"/>
      <c r="BA677" s="101"/>
      <c r="BB677" s="101"/>
      <c r="BC677" s="101"/>
      <c r="BD677" s="101"/>
      <c r="BE677" s="101"/>
      <c r="BF677" s="101"/>
      <c r="BG677" s="101"/>
      <c r="BH677" s="101"/>
      <c r="BI677" s="101"/>
      <c r="BJ677" s="101"/>
      <c r="BK677" s="101"/>
      <c r="BL677" s="101"/>
      <c r="BM677" s="101"/>
      <c r="BN677" s="101"/>
      <c r="BO677" s="101"/>
      <c r="BP677" s="101"/>
      <c r="BQ677" s="101"/>
      <c r="BR677" s="101"/>
      <c r="BS677" s="101"/>
      <c r="BT677" s="101"/>
      <c r="BU677" s="101"/>
      <c r="BV677" s="101"/>
      <c r="BW677" s="101"/>
      <c r="BX677" s="101"/>
      <c r="BY677" s="101"/>
      <c r="BZ677" s="101"/>
      <c r="CA677" s="101"/>
      <c r="CB677" s="101"/>
      <c r="CC677" s="101"/>
      <c r="CD677" s="101"/>
      <c r="CE677" s="101"/>
      <c r="CF677" s="101"/>
      <c r="CG677" s="101"/>
      <c r="CH677" s="101"/>
      <c r="CI677" s="101"/>
      <c r="CJ677" s="101"/>
      <c r="CK677" s="101"/>
      <c r="CL677" s="101"/>
      <c r="CM677" s="101"/>
      <c r="CN677" s="101"/>
      <c r="CO677" s="101"/>
      <c r="CP677" s="101"/>
      <c r="CQ677" s="101"/>
      <c r="CR677" s="101"/>
      <c r="CS677" s="101"/>
      <c r="CT677" s="101"/>
      <c r="CU677" s="101"/>
      <c r="CV677" s="101"/>
      <c r="CW677" s="101"/>
      <c r="CX677" s="101"/>
      <c r="CY677" s="101"/>
      <c r="CZ677" s="101"/>
      <c r="DA677" s="101"/>
      <c r="DB677" s="101"/>
      <c r="DC677" s="101"/>
      <c r="DD677" s="101"/>
      <c r="DE677" s="101"/>
      <c r="DF677" s="101"/>
      <c r="DG677" s="101"/>
      <c r="DH677" s="101"/>
      <c r="DI677" s="101"/>
      <c r="DJ677" s="101"/>
      <c r="DK677" s="101"/>
      <c r="DL677" s="101"/>
      <c r="DM677" s="101"/>
      <c r="DN677" s="101"/>
      <c r="DO677" s="101"/>
      <c r="DP677" s="101"/>
      <c r="DQ677" s="101"/>
      <c r="DR677" s="101"/>
      <c r="DS677" s="101"/>
      <c r="DT677" s="101"/>
      <c r="DU677" s="101"/>
      <c r="DV677" s="101"/>
      <c r="DW677" s="101"/>
      <c r="DX677" s="101"/>
      <c r="DY677" s="101"/>
      <c r="DZ677" s="101"/>
      <c r="EA677" s="101"/>
      <c r="EB677" s="101"/>
      <c r="EC677" s="101"/>
      <c r="ED677" s="101"/>
      <c r="EE677" s="101"/>
      <c r="EF677" s="101"/>
      <c r="EG677" s="101"/>
    </row>
    <row r="678" spans="1:137" s="101" customFormat="1" ht="27" hidden="1" customHeight="1">
      <c r="A678" s="248">
        <v>3000</v>
      </c>
      <c r="B678" s="249" t="s">
        <v>283</v>
      </c>
      <c r="C678" s="250">
        <v>1</v>
      </c>
      <c r="D678" s="250">
        <v>0</v>
      </c>
      <c r="E678" s="251"/>
      <c r="F678" s="287" t="s">
        <v>65</v>
      </c>
      <c r="G678" s="255" t="s">
        <v>781</v>
      </c>
      <c r="H678" s="253">
        <v>0</v>
      </c>
      <c r="I678" s="253">
        <v>0</v>
      </c>
      <c r="J678" s="253">
        <v>0</v>
      </c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  <c r="AA678" s="74"/>
      <c r="AB678" s="74"/>
      <c r="AC678" s="74"/>
      <c r="AD678" s="74"/>
      <c r="AE678" s="74"/>
      <c r="AF678" s="74"/>
      <c r="AG678" s="74"/>
      <c r="AH678" s="74"/>
      <c r="AI678" s="74"/>
      <c r="AJ678" s="74"/>
      <c r="AK678" s="74"/>
      <c r="AL678" s="74"/>
      <c r="AM678" s="74"/>
      <c r="AN678" s="74"/>
      <c r="AO678" s="74"/>
      <c r="AP678" s="74"/>
      <c r="AQ678" s="74"/>
      <c r="AR678" s="74"/>
      <c r="AS678" s="74"/>
      <c r="AT678" s="74"/>
      <c r="AU678" s="74"/>
      <c r="AV678" s="74"/>
      <c r="AW678" s="74"/>
      <c r="AX678" s="74"/>
      <c r="AY678" s="74"/>
      <c r="AZ678" s="74"/>
      <c r="BA678" s="74"/>
      <c r="BB678" s="74"/>
      <c r="BC678" s="74"/>
      <c r="BD678" s="74"/>
      <c r="BE678" s="74"/>
      <c r="BF678" s="74"/>
      <c r="BG678" s="74"/>
      <c r="BH678" s="74"/>
      <c r="BI678" s="74"/>
      <c r="BJ678" s="74"/>
      <c r="BK678" s="74"/>
      <c r="BL678" s="74"/>
      <c r="BM678" s="74"/>
      <c r="BN678" s="74"/>
      <c r="BO678" s="74"/>
      <c r="BP678" s="74"/>
      <c r="BQ678" s="74"/>
      <c r="BR678" s="74"/>
      <c r="BS678" s="74"/>
      <c r="BT678" s="74"/>
      <c r="BU678" s="74"/>
      <c r="BV678" s="74"/>
      <c r="BW678" s="74"/>
      <c r="BX678" s="74"/>
      <c r="BY678" s="74"/>
      <c r="BZ678" s="74"/>
      <c r="CA678" s="74"/>
      <c r="CB678" s="74"/>
      <c r="CC678" s="74"/>
      <c r="CD678" s="74"/>
      <c r="CE678" s="74"/>
      <c r="CF678" s="74"/>
      <c r="CG678" s="74"/>
      <c r="CH678" s="74"/>
      <c r="CI678" s="74"/>
      <c r="CJ678" s="74"/>
      <c r="CK678" s="74"/>
      <c r="CL678" s="74"/>
      <c r="CM678" s="74"/>
      <c r="CN678" s="74"/>
      <c r="CO678" s="74"/>
      <c r="CP678" s="74"/>
      <c r="CQ678" s="74"/>
      <c r="CR678" s="74"/>
      <c r="CS678" s="74"/>
      <c r="CT678" s="74"/>
      <c r="CU678" s="74"/>
      <c r="CV678" s="74"/>
      <c r="CW678" s="74"/>
      <c r="CX678" s="74"/>
      <c r="CY678" s="74"/>
      <c r="CZ678" s="74"/>
      <c r="DA678" s="74"/>
      <c r="DB678" s="74"/>
      <c r="DC678" s="74"/>
      <c r="DD678" s="74"/>
      <c r="DE678" s="74"/>
      <c r="DF678" s="74"/>
      <c r="DG678" s="74"/>
      <c r="DH678" s="74"/>
      <c r="DI678" s="74"/>
      <c r="DJ678" s="74"/>
      <c r="DK678" s="74"/>
      <c r="DL678" s="74"/>
      <c r="DM678" s="74"/>
      <c r="DN678" s="74"/>
      <c r="DO678" s="74"/>
      <c r="DP678" s="74"/>
      <c r="DQ678" s="74"/>
      <c r="DR678" s="74"/>
      <c r="DS678" s="74"/>
      <c r="DT678" s="74"/>
      <c r="DU678" s="74"/>
      <c r="DV678" s="74"/>
      <c r="DW678" s="74"/>
      <c r="DX678" s="74"/>
      <c r="DY678" s="74"/>
      <c r="DZ678" s="74"/>
      <c r="EA678" s="74"/>
      <c r="EB678" s="74"/>
      <c r="EC678" s="74"/>
      <c r="ED678" s="74"/>
      <c r="EE678" s="74"/>
      <c r="EF678" s="74"/>
      <c r="EG678" s="74"/>
    </row>
    <row r="679" spans="1:137" ht="96" hidden="1" customHeight="1">
      <c r="A679" s="254">
        <v>3010</v>
      </c>
      <c r="B679" s="249" t="s">
        <v>283</v>
      </c>
      <c r="C679" s="250">
        <v>1</v>
      </c>
      <c r="D679" s="250">
        <v>1</v>
      </c>
      <c r="E679" s="250"/>
      <c r="F679" s="256" t="s">
        <v>782</v>
      </c>
      <c r="G679" s="267" t="s">
        <v>783</v>
      </c>
      <c r="H679" s="253">
        <f t="shared" si="14"/>
        <v>0</v>
      </c>
      <c r="I679" s="253">
        <f>SUM(I681:I682)</f>
        <v>0</v>
      </c>
      <c r="J679" s="253">
        <f>SUM(J681:J682)</f>
        <v>0</v>
      </c>
    </row>
    <row r="680" spans="1:137" ht="36" hidden="1" customHeight="1">
      <c r="A680" s="254">
        <v>3011</v>
      </c>
      <c r="B680" s="249"/>
      <c r="C680" s="250"/>
      <c r="D680" s="250"/>
      <c r="E680" s="250"/>
      <c r="F680" s="256" t="s">
        <v>842</v>
      </c>
      <c r="G680" s="257"/>
      <c r="H680" s="253">
        <f t="shared" si="14"/>
        <v>0</v>
      </c>
      <c r="I680" s="253"/>
      <c r="J680" s="253"/>
    </row>
    <row r="681" spans="1:137" ht="15" hidden="1" customHeight="1">
      <c r="A681" s="254"/>
      <c r="B681" s="249"/>
      <c r="C681" s="250"/>
      <c r="D681" s="250"/>
      <c r="E681" s="250"/>
      <c r="F681" s="256" t="s">
        <v>848</v>
      </c>
      <c r="G681" s="257"/>
      <c r="H681" s="253">
        <f t="shared" si="14"/>
        <v>0</v>
      </c>
      <c r="I681" s="253"/>
      <c r="J681" s="253"/>
    </row>
    <row r="682" spans="1:137" ht="15" hidden="1" customHeight="1">
      <c r="A682" s="254"/>
      <c r="B682" s="249"/>
      <c r="C682" s="250"/>
      <c r="D682" s="250"/>
      <c r="E682" s="250"/>
      <c r="F682" s="256" t="s">
        <v>848</v>
      </c>
      <c r="G682" s="257"/>
      <c r="H682" s="253">
        <f t="shared" si="14"/>
        <v>0</v>
      </c>
      <c r="I682" s="253"/>
      <c r="J682" s="253"/>
    </row>
    <row r="683" spans="1:137" ht="120" hidden="1" customHeight="1">
      <c r="A683" s="254"/>
      <c r="B683" s="249" t="s">
        <v>283</v>
      </c>
      <c r="C683" s="250">
        <v>1</v>
      </c>
      <c r="D683" s="250">
        <v>2</v>
      </c>
      <c r="E683" s="250"/>
      <c r="F683" s="256" t="s">
        <v>784</v>
      </c>
      <c r="G683" s="267" t="s">
        <v>785</v>
      </c>
      <c r="H683" s="253">
        <f t="shared" si="14"/>
        <v>0</v>
      </c>
      <c r="I683" s="253">
        <f>SUM(I685:I686)</f>
        <v>0</v>
      </c>
      <c r="J683" s="253">
        <f>SUM(J685:J686)</f>
        <v>0</v>
      </c>
    </row>
    <row r="684" spans="1:137" ht="36" hidden="1" customHeight="1">
      <c r="A684" s="254">
        <v>3012</v>
      </c>
      <c r="B684" s="249"/>
      <c r="C684" s="250"/>
      <c r="D684" s="250"/>
      <c r="E684" s="250"/>
      <c r="F684" s="256" t="s">
        <v>842</v>
      </c>
      <c r="G684" s="257"/>
      <c r="H684" s="253">
        <f t="shared" si="14"/>
        <v>0</v>
      </c>
      <c r="I684" s="253"/>
      <c r="J684" s="253"/>
    </row>
    <row r="685" spans="1:137" ht="15" hidden="1" customHeight="1">
      <c r="A685" s="254"/>
      <c r="B685" s="249"/>
      <c r="C685" s="250"/>
      <c r="D685" s="250"/>
      <c r="E685" s="250"/>
      <c r="F685" s="256" t="s">
        <v>848</v>
      </c>
      <c r="G685" s="257"/>
      <c r="H685" s="253">
        <f t="shared" si="14"/>
        <v>0</v>
      </c>
      <c r="I685" s="253"/>
      <c r="J685" s="253"/>
    </row>
    <row r="686" spans="1:137" ht="15" hidden="1" customHeight="1">
      <c r="A686" s="254"/>
      <c r="B686" s="249"/>
      <c r="C686" s="250"/>
      <c r="D686" s="250"/>
      <c r="E686" s="250"/>
      <c r="F686" s="256" t="s">
        <v>848</v>
      </c>
      <c r="G686" s="257"/>
      <c r="H686" s="253">
        <f t="shared" si="14"/>
        <v>0</v>
      </c>
      <c r="I686" s="253"/>
      <c r="J686" s="253"/>
    </row>
    <row r="687" spans="1:137" ht="84" hidden="1" customHeight="1">
      <c r="A687" s="254"/>
      <c r="B687" s="262" t="s">
        <v>283</v>
      </c>
      <c r="C687" s="251">
        <v>2</v>
      </c>
      <c r="D687" s="251">
        <v>0</v>
      </c>
      <c r="E687" s="251"/>
      <c r="F687" s="255" t="s">
        <v>66</v>
      </c>
      <c r="G687" s="255" t="s">
        <v>787</v>
      </c>
      <c r="H687" s="253">
        <f t="shared" si="14"/>
        <v>0</v>
      </c>
      <c r="I687" s="253">
        <f>SUM(I688)</f>
        <v>0</v>
      </c>
      <c r="J687" s="253">
        <f>SUM(J688)</f>
        <v>0</v>
      </c>
    </row>
    <row r="688" spans="1:137" ht="84" hidden="1" customHeight="1">
      <c r="A688" s="254">
        <v>3020</v>
      </c>
      <c r="B688" s="249" t="s">
        <v>283</v>
      </c>
      <c r="C688" s="250">
        <v>2</v>
      </c>
      <c r="D688" s="250">
        <v>1</v>
      </c>
      <c r="E688" s="250"/>
      <c r="F688" s="256" t="s">
        <v>786</v>
      </c>
      <c r="G688" s="267" t="s">
        <v>788</v>
      </c>
      <c r="H688" s="253">
        <f t="shared" si="14"/>
        <v>0</v>
      </c>
      <c r="I688" s="253">
        <f>SUM(I690:I691)</f>
        <v>0</v>
      </c>
      <c r="J688" s="253">
        <f>SUM(J690:J691)</f>
        <v>0</v>
      </c>
    </row>
    <row r="689" spans="1:137" ht="36" hidden="1" customHeight="1">
      <c r="A689" s="254">
        <v>3021</v>
      </c>
      <c r="B689" s="249"/>
      <c r="C689" s="250"/>
      <c r="D689" s="250"/>
      <c r="E689" s="250"/>
      <c r="F689" s="256" t="s">
        <v>842</v>
      </c>
      <c r="G689" s="257"/>
      <c r="H689" s="253">
        <f t="shared" si="14"/>
        <v>0</v>
      </c>
      <c r="I689" s="253"/>
      <c r="J689" s="253"/>
    </row>
    <row r="690" spans="1:137" ht="15" hidden="1" customHeight="1">
      <c r="A690" s="254"/>
      <c r="B690" s="249"/>
      <c r="C690" s="250"/>
      <c r="D690" s="250"/>
      <c r="E690" s="250"/>
      <c r="F690" s="256" t="s">
        <v>848</v>
      </c>
      <c r="G690" s="257"/>
      <c r="H690" s="253">
        <f t="shared" si="14"/>
        <v>0</v>
      </c>
      <c r="I690" s="253"/>
      <c r="J690" s="253"/>
    </row>
    <row r="691" spans="1:137" ht="15" hidden="1" customHeight="1">
      <c r="A691" s="254"/>
      <c r="B691" s="249"/>
      <c r="C691" s="250"/>
      <c r="D691" s="250"/>
      <c r="E691" s="250"/>
      <c r="F691" s="256" t="s">
        <v>848</v>
      </c>
      <c r="G691" s="257"/>
      <c r="H691" s="253">
        <f t="shared" si="14"/>
        <v>0</v>
      </c>
      <c r="I691" s="253"/>
      <c r="J691" s="253"/>
    </row>
    <row r="692" spans="1:137" ht="108" hidden="1" customHeight="1">
      <c r="A692" s="254"/>
      <c r="B692" s="262" t="s">
        <v>283</v>
      </c>
      <c r="C692" s="251">
        <v>3</v>
      </c>
      <c r="D692" s="251">
        <v>0</v>
      </c>
      <c r="E692" s="251"/>
      <c r="F692" s="255" t="s">
        <v>67</v>
      </c>
      <c r="G692" s="255" t="s">
        <v>790</v>
      </c>
      <c r="H692" s="253">
        <f t="shared" si="14"/>
        <v>0</v>
      </c>
      <c r="I692" s="253">
        <f>SUM(I693)</f>
        <v>0</v>
      </c>
      <c r="J692" s="253">
        <f>SUM(J693)</f>
        <v>0</v>
      </c>
    </row>
    <row r="693" spans="1:137" ht="15" hidden="1" customHeight="1">
      <c r="A693" s="254">
        <v>3030</v>
      </c>
      <c r="B693" s="249" t="s">
        <v>283</v>
      </c>
      <c r="C693" s="250">
        <v>3</v>
      </c>
      <c r="D693" s="250">
        <v>1</v>
      </c>
      <c r="E693" s="250"/>
      <c r="F693" s="256" t="s">
        <v>789</v>
      </c>
      <c r="G693" s="255"/>
      <c r="H693" s="253">
        <f t="shared" si="14"/>
        <v>0</v>
      </c>
      <c r="I693" s="309"/>
      <c r="J693" s="309"/>
      <c r="K693" s="104"/>
      <c r="L693" s="104"/>
      <c r="M693" s="104"/>
      <c r="N693" s="104"/>
      <c r="O693" s="104"/>
      <c r="P693" s="104"/>
      <c r="Q693" s="104"/>
      <c r="R693" s="104"/>
      <c r="S693" s="104"/>
      <c r="T693" s="104"/>
      <c r="U693" s="104"/>
      <c r="V693" s="104"/>
      <c r="W693" s="104"/>
      <c r="X693" s="104"/>
      <c r="Y693" s="104"/>
      <c r="Z693" s="104"/>
      <c r="AA693" s="104"/>
      <c r="AB693" s="104"/>
      <c r="AC693" s="104"/>
      <c r="AD693" s="104"/>
      <c r="AE693" s="104"/>
      <c r="AF693" s="104"/>
      <c r="AG693" s="104"/>
      <c r="AH693" s="104"/>
      <c r="AI693" s="104"/>
      <c r="AJ693" s="104"/>
      <c r="AK693" s="104"/>
      <c r="AL693" s="104"/>
      <c r="AM693" s="104"/>
      <c r="AN693" s="104"/>
      <c r="AO693" s="104"/>
      <c r="AP693" s="104"/>
      <c r="AQ693" s="104"/>
      <c r="AR693" s="104"/>
      <c r="AS693" s="104"/>
      <c r="AT693" s="104"/>
      <c r="AU693" s="104"/>
      <c r="AV693" s="104"/>
      <c r="AW693" s="104"/>
      <c r="AX693" s="104"/>
      <c r="AY693" s="104"/>
      <c r="AZ693" s="104"/>
      <c r="BA693" s="104"/>
      <c r="BB693" s="104"/>
      <c r="BC693" s="104"/>
      <c r="BD693" s="104"/>
      <c r="BE693" s="104"/>
      <c r="BF693" s="104"/>
      <c r="BG693" s="104"/>
      <c r="BH693" s="104"/>
      <c r="BI693" s="104"/>
      <c r="BJ693" s="104"/>
      <c r="BK693" s="104"/>
      <c r="BL693" s="104"/>
      <c r="BM693" s="104"/>
      <c r="BN693" s="104"/>
      <c r="BO693" s="104"/>
      <c r="BP693" s="104"/>
      <c r="BQ693" s="104"/>
      <c r="BR693" s="104"/>
      <c r="BS693" s="104"/>
      <c r="BT693" s="104"/>
      <c r="BU693" s="104"/>
      <c r="BV693" s="104"/>
      <c r="BW693" s="104"/>
      <c r="BX693" s="104"/>
      <c r="BY693" s="104"/>
      <c r="BZ693" s="104"/>
      <c r="CA693" s="104"/>
      <c r="CB693" s="104"/>
      <c r="CC693" s="104"/>
      <c r="CD693" s="104"/>
      <c r="CE693" s="104"/>
      <c r="CF693" s="104"/>
      <c r="CG693" s="104"/>
      <c r="CH693" s="104"/>
      <c r="CI693" s="104"/>
      <c r="CJ693" s="104"/>
      <c r="CK693" s="104"/>
      <c r="CL693" s="104"/>
      <c r="CM693" s="104"/>
      <c r="CN693" s="104"/>
      <c r="CO693" s="104"/>
      <c r="CP693" s="104"/>
      <c r="CQ693" s="104"/>
      <c r="CR693" s="104"/>
      <c r="CS693" s="104"/>
      <c r="CT693" s="104"/>
      <c r="CU693" s="104"/>
      <c r="CV693" s="104"/>
      <c r="CW693" s="104"/>
      <c r="CX693" s="104"/>
      <c r="CY693" s="104"/>
      <c r="CZ693" s="104"/>
      <c r="DA693" s="104"/>
      <c r="DB693" s="104"/>
      <c r="DC693" s="104"/>
      <c r="DD693" s="104"/>
      <c r="DE693" s="104"/>
      <c r="DF693" s="104"/>
      <c r="DG693" s="104"/>
      <c r="DH693" s="104"/>
      <c r="DI693" s="104"/>
      <c r="DJ693" s="104"/>
      <c r="DK693" s="104"/>
      <c r="DL693" s="104"/>
      <c r="DM693" s="104"/>
      <c r="DN693" s="104"/>
      <c r="DO693" s="104"/>
      <c r="DP693" s="104"/>
      <c r="DQ693" s="104"/>
      <c r="DR693" s="104"/>
      <c r="DS693" s="104"/>
      <c r="DT693" s="104"/>
      <c r="DU693" s="104"/>
      <c r="DV693" s="104"/>
      <c r="DW693" s="104"/>
      <c r="DX693" s="104"/>
      <c r="DY693" s="104"/>
      <c r="DZ693" s="104"/>
      <c r="EA693" s="104"/>
      <c r="EB693" s="104"/>
      <c r="EC693" s="104"/>
      <c r="ED693" s="104"/>
      <c r="EE693" s="104"/>
      <c r="EF693" s="104"/>
      <c r="EG693" s="104"/>
    </row>
    <row r="694" spans="1:137" s="104" customFormat="1" ht="12.75" hidden="1" customHeight="1">
      <c r="A694" s="254">
        <v>3031</v>
      </c>
      <c r="B694" s="262" t="s">
        <v>283</v>
      </c>
      <c r="C694" s="251">
        <v>4</v>
      </c>
      <c r="D694" s="251">
        <v>0</v>
      </c>
      <c r="E694" s="251"/>
      <c r="F694" s="255" t="s">
        <v>68</v>
      </c>
      <c r="G694" s="255" t="s">
        <v>792</v>
      </c>
      <c r="H694" s="253">
        <f t="shared" si="14"/>
        <v>0</v>
      </c>
      <c r="I694" s="253">
        <f>SUM(I695)</f>
        <v>0</v>
      </c>
      <c r="J694" s="253">
        <f>SUM(J695)</f>
        <v>0</v>
      </c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  <c r="AA694" s="74"/>
      <c r="AB694" s="74"/>
      <c r="AC694" s="74"/>
      <c r="AD694" s="74"/>
      <c r="AE694" s="74"/>
      <c r="AF694" s="74"/>
      <c r="AG694" s="74"/>
      <c r="AH694" s="74"/>
      <c r="AI694" s="74"/>
      <c r="AJ694" s="74"/>
      <c r="AK694" s="74"/>
      <c r="AL694" s="74"/>
      <c r="AM694" s="74"/>
      <c r="AN694" s="74"/>
      <c r="AO694" s="74"/>
      <c r="AP694" s="74"/>
      <c r="AQ694" s="74"/>
      <c r="AR694" s="74"/>
      <c r="AS694" s="74"/>
      <c r="AT694" s="74"/>
      <c r="AU694" s="74"/>
      <c r="AV694" s="74"/>
      <c r="AW694" s="74"/>
      <c r="AX694" s="74"/>
      <c r="AY694" s="74"/>
      <c r="AZ694" s="74"/>
      <c r="BA694" s="74"/>
      <c r="BB694" s="74"/>
      <c r="BC694" s="74"/>
      <c r="BD694" s="74"/>
      <c r="BE694" s="74"/>
      <c r="BF694" s="74"/>
      <c r="BG694" s="74"/>
      <c r="BH694" s="74"/>
      <c r="BI694" s="74"/>
      <c r="BJ694" s="74"/>
      <c r="BK694" s="74"/>
      <c r="BL694" s="74"/>
      <c r="BM694" s="74"/>
      <c r="BN694" s="74"/>
      <c r="BO694" s="74"/>
      <c r="BP694" s="74"/>
      <c r="BQ694" s="74"/>
      <c r="BR694" s="74"/>
      <c r="BS694" s="74"/>
      <c r="BT694" s="74"/>
      <c r="BU694" s="74"/>
      <c r="BV694" s="74"/>
      <c r="BW694" s="74"/>
      <c r="BX694" s="74"/>
      <c r="BY694" s="74"/>
      <c r="BZ694" s="74"/>
      <c r="CA694" s="74"/>
      <c r="CB694" s="74"/>
      <c r="CC694" s="74"/>
      <c r="CD694" s="74"/>
      <c r="CE694" s="74"/>
      <c r="CF694" s="74"/>
      <c r="CG694" s="74"/>
      <c r="CH694" s="74"/>
      <c r="CI694" s="74"/>
      <c r="CJ694" s="74"/>
      <c r="CK694" s="74"/>
      <c r="CL694" s="74"/>
      <c r="CM694" s="74"/>
      <c r="CN694" s="74"/>
      <c r="CO694" s="74"/>
      <c r="CP694" s="74"/>
      <c r="CQ694" s="74"/>
      <c r="CR694" s="74"/>
      <c r="CS694" s="74"/>
      <c r="CT694" s="74"/>
      <c r="CU694" s="74"/>
      <c r="CV694" s="74"/>
      <c r="CW694" s="74"/>
      <c r="CX694" s="74"/>
      <c r="CY694" s="74"/>
      <c r="CZ694" s="74"/>
      <c r="DA694" s="74"/>
      <c r="DB694" s="74"/>
      <c r="DC694" s="74"/>
      <c r="DD694" s="74"/>
      <c r="DE694" s="74"/>
      <c r="DF694" s="74"/>
      <c r="DG694" s="74"/>
      <c r="DH694" s="74"/>
      <c r="DI694" s="74"/>
      <c r="DJ694" s="74"/>
      <c r="DK694" s="74"/>
      <c r="DL694" s="74"/>
      <c r="DM694" s="74"/>
      <c r="DN694" s="74"/>
      <c r="DO694" s="74"/>
      <c r="DP694" s="74"/>
      <c r="DQ694" s="74"/>
      <c r="DR694" s="74"/>
      <c r="DS694" s="74"/>
      <c r="DT694" s="74"/>
      <c r="DU694" s="74"/>
      <c r="DV694" s="74"/>
      <c r="DW694" s="74"/>
      <c r="DX694" s="74"/>
      <c r="DY694" s="74"/>
      <c r="DZ694" s="74"/>
      <c r="EA694" s="74"/>
      <c r="EB694" s="74"/>
      <c r="EC694" s="74"/>
      <c r="ED694" s="74"/>
      <c r="EE694" s="74"/>
      <c r="EF694" s="74"/>
      <c r="EG694" s="74"/>
    </row>
    <row r="695" spans="1:137" ht="228" hidden="1" customHeight="1">
      <c r="A695" s="254">
        <v>3040</v>
      </c>
      <c r="B695" s="249" t="s">
        <v>283</v>
      </c>
      <c r="C695" s="250">
        <v>4</v>
      </c>
      <c r="D695" s="250">
        <v>1</v>
      </c>
      <c r="E695" s="250"/>
      <c r="F695" s="256" t="s">
        <v>791</v>
      </c>
      <c r="G695" s="267" t="s">
        <v>793</v>
      </c>
      <c r="H695" s="253">
        <f t="shared" si="14"/>
        <v>0</v>
      </c>
      <c r="I695" s="253">
        <f>SUM(I697:I698)</f>
        <v>0</v>
      </c>
      <c r="J695" s="253">
        <f>SUM(J697:J698)</f>
        <v>0</v>
      </c>
    </row>
    <row r="696" spans="1:137" ht="36" hidden="1" customHeight="1">
      <c r="A696" s="254">
        <v>3041</v>
      </c>
      <c r="B696" s="249"/>
      <c r="C696" s="250"/>
      <c r="D696" s="250"/>
      <c r="E696" s="250"/>
      <c r="F696" s="256" t="s">
        <v>842</v>
      </c>
      <c r="G696" s="257"/>
      <c r="H696" s="253">
        <f t="shared" si="14"/>
        <v>0</v>
      </c>
      <c r="I696" s="253"/>
      <c r="J696" s="253"/>
    </row>
    <row r="697" spans="1:137" ht="15" hidden="1" customHeight="1">
      <c r="A697" s="254"/>
      <c r="B697" s="249"/>
      <c r="C697" s="250"/>
      <c r="D697" s="250"/>
      <c r="E697" s="250"/>
      <c r="F697" s="256" t="s">
        <v>848</v>
      </c>
      <c r="G697" s="257"/>
      <c r="H697" s="253">
        <f t="shared" si="14"/>
        <v>0</v>
      </c>
      <c r="I697" s="253"/>
      <c r="J697" s="253"/>
    </row>
    <row r="698" spans="1:137" ht="15" hidden="1" customHeight="1">
      <c r="A698" s="254"/>
      <c r="B698" s="249"/>
      <c r="C698" s="250"/>
      <c r="D698" s="250"/>
      <c r="E698" s="250"/>
      <c r="F698" s="256" t="s">
        <v>848</v>
      </c>
      <c r="G698" s="257"/>
      <c r="H698" s="253">
        <f t="shared" si="14"/>
        <v>0</v>
      </c>
      <c r="I698" s="253"/>
      <c r="J698" s="253"/>
    </row>
    <row r="699" spans="1:137" ht="144" hidden="1" customHeight="1">
      <c r="A699" s="254"/>
      <c r="B699" s="262" t="s">
        <v>283</v>
      </c>
      <c r="C699" s="251">
        <v>5</v>
      </c>
      <c r="D699" s="251">
        <v>0</v>
      </c>
      <c r="E699" s="251"/>
      <c r="F699" s="255" t="s">
        <v>69</v>
      </c>
      <c r="G699" s="255" t="s">
        <v>795</v>
      </c>
      <c r="H699" s="253">
        <f t="shared" si="14"/>
        <v>0</v>
      </c>
      <c r="I699" s="253">
        <f>SUM(I700)</f>
        <v>0</v>
      </c>
      <c r="J699" s="253">
        <f>SUM(J700)</f>
        <v>0</v>
      </c>
    </row>
    <row r="700" spans="1:137" ht="144" hidden="1" customHeight="1">
      <c r="A700" s="254">
        <v>3050</v>
      </c>
      <c r="B700" s="249" t="s">
        <v>283</v>
      </c>
      <c r="C700" s="250">
        <v>5</v>
      </c>
      <c r="D700" s="250">
        <v>1</v>
      </c>
      <c r="E700" s="250"/>
      <c r="F700" s="256" t="s">
        <v>794</v>
      </c>
      <c r="G700" s="267" t="s">
        <v>795</v>
      </c>
      <c r="H700" s="253">
        <f t="shared" si="14"/>
        <v>0</v>
      </c>
      <c r="I700" s="253">
        <f>SUM(I702:I703)</f>
        <v>0</v>
      </c>
      <c r="J700" s="253">
        <f>SUM(J702:J703)</f>
        <v>0</v>
      </c>
    </row>
    <row r="701" spans="1:137" ht="36" hidden="1" customHeight="1">
      <c r="A701" s="254">
        <v>3051</v>
      </c>
      <c r="B701" s="249"/>
      <c r="C701" s="250"/>
      <c r="D701" s="250"/>
      <c r="E701" s="250"/>
      <c r="F701" s="256" t="s">
        <v>842</v>
      </c>
      <c r="G701" s="257"/>
      <c r="H701" s="253">
        <f t="shared" si="14"/>
        <v>0</v>
      </c>
      <c r="I701" s="253"/>
      <c r="J701" s="253"/>
    </row>
    <row r="702" spans="1:137" ht="15" hidden="1" customHeight="1">
      <c r="A702" s="254"/>
      <c r="B702" s="249"/>
      <c r="C702" s="250"/>
      <c r="D702" s="250"/>
      <c r="E702" s="250"/>
      <c r="F702" s="256" t="s">
        <v>848</v>
      </c>
      <c r="G702" s="257"/>
      <c r="H702" s="253">
        <f t="shared" si="14"/>
        <v>0</v>
      </c>
      <c r="I702" s="253"/>
      <c r="J702" s="253"/>
    </row>
    <row r="703" spans="1:137" ht="15" hidden="1" customHeight="1">
      <c r="A703" s="254"/>
      <c r="B703" s="249"/>
      <c r="C703" s="250"/>
      <c r="D703" s="250"/>
      <c r="E703" s="250"/>
      <c r="F703" s="256" t="s">
        <v>848</v>
      </c>
      <c r="G703" s="257"/>
      <c r="H703" s="253">
        <f t="shared" si="14"/>
        <v>0</v>
      </c>
      <c r="I703" s="253"/>
      <c r="J703" s="253"/>
    </row>
    <row r="704" spans="1:137" ht="84" hidden="1" customHeight="1">
      <c r="A704" s="254"/>
      <c r="B704" s="262" t="s">
        <v>283</v>
      </c>
      <c r="C704" s="251">
        <v>6</v>
      </c>
      <c r="D704" s="251">
        <v>0</v>
      </c>
      <c r="E704" s="251"/>
      <c r="F704" s="255" t="s">
        <v>70</v>
      </c>
      <c r="G704" s="255" t="s">
        <v>797</v>
      </c>
      <c r="H704" s="253">
        <f t="shared" si="14"/>
        <v>0</v>
      </c>
      <c r="I704" s="253">
        <f>SUM(I705)</f>
        <v>0</v>
      </c>
      <c r="J704" s="253">
        <f>SUM(J705)</f>
        <v>0</v>
      </c>
    </row>
    <row r="705" spans="1:10" ht="84" hidden="1" customHeight="1">
      <c r="A705" s="254">
        <v>3060</v>
      </c>
      <c r="B705" s="249" t="s">
        <v>283</v>
      </c>
      <c r="C705" s="250">
        <v>6</v>
      </c>
      <c r="D705" s="250">
        <v>1</v>
      </c>
      <c r="E705" s="250"/>
      <c r="F705" s="256" t="s">
        <v>796</v>
      </c>
      <c r="G705" s="267" t="s">
        <v>797</v>
      </c>
      <c r="H705" s="253">
        <f t="shared" si="14"/>
        <v>0</v>
      </c>
      <c r="I705" s="253">
        <f>SUM(I707:I708)</f>
        <v>0</v>
      </c>
      <c r="J705" s="253">
        <f>SUM(J707:J708)</f>
        <v>0</v>
      </c>
    </row>
    <row r="706" spans="1:10" ht="36" hidden="1" customHeight="1">
      <c r="A706" s="254">
        <v>3061</v>
      </c>
      <c r="B706" s="249"/>
      <c r="C706" s="250"/>
      <c r="D706" s="250"/>
      <c r="E706" s="250"/>
      <c r="F706" s="256" t="s">
        <v>842</v>
      </c>
      <c r="G706" s="257"/>
      <c r="H706" s="253">
        <f t="shared" si="14"/>
        <v>0</v>
      </c>
      <c r="I706" s="253"/>
      <c r="J706" s="253"/>
    </row>
    <row r="707" spans="1:10" ht="15" hidden="1" customHeight="1">
      <c r="A707" s="254"/>
      <c r="B707" s="249"/>
      <c r="C707" s="250"/>
      <c r="D707" s="250"/>
      <c r="E707" s="250"/>
      <c r="F707" s="256" t="s">
        <v>848</v>
      </c>
      <c r="G707" s="257"/>
      <c r="H707" s="253">
        <f t="shared" si="14"/>
        <v>0</v>
      </c>
      <c r="I707" s="253"/>
      <c r="J707" s="253"/>
    </row>
    <row r="708" spans="1:10" ht="15" hidden="1" customHeight="1">
      <c r="A708" s="254"/>
      <c r="B708" s="249"/>
      <c r="C708" s="250"/>
      <c r="D708" s="250"/>
      <c r="E708" s="250"/>
      <c r="F708" s="256" t="s">
        <v>848</v>
      </c>
      <c r="G708" s="257"/>
      <c r="H708" s="253">
        <f t="shared" si="14"/>
        <v>0</v>
      </c>
      <c r="I708" s="253"/>
      <c r="J708" s="253"/>
    </row>
    <row r="709" spans="1:10" ht="2.25" hidden="1" customHeight="1">
      <c r="A709" s="254"/>
      <c r="B709" s="262" t="s">
        <v>283</v>
      </c>
      <c r="C709" s="251">
        <v>7</v>
      </c>
      <c r="D709" s="251">
        <v>0</v>
      </c>
      <c r="E709" s="251"/>
      <c r="F709" s="255" t="s">
        <v>71</v>
      </c>
      <c r="G709" s="255" t="s">
        <v>799</v>
      </c>
      <c r="H709" s="253">
        <f t="shared" si="14"/>
        <v>84500</v>
      </c>
      <c r="I709" s="253">
        <f>SUM(I710)</f>
        <v>84500</v>
      </c>
      <c r="J709" s="253">
        <f>SUM(J710)</f>
        <v>0</v>
      </c>
    </row>
    <row r="710" spans="1:10" ht="54" customHeight="1">
      <c r="A710" s="254">
        <v>3070</v>
      </c>
      <c r="B710" s="249" t="s">
        <v>283</v>
      </c>
      <c r="C710" s="250">
        <v>7</v>
      </c>
      <c r="D710" s="250">
        <v>1</v>
      </c>
      <c r="E710" s="250"/>
      <c r="F710" s="256" t="s">
        <v>798</v>
      </c>
      <c r="G710" s="267" t="s">
        <v>801</v>
      </c>
      <c r="H710" s="253">
        <f t="shared" si="14"/>
        <v>84500</v>
      </c>
      <c r="I710" s="253">
        <f>I712+I713+I714</f>
        <v>84500</v>
      </c>
      <c r="J710" s="253">
        <v>0</v>
      </c>
    </row>
    <row r="711" spans="1:10" ht="60" customHeight="1">
      <c r="A711" s="254">
        <v>3071</v>
      </c>
      <c r="B711" s="249"/>
      <c r="C711" s="250"/>
      <c r="D711" s="250"/>
      <c r="E711" s="250"/>
      <c r="F711" s="256" t="s">
        <v>842</v>
      </c>
      <c r="G711" s="257"/>
      <c r="H711" s="253">
        <f t="shared" si="14"/>
        <v>0</v>
      </c>
      <c r="I711" s="253">
        <v>0</v>
      </c>
      <c r="J711" s="253">
        <v>0</v>
      </c>
    </row>
    <row r="712" spans="1:10" ht="60" customHeight="1">
      <c r="A712" s="254"/>
      <c r="B712" s="249"/>
      <c r="C712" s="250"/>
      <c r="D712" s="250"/>
      <c r="E712" s="250">
        <v>4269</v>
      </c>
      <c r="F712" s="258" t="s">
        <v>846</v>
      </c>
      <c r="G712" s="257"/>
      <c r="H712" s="253">
        <f>I712</f>
        <v>1500</v>
      </c>
      <c r="I712" s="253">
        <v>1500</v>
      </c>
      <c r="J712" s="253"/>
    </row>
    <row r="713" spans="1:10" ht="38.25" customHeight="1">
      <c r="A713" s="254"/>
      <c r="B713" s="249"/>
      <c r="C713" s="250"/>
      <c r="D713" s="250"/>
      <c r="E713" s="248">
        <v>4726</v>
      </c>
      <c r="F713" s="281" t="s">
        <v>324</v>
      </c>
      <c r="G713" s="257"/>
      <c r="H713" s="253">
        <f>I713+J713</f>
        <v>8000</v>
      </c>
      <c r="I713" s="253">
        <v>8000</v>
      </c>
      <c r="J713" s="253">
        <v>0</v>
      </c>
    </row>
    <row r="714" spans="1:10" ht="25.5" customHeight="1">
      <c r="A714" s="254"/>
      <c r="B714" s="249"/>
      <c r="C714" s="250"/>
      <c r="D714" s="250"/>
      <c r="E714" s="248">
        <v>4729</v>
      </c>
      <c r="F714" s="281" t="s">
        <v>327</v>
      </c>
      <c r="G714" s="257"/>
      <c r="H714" s="253">
        <f>I714+J714</f>
        <v>75000</v>
      </c>
      <c r="I714" s="253">
        <v>75000</v>
      </c>
      <c r="J714" s="253">
        <v>0</v>
      </c>
    </row>
    <row r="715" spans="1:10" ht="30" hidden="1">
      <c r="A715" s="254"/>
      <c r="B715" s="249"/>
      <c r="C715" s="250"/>
      <c r="D715" s="250"/>
      <c r="E715" s="260">
        <v>4216</v>
      </c>
      <c r="F715" s="297" t="s">
        <v>116</v>
      </c>
      <c r="G715" s="257"/>
      <c r="H715" s="253">
        <f t="shared" si="14"/>
        <v>0</v>
      </c>
      <c r="I715" s="253"/>
      <c r="J715" s="253">
        <v>0</v>
      </c>
    </row>
    <row r="716" spans="1:10" ht="252" hidden="1" customHeight="1">
      <c r="A716" s="254"/>
      <c r="B716" s="262" t="s">
        <v>283</v>
      </c>
      <c r="C716" s="251">
        <v>8</v>
      </c>
      <c r="D716" s="251">
        <v>0</v>
      </c>
      <c r="E716" s="251"/>
      <c r="F716" s="287" t="s">
        <v>73</v>
      </c>
      <c r="G716" s="255" t="s">
        <v>802</v>
      </c>
      <c r="H716" s="253">
        <f t="shared" ref="H716:H724" si="15">SUM(I716:J716)</f>
        <v>0</v>
      </c>
      <c r="I716" s="253">
        <f>SUM(I717)</f>
        <v>0</v>
      </c>
      <c r="J716" s="253">
        <f>SUM(J717)</f>
        <v>0</v>
      </c>
    </row>
    <row r="717" spans="1:10" ht="252" hidden="1" customHeight="1">
      <c r="A717" s="254">
        <v>3080</v>
      </c>
      <c r="B717" s="249" t="s">
        <v>283</v>
      </c>
      <c r="C717" s="250">
        <v>8</v>
      </c>
      <c r="D717" s="250">
        <v>1</v>
      </c>
      <c r="E717" s="250"/>
      <c r="F717" s="256" t="s">
        <v>73</v>
      </c>
      <c r="G717" s="267" t="s">
        <v>803</v>
      </c>
      <c r="H717" s="253">
        <f t="shared" si="15"/>
        <v>0</v>
      </c>
      <c r="I717" s="253">
        <f>SUM(I718)</f>
        <v>0</v>
      </c>
      <c r="J717" s="253">
        <f>SUM(J718)</f>
        <v>0</v>
      </c>
    </row>
    <row r="718" spans="1:10" ht="26.25" hidden="1" customHeight="1">
      <c r="A718" s="254">
        <v>3081</v>
      </c>
      <c r="B718" s="262" t="s">
        <v>283</v>
      </c>
      <c r="C718" s="310">
        <v>9</v>
      </c>
      <c r="D718" s="251">
        <v>0</v>
      </c>
      <c r="E718" s="251"/>
      <c r="F718" s="287" t="s">
        <v>74</v>
      </c>
      <c r="G718" s="255" t="s">
        <v>805</v>
      </c>
      <c r="H718" s="253">
        <f t="shared" si="15"/>
        <v>0</v>
      </c>
      <c r="I718" s="253">
        <f>SUM(I719+I721)</f>
        <v>0</v>
      </c>
      <c r="J718" s="253">
        <f>SUM(J719+J721)</f>
        <v>0</v>
      </c>
    </row>
    <row r="719" spans="1:10" ht="24" hidden="1" customHeight="1">
      <c r="A719" s="254">
        <v>3090</v>
      </c>
      <c r="B719" s="249" t="s">
        <v>283</v>
      </c>
      <c r="C719" s="248">
        <v>9</v>
      </c>
      <c r="D719" s="250">
        <v>1</v>
      </c>
      <c r="E719" s="250"/>
      <c r="F719" s="256" t="s">
        <v>804</v>
      </c>
      <c r="G719" s="267" t="s">
        <v>806</v>
      </c>
      <c r="H719" s="253">
        <f t="shared" si="15"/>
        <v>0</v>
      </c>
      <c r="I719" s="253">
        <v>0</v>
      </c>
      <c r="J719" s="253">
        <f>SUM(J218:J219)</f>
        <v>0</v>
      </c>
    </row>
    <row r="720" spans="1:10" ht="23.25" hidden="1" customHeight="1">
      <c r="A720" s="254">
        <v>3091</v>
      </c>
      <c r="B720" s="249"/>
      <c r="C720" s="250"/>
      <c r="D720" s="250"/>
      <c r="E720" s="250"/>
      <c r="F720" s="256" t="s">
        <v>842</v>
      </c>
      <c r="G720" s="257"/>
      <c r="H720" s="253">
        <f t="shared" si="15"/>
        <v>0</v>
      </c>
      <c r="I720" s="253"/>
      <c r="J720" s="253"/>
    </row>
    <row r="721" spans="1:137" ht="36" hidden="1" customHeight="1">
      <c r="A721" s="254"/>
      <c r="B721" s="249" t="s">
        <v>283</v>
      </c>
      <c r="C721" s="248">
        <v>9</v>
      </c>
      <c r="D721" s="250">
        <v>2</v>
      </c>
      <c r="E721" s="250"/>
      <c r="F721" s="256" t="s">
        <v>302</v>
      </c>
      <c r="G721" s="267"/>
      <c r="H721" s="253">
        <f t="shared" si="15"/>
        <v>0</v>
      </c>
      <c r="I721" s="253">
        <f>SUM(I723:I724)</f>
        <v>0</v>
      </c>
      <c r="J721" s="253">
        <f>SUM(J723:J724)</f>
        <v>0</v>
      </c>
    </row>
    <row r="722" spans="1:137" ht="38.25" hidden="1" customHeight="1">
      <c r="A722" s="254">
        <v>3092</v>
      </c>
      <c r="B722" s="249"/>
      <c r="C722" s="250"/>
      <c r="D722" s="250"/>
      <c r="E722" s="250"/>
      <c r="F722" s="256" t="s">
        <v>842</v>
      </c>
      <c r="G722" s="257"/>
      <c r="H722" s="253">
        <f t="shared" si="15"/>
        <v>0</v>
      </c>
      <c r="I722" s="253"/>
      <c r="J722" s="253"/>
    </row>
    <row r="723" spans="1:137" ht="15" hidden="1" customHeight="1">
      <c r="A723" s="254"/>
      <c r="B723" s="249"/>
      <c r="C723" s="250"/>
      <c r="D723" s="250"/>
      <c r="E723" s="250"/>
      <c r="F723" s="256" t="s">
        <v>848</v>
      </c>
      <c r="G723" s="257"/>
      <c r="H723" s="253">
        <f t="shared" si="15"/>
        <v>0</v>
      </c>
      <c r="I723" s="253"/>
      <c r="J723" s="253"/>
    </row>
    <row r="724" spans="1:137" ht="0.75" hidden="1" customHeight="1">
      <c r="A724" s="254"/>
      <c r="B724" s="249"/>
      <c r="C724" s="250"/>
      <c r="D724" s="250"/>
      <c r="E724" s="250"/>
      <c r="F724" s="256" t="s">
        <v>848</v>
      </c>
      <c r="G724" s="257"/>
      <c r="H724" s="253">
        <f t="shared" si="15"/>
        <v>0</v>
      </c>
      <c r="I724" s="253"/>
      <c r="J724" s="253"/>
    </row>
    <row r="725" spans="1:137" ht="40.5" customHeight="1">
      <c r="A725" s="254"/>
      <c r="B725" s="249" t="s">
        <v>284</v>
      </c>
      <c r="C725" s="249">
        <v>0</v>
      </c>
      <c r="D725" s="249">
        <v>0</v>
      </c>
      <c r="E725" s="262"/>
      <c r="F725" s="311" t="s">
        <v>888</v>
      </c>
      <c r="G725" s="240"/>
      <c r="H725" s="247">
        <f>I725+J725</f>
        <v>200000</v>
      </c>
      <c r="I725" s="253">
        <f>I726</f>
        <v>200000</v>
      </c>
      <c r="J725" s="253">
        <v>0</v>
      </c>
      <c r="K725" s="101"/>
      <c r="L725" s="101"/>
      <c r="M725" s="101"/>
      <c r="N725" s="101"/>
      <c r="O725" s="101"/>
      <c r="P725" s="101"/>
      <c r="Q725" s="101"/>
      <c r="R725" s="101"/>
      <c r="S725" s="101"/>
      <c r="T725" s="101"/>
      <c r="U725" s="101"/>
      <c r="V725" s="101"/>
      <c r="W725" s="101"/>
      <c r="X725" s="101"/>
      <c r="Y725" s="101"/>
      <c r="Z725" s="101"/>
      <c r="AA725" s="101"/>
      <c r="AB725" s="101"/>
      <c r="AC725" s="101"/>
      <c r="AD725" s="101"/>
      <c r="AE725" s="101"/>
      <c r="AF725" s="101"/>
      <c r="AG725" s="101"/>
      <c r="AH725" s="101"/>
      <c r="AI725" s="101"/>
      <c r="AJ725" s="101"/>
      <c r="AK725" s="101"/>
      <c r="AL725" s="101"/>
      <c r="AM725" s="101"/>
      <c r="AN725" s="101"/>
      <c r="AO725" s="101"/>
      <c r="AP725" s="101"/>
      <c r="AQ725" s="101"/>
      <c r="AR725" s="101"/>
      <c r="AS725" s="101"/>
      <c r="AT725" s="101"/>
      <c r="AU725" s="101"/>
      <c r="AV725" s="101"/>
      <c r="AW725" s="101"/>
      <c r="AX725" s="101"/>
      <c r="AY725" s="101"/>
      <c r="AZ725" s="101"/>
      <c r="BA725" s="101"/>
      <c r="BB725" s="101"/>
      <c r="BC725" s="101"/>
      <c r="BD725" s="101"/>
      <c r="BE725" s="101"/>
      <c r="BF725" s="101"/>
      <c r="BG725" s="101"/>
      <c r="BH725" s="101"/>
      <c r="BI725" s="101"/>
      <c r="BJ725" s="101"/>
      <c r="BK725" s="101"/>
      <c r="BL725" s="101"/>
      <c r="BM725" s="101"/>
      <c r="BN725" s="101"/>
      <c r="BO725" s="101"/>
      <c r="BP725" s="101"/>
      <c r="BQ725" s="101"/>
      <c r="BR725" s="101"/>
      <c r="BS725" s="101"/>
      <c r="BT725" s="101"/>
      <c r="BU725" s="101"/>
      <c r="BV725" s="101"/>
      <c r="BW725" s="101"/>
      <c r="BX725" s="101"/>
      <c r="BY725" s="101"/>
      <c r="BZ725" s="101"/>
      <c r="CA725" s="101"/>
      <c r="CB725" s="101"/>
      <c r="CC725" s="101"/>
      <c r="CD725" s="101"/>
      <c r="CE725" s="101"/>
      <c r="CF725" s="101"/>
      <c r="CG725" s="101"/>
      <c r="CH725" s="101"/>
      <c r="CI725" s="101"/>
      <c r="CJ725" s="101"/>
      <c r="CK725" s="101"/>
      <c r="CL725" s="101"/>
      <c r="CM725" s="101"/>
      <c r="CN725" s="101"/>
      <c r="CO725" s="101"/>
      <c r="CP725" s="101"/>
      <c r="CQ725" s="101"/>
      <c r="CR725" s="101"/>
      <c r="CS725" s="101"/>
      <c r="CT725" s="101"/>
      <c r="CU725" s="101"/>
      <c r="CV725" s="101"/>
      <c r="CW725" s="101"/>
      <c r="CX725" s="101"/>
      <c r="CY725" s="101"/>
      <c r="CZ725" s="101"/>
      <c r="DA725" s="101"/>
      <c r="DB725" s="101"/>
      <c r="DC725" s="101"/>
      <c r="DD725" s="101"/>
      <c r="DE725" s="101"/>
      <c r="DF725" s="101"/>
      <c r="DG725" s="101"/>
      <c r="DH725" s="101"/>
      <c r="DI725" s="101"/>
      <c r="DJ725" s="101"/>
      <c r="DK725" s="101"/>
      <c r="DL725" s="101"/>
      <c r="DM725" s="101"/>
      <c r="DN725" s="101"/>
      <c r="DO725" s="101"/>
      <c r="DP725" s="101"/>
      <c r="DQ725" s="101"/>
      <c r="DR725" s="101"/>
      <c r="DS725" s="101"/>
      <c r="DT725" s="101"/>
      <c r="DU725" s="101"/>
      <c r="DV725" s="101"/>
      <c r="DW725" s="101"/>
      <c r="DX725" s="101"/>
      <c r="DY725" s="101"/>
      <c r="DZ725" s="101"/>
      <c r="EA725" s="101"/>
      <c r="EB725" s="101"/>
      <c r="EC725" s="101"/>
      <c r="ED725" s="101"/>
      <c r="EE725" s="101"/>
      <c r="EF725" s="101"/>
      <c r="EG725" s="101"/>
    </row>
    <row r="726" spans="1:137" s="101" customFormat="1" ht="39.75" customHeight="1">
      <c r="A726" s="248">
        <v>3100</v>
      </c>
      <c r="B726" s="312" t="s">
        <v>284</v>
      </c>
      <c r="C726" s="312">
        <v>1</v>
      </c>
      <c r="D726" s="312">
        <v>0</v>
      </c>
      <c r="E726" s="312"/>
      <c r="F726" s="313" t="s">
        <v>75</v>
      </c>
      <c r="G726" s="267"/>
      <c r="H726" s="314">
        <f>SUM(H727)</f>
        <v>0</v>
      </c>
      <c r="I726" s="314">
        <f>I727</f>
        <v>200000</v>
      </c>
      <c r="J726" s="253">
        <v>0</v>
      </c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  <c r="AA726" s="74"/>
      <c r="AB726" s="74"/>
      <c r="AC726" s="74"/>
      <c r="AD726" s="74"/>
      <c r="AE726" s="74"/>
      <c r="AF726" s="74"/>
      <c r="AG726" s="74"/>
      <c r="AH726" s="74"/>
      <c r="AI726" s="74"/>
      <c r="AJ726" s="74"/>
      <c r="AK726" s="74"/>
      <c r="AL726" s="74"/>
      <c r="AM726" s="74"/>
      <c r="AN726" s="74"/>
      <c r="AO726" s="74"/>
      <c r="AP726" s="74"/>
      <c r="AQ726" s="74"/>
      <c r="AR726" s="74"/>
      <c r="AS726" s="74"/>
      <c r="AT726" s="74"/>
      <c r="AU726" s="74"/>
      <c r="AV726" s="74"/>
      <c r="AW726" s="74"/>
      <c r="AX726" s="74"/>
      <c r="AY726" s="74"/>
      <c r="AZ726" s="74"/>
      <c r="BA726" s="74"/>
      <c r="BB726" s="74"/>
      <c r="BC726" s="74"/>
      <c r="BD726" s="74"/>
      <c r="BE726" s="74"/>
      <c r="BF726" s="74"/>
      <c r="BG726" s="74"/>
      <c r="BH726" s="74"/>
      <c r="BI726" s="74"/>
      <c r="BJ726" s="74"/>
      <c r="BK726" s="74"/>
      <c r="BL726" s="74"/>
      <c r="BM726" s="74"/>
      <c r="BN726" s="74"/>
      <c r="BO726" s="74"/>
      <c r="BP726" s="74"/>
      <c r="BQ726" s="74"/>
      <c r="BR726" s="74"/>
      <c r="BS726" s="74"/>
      <c r="BT726" s="74"/>
      <c r="BU726" s="74"/>
      <c r="BV726" s="74"/>
      <c r="BW726" s="74"/>
      <c r="BX726" s="74"/>
      <c r="BY726" s="74"/>
      <c r="BZ726" s="74"/>
      <c r="CA726" s="74"/>
      <c r="CB726" s="74"/>
      <c r="CC726" s="74"/>
      <c r="CD726" s="74"/>
      <c r="CE726" s="74"/>
      <c r="CF726" s="74"/>
      <c r="CG726" s="74"/>
      <c r="CH726" s="74"/>
      <c r="CI726" s="74"/>
      <c r="CJ726" s="74"/>
      <c r="CK726" s="74"/>
      <c r="CL726" s="74"/>
      <c r="CM726" s="74"/>
      <c r="CN726" s="74"/>
      <c r="CO726" s="74"/>
      <c r="CP726" s="74"/>
      <c r="CQ726" s="74"/>
      <c r="CR726" s="74"/>
      <c r="CS726" s="74"/>
      <c r="CT726" s="74"/>
      <c r="CU726" s="74"/>
      <c r="CV726" s="74"/>
      <c r="CW726" s="74"/>
      <c r="CX726" s="74"/>
      <c r="CY726" s="74"/>
      <c r="CZ726" s="74"/>
      <c r="DA726" s="74"/>
      <c r="DB726" s="74"/>
      <c r="DC726" s="74"/>
      <c r="DD726" s="74"/>
      <c r="DE726" s="74"/>
      <c r="DF726" s="74"/>
      <c r="DG726" s="74"/>
      <c r="DH726" s="74"/>
      <c r="DI726" s="74"/>
      <c r="DJ726" s="74"/>
      <c r="DK726" s="74"/>
      <c r="DL726" s="74"/>
      <c r="DM726" s="74"/>
      <c r="DN726" s="74"/>
      <c r="DO726" s="74"/>
      <c r="DP726" s="74"/>
      <c r="DQ726" s="74"/>
      <c r="DR726" s="74"/>
      <c r="DS726" s="74"/>
      <c r="DT726" s="74"/>
      <c r="DU726" s="74"/>
      <c r="DV726" s="74"/>
      <c r="DW726" s="74"/>
      <c r="DX726" s="74"/>
      <c r="DY726" s="74"/>
      <c r="DZ726" s="74"/>
      <c r="EA726" s="74"/>
      <c r="EB726" s="74"/>
      <c r="EC726" s="74"/>
      <c r="ED726" s="74"/>
      <c r="EE726" s="74"/>
      <c r="EF726" s="74"/>
      <c r="EG726" s="74"/>
    </row>
    <row r="727" spans="1:137" ht="26.25" customHeight="1">
      <c r="A727" s="254">
        <v>3110</v>
      </c>
      <c r="B727" s="312" t="s">
        <v>284</v>
      </c>
      <c r="C727" s="312">
        <v>1</v>
      </c>
      <c r="D727" s="312">
        <v>2</v>
      </c>
      <c r="E727" s="312"/>
      <c r="F727" s="305" t="s">
        <v>104</v>
      </c>
      <c r="G727" s="267"/>
      <c r="H727" s="314">
        <f>SUM(H729)</f>
        <v>0</v>
      </c>
      <c r="I727" s="314">
        <f>I729</f>
        <v>200000</v>
      </c>
      <c r="J727" s="253">
        <v>0</v>
      </c>
    </row>
    <row r="728" spans="1:137" ht="59.25" customHeight="1">
      <c r="A728" s="254">
        <v>3112</v>
      </c>
      <c r="B728" s="249"/>
      <c r="C728" s="250"/>
      <c r="D728" s="250"/>
      <c r="E728" s="250"/>
      <c r="F728" s="256" t="s">
        <v>842</v>
      </c>
      <c r="G728" s="257"/>
      <c r="H728" s="253">
        <f>SUM(I728:J728)</f>
        <v>0</v>
      </c>
      <c r="I728" s="253">
        <v>0</v>
      </c>
      <c r="J728" s="253">
        <v>0</v>
      </c>
    </row>
    <row r="729" spans="1:137" ht="21.75" customHeight="1">
      <c r="A729" s="254"/>
      <c r="B729" s="249"/>
      <c r="C729" s="250"/>
      <c r="D729" s="250"/>
      <c r="E729" s="254">
        <v>4891</v>
      </c>
      <c r="F729" s="281" t="s">
        <v>606</v>
      </c>
      <c r="G729" s="257"/>
      <c r="H729" s="314">
        <v>0</v>
      </c>
      <c r="I729" s="314">
        <f>I730</f>
        <v>200000</v>
      </c>
      <c r="J729" s="247">
        <v>0</v>
      </c>
    </row>
    <row r="730" spans="1:137" ht="29.25" customHeight="1">
      <c r="A730" s="254"/>
      <c r="B730" s="249"/>
      <c r="C730" s="250"/>
      <c r="D730" s="250"/>
      <c r="E730" s="250"/>
      <c r="F730" s="256" t="s">
        <v>848</v>
      </c>
      <c r="G730" s="257"/>
      <c r="H730" s="253">
        <f>SUM(I730:J730)</f>
        <v>200000</v>
      </c>
      <c r="I730" s="253">
        <v>200000</v>
      </c>
      <c r="J730" s="253">
        <v>0</v>
      </c>
    </row>
    <row r="731" spans="1:137">
      <c r="A731" s="101"/>
      <c r="B731" s="315"/>
      <c r="C731" s="316"/>
      <c r="D731" s="317"/>
      <c r="E731" s="317"/>
    </row>
    <row r="732" spans="1:137">
      <c r="C732" s="316"/>
      <c r="D732" s="317"/>
      <c r="E732" s="317"/>
    </row>
    <row r="733" spans="1:137">
      <c r="C733" s="316"/>
      <c r="D733" s="317"/>
      <c r="E733" s="317"/>
      <c r="F733" s="74"/>
    </row>
  </sheetData>
  <mergeCells count="12">
    <mergeCell ref="I6:J6"/>
    <mergeCell ref="A1:J1"/>
    <mergeCell ref="A3:J3"/>
    <mergeCell ref="A6:A7"/>
    <mergeCell ref="B6:B7"/>
    <mergeCell ref="I5:J5"/>
    <mergeCell ref="C6:C7"/>
    <mergeCell ref="D6:D7"/>
    <mergeCell ref="E6:E7"/>
    <mergeCell ref="F6:F7"/>
    <mergeCell ref="G6:G7"/>
    <mergeCell ref="H6:H7"/>
  </mergeCells>
  <pageMargins left="0" right="0" top="0" bottom="0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Կազմ</vt:lpstr>
      <vt:lpstr>Հատված 1</vt:lpstr>
      <vt:lpstr>Հատված 2</vt:lpstr>
      <vt:lpstr>Հատված 3</vt:lpstr>
      <vt:lpstr>Հատված 4-5</vt:lpstr>
      <vt:lpstr>Հատված 6</vt:lpstr>
      <vt:lpstr>'Հատված 1'!Print_Titles</vt:lpstr>
      <vt:lpstr>'Հատված 2'!Print_Titles</vt:lpstr>
      <vt:lpstr>'Հատված 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KOMP2</dc:creator>
  <cp:lastModifiedBy>user1</cp:lastModifiedBy>
  <cp:lastPrinted>2024-11-28T07:16:45Z</cp:lastPrinted>
  <dcterms:created xsi:type="dcterms:W3CDTF">1996-10-14T23:33:28Z</dcterms:created>
  <dcterms:modified xsi:type="dcterms:W3CDTF">2026-01-08T13:01:36Z</dcterms:modified>
</cp:coreProperties>
</file>