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5\12.2025\11.12.2025\"/>
    </mc:Choice>
  </mc:AlternateContent>
  <xr:revisionPtr revIDLastSave="0" documentId="13_ncr:1_{BA83590F-03CD-4614-A1ED-924477B0B15C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2" sheetId="3" r:id="rId1"/>
    <sheet name="Հատված 4-5" sheetId="10" state="hidden" r:id="rId2"/>
  </sheets>
  <externalReferences>
    <externalReference r:id="rId3"/>
  </externalReferences>
  <definedNames>
    <definedName name="_xlnm.Print_Area" localSheetId="0">'Հատված 2'!$A$3:$I$225</definedName>
    <definedName name="_xlnm.Print_Titles" localSheetId="0">'Հատված 2'!$6:$8</definedName>
  </definedNames>
  <calcPr calcId="191029"/>
</workbook>
</file>

<file path=xl/calcChain.xml><?xml version="1.0" encoding="utf-8"?>
<calcChain xmlns="http://schemas.openxmlformats.org/spreadsheetml/2006/main">
  <c r="G172" i="3" l="1"/>
  <c r="G70" i="3"/>
  <c r="F225" i="3" l="1"/>
  <c r="F224" i="3" s="1"/>
  <c r="F223" i="3" s="1"/>
  <c r="H224" i="3"/>
  <c r="H223" i="3" s="1"/>
  <c r="G224" i="3"/>
  <c r="G223" i="3"/>
  <c r="F222" i="3"/>
  <c r="F221" i="3"/>
  <c r="H220" i="3"/>
  <c r="G220" i="3"/>
  <c r="F220" i="3"/>
  <c r="F219" i="3"/>
  <c r="H218" i="3"/>
  <c r="G218" i="3"/>
  <c r="F218" i="3" s="1"/>
  <c r="F217" i="3"/>
  <c r="H216" i="3"/>
  <c r="G216" i="3"/>
  <c r="F216" i="3" s="1"/>
  <c r="F215" i="3"/>
  <c r="H214" i="3"/>
  <c r="G214" i="3"/>
  <c r="F213" i="3"/>
  <c r="H212" i="3"/>
  <c r="G212" i="3"/>
  <c r="F212" i="3" s="1"/>
  <c r="F211" i="3"/>
  <c r="H210" i="3"/>
  <c r="G210" i="3"/>
  <c r="G208" i="3"/>
  <c r="F207" i="3"/>
  <c r="H206" i="3"/>
  <c r="G206" i="3"/>
  <c r="F205" i="3"/>
  <c r="F204" i="3"/>
  <c r="H203" i="3"/>
  <c r="G203" i="3"/>
  <c r="F201" i="3"/>
  <c r="H200" i="3"/>
  <c r="F200" i="3" s="1"/>
  <c r="G200" i="3"/>
  <c r="F199" i="3"/>
  <c r="H198" i="3"/>
  <c r="G198" i="3"/>
  <c r="F198" i="3" s="1"/>
  <c r="F197" i="3"/>
  <c r="H196" i="3"/>
  <c r="G196" i="3"/>
  <c r="F195" i="3"/>
  <c r="F194" i="3"/>
  <c r="H193" i="3"/>
  <c r="G193" i="3"/>
  <c r="F192" i="3"/>
  <c r="F191" i="3"/>
  <c r="H190" i="3"/>
  <c r="G190" i="3"/>
  <c r="F190" i="3" s="1"/>
  <c r="F189" i="3"/>
  <c r="F188" i="3"/>
  <c r="H187" i="3"/>
  <c r="G187" i="3"/>
  <c r="F186" i="3"/>
  <c r="F185" i="3"/>
  <c r="H184" i="3"/>
  <c r="G184" i="3"/>
  <c r="F183" i="3"/>
  <c r="F182" i="3"/>
  <c r="H181" i="3"/>
  <c r="G181" i="3"/>
  <c r="F179" i="3"/>
  <c r="H178" i="3"/>
  <c r="G178" i="3"/>
  <c r="F178" i="3" s="1"/>
  <c r="F177" i="3"/>
  <c r="H176" i="3"/>
  <c r="G176" i="3"/>
  <c r="F176" i="3" s="1"/>
  <c r="F175" i="3"/>
  <c r="F174" i="3"/>
  <c r="F173" i="3"/>
  <c r="H172" i="3"/>
  <c r="F172" i="3"/>
  <c r="F171" i="3"/>
  <c r="F170" i="3"/>
  <c r="F169" i="3"/>
  <c r="H168" i="3"/>
  <c r="F168" i="3" s="1"/>
  <c r="G168" i="3"/>
  <c r="F167" i="3"/>
  <c r="F166" i="3"/>
  <c r="F165" i="3"/>
  <c r="F164" i="3"/>
  <c r="F163" i="3"/>
  <c r="F162" i="3"/>
  <c r="F161" i="3"/>
  <c r="H160" i="3"/>
  <c r="G160" i="3"/>
  <c r="F159" i="3"/>
  <c r="H158" i="3"/>
  <c r="G158" i="3"/>
  <c r="F156" i="3"/>
  <c r="F155" i="3"/>
  <c r="H154" i="3"/>
  <c r="G154" i="3"/>
  <c r="F154" i="3" s="1"/>
  <c r="F153" i="3"/>
  <c r="H152" i="3"/>
  <c r="G152" i="3"/>
  <c r="F151" i="3"/>
  <c r="H150" i="3"/>
  <c r="G150" i="3"/>
  <c r="F150" i="3" s="1"/>
  <c r="F149" i="3"/>
  <c r="F148" i="3"/>
  <c r="F147" i="3"/>
  <c r="F146" i="3"/>
  <c r="H145" i="3"/>
  <c r="G145" i="3"/>
  <c r="F144" i="3"/>
  <c r="F143" i="3"/>
  <c r="F142" i="3"/>
  <c r="F141" i="3"/>
  <c r="H140" i="3"/>
  <c r="G140" i="3"/>
  <c r="F140" i="3" s="1"/>
  <c r="F139" i="3"/>
  <c r="F138" i="3"/>
  <c r="F137" i="3"/>
  <c r="H136" i="3"/>
  <c r="G136" i="3"/>
  <c r="F136" i="3" s="1"/>
  <c r="F134" i="3"/>
  <c r="H133" i="3"/>
  <c r="G133" i="3"/>
  <c r="F132" i="3"/>
  <c r="H131" i="3"/>
  <c r="G131" i="3"/>
  <c r="F131" i="3"/>
  <c r="F130" i="3"/>
  <c r="H129" i="3"/>
  <c r="G129" i="3"/>
  <c r="F128" i="3"/>
  <c r="H127" i="3"/>
  <c r="H122" i="3" s="1"/>
  <c r="G127" i="3"/>
  <c r="F127" i="3" s="1"/>
  <c r="F126" i="3"/>
  <c r="H125" i="3"/>
  <c r="G125" i="3"/>
  <c r="F125" i="3" s="1"/>
  <c r="F124" i="3"/>
  <c r="H123" i="3"/>
  <c r="G123" i="3"/>
  <c r="F123" i="3" s="1"/>
  <c r="F121" i="3"/>
  <c r="H120" i="3"/>
  <c r="G120" i="3"/>
  <c r="F119" i="3"/>
  <c r="H118" i="3"/>
  <c r="G118" i="3"/>
  <c r="F118" i="3" s="1"/>
  <c r="F117" i="3"/>
  <c r="H116" i="3"/>
  <c r="G116" i="3"/>
  <c r="F115" i="3"/>
  <c r="H114" i="3"/>
  <c r="G114" i="3"/>
  <c r="F114" i="3" s="1"/>
  <c r="F113" i="3"/>
  <c r="H112" i="3"/>
  <c r="G112" i="3"/>
  <c r="F112" i="3" s="1"/>
  <c r="F111" i="3"/>
  <c r="H110" i="3"/>
  <c r="F110" i="3" s="1"/>
  <c r="G110" i="3"/>
  <c r="F108" i="3"/>
  <c r="H107" i="3"/>
  <c r="G107" i="3"/>
  <c r="F106" i="3"/>
  <c r="F105" i="3"/>
  <c r="F104" i="3"/>
  <c r="F103" i="3"/>
  <c r="F102" i="3"/>
  <c r="F101" i="3"/>
  <c r="F100" i="3"/>
  <c r="H99" i="3"/>
  <c r="G99" i="3"/>
  <c r="F98" i="3"/>
  <c r="F97" i="3"/>
  <c r="F96" i="3"/>
  <c r="F95" i="3"/>
  <c r="H94" i="3"/>
  <c r="G94" i="3"/>
  <c r="F94" i="3" s="1"/>
  <c r="F93" i="3"/>
  <c r="H92" i="3"/>
  <c r="G92" i="3"/>
  <c r="F92" i="3" s="1"/>
  <c r="F91" i="3"/>
  <c r="F90" i="3"/>
  <c r="F89" i="3"/>
  <c r="F88" i="3"/>
  <c r="F87" i="3"/>
  <c r="H86" i="3"/>
  <c r="G86" i="3"/>
  <c r="F85" i="3"/>
  <c r="F84" i="3"/>
  <c r="F83" i="3"/>
  <c r="H82" i="3"/>
  <c r="G82" i="3"/>
  <c r="F81" i="3"/>
  <c r="F80" i="3"/>
  <c r="F79" i="3"/>
  <c r="F78" i="3"/>
  <c r="F77" i="3"/>
  <c r="F76" i="3"/>
  <c r="H75" i="3"/>
  <c r="G75" i="3"/>
  <c r="F74" i="3"/>
  <c r="F73" i="3"/>
  <c r="F72" i="3"/>
  <c r="F71" i="3"/>
  <c r="H70" i="3"/>
  <c r="F69" i="3"/>
  <c r="F68" i="3"/>
  <c r="H67" i="3"/>
  <c r="G67" i="3"/>
  <c r="F65" i="3"/>
  <c r="H64" i="3"/>
  <c r="G64" i="3"/>
  <c r="F63" i="3"/>
  <c r="H62" i="3"/>
  <c r="G62" i="3"/>
  <c r="F61" i="3"/>
  <c r="H60" i="3"/>
  <c r="G60" i="3"/>
  <c r="F59" i="3"/>
  <c r="H58" i="3"/>
  <c r="G58" i="3"/>
  <c r="F57" i="3"/>
  <c r="F56" i="3"/>
  <c r="H55" i="3"/>
  <c r="H52" i="3" s="1"/>
  <c r="G55" i="3"/>
  <c r="F55" i="3" s="1"/>
  <c r="F54" i="3"/>
  <c r="H53" i="3"/>
  <c r="G53" i="3"/>
  <c r="F53" i="3" s="1"/>
  <c r="G49" i="3"/>
  <c r="F47" i="3"/>
  <c r="G46" i="3"/>
  <c r="F45" i="3"/>
  <c r="H44" i="3"/>
  <c r="G44" i="3"/>
  <c r="F44" i="3" s="1"/>
  <c r="F43" i="3"/>
  <c r="H42" i="3"/>
  <c r="F42" i="3" s="1"/>
  <c r="G42" i="3"/>
  <c r="F41" i="3"/>
  <c r="H40" i="3"/>
  <c r="G40" i="3"/>
  <c r="G37" i="3" s="1"/>
  <c r="F39" i="3"/>
  <c r="H38" i="3"/>
  <c r="G38" i="3"/>
  <c r="F38" i="3" s="1"/>
  <c r="F35" i="3"/>
  <c r="F34" i="3"/>
  <c r="F33" i="3"/>
  <c r="G31" i="3"/>
  <c r="G29" i="3" s="1"/>
  <c r="F30" i="3"/>
  <c r="F28" i="3"/>
  <c r="H27" i="3"/>
  <c r="G27" i="3"/>
  <c r="F27" i="3" s="1"/>
  <c r="F26" i="3"/>
  <c r="H25" i="3"/>
  <c r="F25" i="3" s="1"/>
  <c r="G25" i="3"/>
  <c r="F24" i="3"/>
  <c r="H23" i="3"/>
  <c r="G23" i="3"/>
  <c r="F22" i="3"/>
  <c r="F21" i="3"/>
  <c r="F20" i="3"/>
  <c r="H19" i="3"/>
  <c r="G19" i="3"/>
  <c r="F19" i="3" s="1"/>
  <c r="F18" i="3"/>
  <c r="F17" i="3"/>
  <c r="H16" i="3"/>
  <c r="G16" i="3"/>
  <c r="F16" i="3" s="1"/>
  <c r="F15" i="3"/>
  <c r="F14" i="3"/>
  <c r="F13" i="3"/>
  <c r="H12" i="3"/>
  <c r="H11" i="3"/>
  <c r="G12" i="3"/>
  <c r="F12" i="3" s="1"/>
  <c r="E61" i="10"/>
  <c r="E58" i="10" s="1"/>
  <c r="F63" i="10"/>
  <c r="F62" i="10" s="1"/>
  <c r="D63" i="10"/>
  <c r="D64" i="10"/>
  <c r="D59" i="10"/>
  <c r="D80" i="10"/>
  <c r="D79" i="10"/>
  <c r="D78" i="10"/>
  <c r="D77" i="10"/>
  <c r="D76" i="10"/>
  <c r="D75" i="10"/>
  <c r="F74" i="10"/>
  <c r="D73" i="10"/>
  <c r="D72" i="10"/>
  <c r="F71" i="10"/>
  <c r="D71" i="10" s="1"/>
  <c r="E69" i="10"/>
  <c r="D68" i="10"/>
  <c r="D67" i="10"/>
  <c r="D60" i="10"/>
  <c r="D57" i="10"/>
  <c r="D56" i="10"/>
  <c r="F55" i="10"/>
  <c r="E55" i="10"/>
  <c r="D55" i="10" s="1"/>
  <c r="D54" i="10"/>
  <c r="D53" i="10"/>
  <c r="D52" i="10"/>
  <c r="F51" i="10"/>
  <c r="D49" i="10"/>
  <c r="D48" i="10"/>
  <c r="E47" i="10"/>
  <c r="D47" i="10"/>
  <c r="D46" i="10"/>
  <c r="D45" i="10"/>
  <c r="F44" i="10"/>
  <c r="F43" i="10" s="1"/>
  <c r="E44" i="10"/>
  <c r="E43" i="10" s="1"/>
  <c r="D42" i="10"/>
  <c r="D41" i="10"/>
  <c r="D40" i="10"/>
  <c r="D39" i="10"/>
  <c r="D38" i="10"/>
  <c r="D37" i="10"/>
  <c r="D36" i="10"/>
  <c r="D35" i="10"/>
  <c r="D34" i="10"/>
  <c r="D33" i="10"/>
  <c r="D32" i="10"/>
  <c r="F31" i="10"/>
  <c r="D31" i="10" s="1"/>
  <c r="D30" i="10"/>
  <c r="D29" i="10"/>
  <c r="D28" i="10"/>
  <c r="F27" i="10"/>
  <c r="D74" i="10"/>
  <c r="D27" i="10"/>
  <c r="F26" i="10"/>
  <c r="D26" i="10"/>
  <c r="D44" i="10"/>
  <c r="G180" i="3"/>
  <c r="G135" i="3"/>
  <c r="F70" i="10"/>
  <c r="D70" i="10" s="1"/>
  <c r="D51" i="10"/>
  <c r="F69" i="10"/>
  <c r="D69" i="10" s="1"/>
  <c r="F52" i="3" l="1"/>
  <c r="H51" i="3"/>
  <c r="F51" i="3" s="1"/>
  <c r="F160" i="3"/>
  <c r="F184" i="3"/>
  <c r="F40" i="3"/>
  <c r="F120" i="3"/>
  <c r="G122" i="3"/>
  <c r="F122" i="3" s="1"/>
  <c r="F187" i="3"/>
  <c r="F214" i="3"/>
  <c r="G11" i="3"/>
  <c r="F23" i="3"/>
  <c r="F129" i="3"/>
  <c r="F64" i="3"/>
  <c r="H157" i="3"/>
  <c r="F203" i="3"/>
  <c r="D61" i="10"/>
  <c r="F196" i="3"/>
  <c r="F58" i="3"/>
  <c r="F67" i="3"/>
  <c r="G66" i="3"/>
  <c r="F206" i="3"/>
  <c r="F116" i="3"/>
  <c r="F152" i="3"/>
  <c r="G48" i="3"/>
  <c r="F60" i="3"/>
  <c r="F99" i="3"/>
  <c r="F133" i="3"/>
  <c r="H109" i="3"/>
  <c r="G109" i="3"/>
  <c r="F109" i="3" s="1"/>
  <c r="D43" i="10"/>
  <c r="F145" i="3"/>
  <c r="F62" i="3"/>
  <c r="F82" i="3"/>
  <c r="F193" i="3"/>
  <c r="F210" i="3"/>
  <c r="E11" i="10"/>
  <c r="F24" i="10" s="1"/>
  <c r="H180" i="3"/>
  <c r="F180" i="3" s="1"/>
  <c r="F107" i="3"/>
  <c r="F86" i="3"/>
  <c r="H66" i="3"/>
  <c r="F66" i="3" s="1"/>
  <c r="F75" i="3"/>
  <c r="F58" i="10"/>
  <c r="F50" i="10" s="1"/>
  <c r="F25" i="10" s="1"/>
  <c r="D62" i="10"/>
  <c r="E50" i="10"/>
  <c r="H209" i="3"/>
  <c r="G157" i="3"/>
  <c r="F11" i="3"/>
  <c r="F181" i="3"/>
  <c r="F158" i="3"/>
  <c r="F70" i="3"/>
  <c r="H135" i="3"/>
  <c r="F135" i="3" s="1"/>
  <c r="G202" i="3"/>
  <c r="F157" i="3" l="1"/>
  <c r="H50" i="3"/>
  <c r="F50" i="3" s="1"/>
  <c r="H49" i="3"/>
  <c r="H10" i="3"/>
  <c r="D50" i="10"/>
  <c r="E25" i="10"/>
  <c r="D25" i="10" s="1"/>
  <c r="C11" i="10"/>
  <c r="D11" i="10"/>
  <c r="E24" i="10" s="1"/>
  <c r="D24" i="10" s="1"/>
  <c r="F209" i="3"/>
  <c r="H208" i="3"/>
  <c r="I25" i="10"/>
  <c r="G10" i="3"/>
  <c r="D58" i="10"/>
  <c r="H48" i="3" l="1"/>
  <c r="F49" i="3"/>
  <c r="F10" i="3"/>
  <c r="H202" i="3"/>
  <c r="F202" i="3" s="1"/>
  <c r="F208" i="3"/>
  <c r="H46" i="3" l="1"/>
  <c r="F48" i="3"/>
  <c r="F46" i="3" l="1"/>
  <c r="H37" i="3"/>
  <c r="H32" i="3" l="1"/>
  <c r="F37" i="3"/>
  <c r="H31" i="3" l="1"/>
  <c r="F32" i="3"/>
  <c r="H29" i="3" l="1"/>
  <c r="F29" i="3" s="1"/>
  <c r="F31" i="3"/>
  <c r="A21" i="10"/>
</calcChain>
</file>

<file path=xl/sharedStrings.xml><?xml version="1.0" encoding="utf-8"?>
<sst xmlns="http://schemas.openxmlformats.org/spreadsheetml/2006/main" count="606" uniqueCount="330">
  <si>
    <t>3</t>
  </si>
  <si>
    <t>8</t>
  </si>
  <si>
    <t>0</t>
  </si>
  <si>
    <t>1</t>
  </si>
  <si>
    <t>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</si>
  <si>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</si>
  <si>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</si>
  <si>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</si>
  <si>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</si>
  <si>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</si>
  <si>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</si>
  <si>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</si>
  <si>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</si>
  <si>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</si>
  <si>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</si>
  <si>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</si>
  <si>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X</t>
  </si>
  <si>
    <t>X</t>
  </si>
  <si>
    <t>(հազար դրամով)</t>
  </si>
  <si>
    <t>Ընդամենը (ս.5+ս.6)</t>
  </si>
  <si>
    <t>այդ թվում`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</si>
  <si>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</si>
  <si>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</si>
  <si>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</si>
  <si>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</si>
  <si>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</si>
  <si>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</si>
  <si>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</si>
  <si>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</si>
  <si>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</si>
  <si>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</si>
  <si>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</si>
  <si>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</si>
  <si>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</si>
  <si>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</si>
  <si>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</si>
  <si>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</si>
  <si>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</si>
  <si>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</si>
  <si>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</si>
  <si>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</si>
  <si>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</si>
  <si>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</si>
  <si>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</si>
  <si>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</si>
  <si>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</si>
  <si>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</si>
  <si>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</si>
  <si>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</si>
  <si>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</si>
  <si>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</si>
  <si>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</si>
  <si>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</si>
  <si>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</si>
  <si>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</si>
  <si>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</si>
  <si>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</si>
  <si>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</si>
  <si>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</si>
  <si>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</si>
  <si>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</si>
  <si>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</si>
  <si>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</si>
  <si>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</si>
  <si>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</si>
  <si>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</si>
  <si>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</si>
  <si>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</si>
  <si>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</si>
  <si>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</si>
  <si>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</si>
  <si>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</si>
  <si>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</si>
  <si>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</si>
  <si>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</si>
  <si>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</si>
  <si>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</si>
  <si>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</si>
  <si>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</si>
  <si>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</si>
  <si>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</si>
  <si>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</si>
  <si>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</si>
  <si>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</si>
  <si>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</si>
  <si>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</si>
  <si>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</si>
  <si>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</si>
  <si>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</si>
  <si>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</si>
  <si>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</si>
  <si>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</si>
  <si>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</si>
  <si>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</si>
  <si>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</si>
  <si>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</si>
  <si>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</si>
  <si>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</si>
  <si>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</si>
  <si>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</si>
  <si>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</si>
  <si>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</si>
  <si>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</si>
  <si>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</si>
  <si>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</si>
  <si>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</si>
  <si>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</si>
  <si>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</si>
  <si>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</si>
  <si>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</si>
  <si>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</si>
  <si>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</si>
  <si>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</si>
  <si>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</si>
  <si>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</si>
  <si>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</si>
  <si>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</si>
  <si>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</si>
  <si>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</si>
  <si>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</si>
  <si>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</si>
  <si>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</si>
  <si>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</si>
  <si>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</si>
  <si>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</si>
  <si>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</si>
  <si>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</si>
  <si>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</si>
  <si>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</si>
  <si>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</si>
  <si>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</si>
  <si>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</si>
  <si>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</si>
  <si>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</si>
  <si>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</si>
  <si>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</si>
  <si>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</si>
  <si>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</si>
  <si>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</si>
  <si>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</si>
  <si>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</si>
  <si>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</si>
  <si>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</si>
  <si>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</si>
  <si>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</si>
  <si>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</si>
  <si>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</si>
  <si>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</si>
  <si>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</si>
  <si>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</si>
  <si>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</si>
  <si>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</si>
  <si>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</si>
  <si>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</si>
  <si>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</si>
  <si>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</si>
  <si>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</si>
  <si>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</si>
  <si>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</si>
  <si>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</si>
  <si>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</si>
  <si>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</si>
  <si>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</si>
  <si>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</si>
  <si>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</si>
  <si>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</si>
  <si>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</si>
  <si>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</si>
  <si>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</si>
  <si>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</si>
  <si>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</si>
  <si>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</si>
  <si>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</si>
  <si>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</si>
  <si>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</si>
  <si>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</si>
  <si>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</si>
  <si>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</si>
  <si>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</si>
  <si>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</si>
  <si>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</si>
  <si>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</si>
  <si>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</si>
  <si>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</si>
  <si>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</si>
  <si>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</si>
  <si>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</si>
  <si>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</si>
  <si>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</si>
  <si>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</si>
  <si>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</si>
  <si>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</si>
  <si>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</si>
  <si>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</si>
  <si>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</si>
  <si>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</si>
  <si>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</si>
  <si>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</si>
  <si>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</si>
  <si>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</si>
  <si>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</si>
  <si>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</si>
  <si>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</si>
  <si>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</si>
  <si>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</si>
  <si>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</si>
  <si>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</si>
  <si>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</si>
  <si>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</si>
  <si>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</si>
  <si>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</si>
  <si>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</si>
  <si>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</si>
  <si>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</si>
  <si>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</si>
  <si>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</si>
  <si>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</si>
  <si>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</si>
  <si>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</si>
  <si>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</si>
  <si>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</si>
  <si>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</si>
  <si>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</si>
  <si>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</si>
  <si>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</si>
  <si>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</si>
  <si>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</si>
  <si>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</si>
  <si>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</si>
  <si>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</si>
  <si>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</si>
  <si>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</si>
  <si>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</si>
  <si>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</si>
  <si>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</si>
  <si>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</si>
  <si>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</si>
  <si>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</si>
  <si>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</si>
  <si>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</si>
  <si>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</si>
  <si>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</si>
  <si>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</si>
  <si>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</si>
  <si>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</si>
  <si>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</si>
  <si>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</si>
  <si>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</si>
  <si>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</si>
  <si>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</si>
  <si>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ՊԱՇՏՊԱՆՈՒԹՅՈՒՆ, այդ թվում` (տող2210+2220+տող2230+տող2240+տող2250)</t>
  </si>
  <si>
    <t xml:space="preserve">                   ՀԱՏՎԱԾ 2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</si>
  <si>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</si>
  <si>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</si>
  <si>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</si>
  <si>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</si>
  <si>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</si>
  <si>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</si>
  <si>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</si>
  <si>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</si>
  <si>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</si>
  <si>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</si>
  <si>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</si>
  <si>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</si>
  <si>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</si>
  <si>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</si>
  <si>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</si>
  <si>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</si>
  <si>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</si>
  <si>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</si>
  <si>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</si>
  <si>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</si>
  <si>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</si>
  <si>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</si>
  <si>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</si>
  <si>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</si>
  <si>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</si>
  <si>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</si>
  <si>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</si>
  <si>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</si>
  <si>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</si>
  <si>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</si>
  <si>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</si>
  <si>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</si>
  <si>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</si>
  <si>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</si>
  <si>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</si>
  <si>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</si>
  <si>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</si>
  <si>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</si>
  <si>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</si>
  <si>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</si>
  <si>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</si>
  <si>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</si>
  <si>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</si>
  <si>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</si>
  <si>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</si>
  <si>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</si>
  <si>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</si>
  <si>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</si>
  <si>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</si>
  <si>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</si>
  <si>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</si>
  <si>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</si>
  <si>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</si>
  <si>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</si>
  <si>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</si>
  <si>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</si>
  <si>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</si>
  <si>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</si>
  <si>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</si>
  <si>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</si>
  <si>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</si>
  <si>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</si>
  <si>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</si>
  <si>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</si>
  <si>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</si>
  <si>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</si>
  <si>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</si>
  <si>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</si>
  <si>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</si>
  <si>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</si>
  <si>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</si>
  <si>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</si>
  <si>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</si>
  <si>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</si>
  <si>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</si>
  <si>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Հավելված N 4
ՀՀ Կոտայքի մարզի Ջրվեժ համայնքի
ավագանու 2024 թվականի 
դեկտեմբերի 25-ի N 151-Ն որոշման</t>
  </si>
  <si>
    <t>Հավելված N 5
ՀՀ Կոտայքի մարզի Ջրվեժ համայնքի
ավագանու 2024 թվականի 
դեկտեմբերի 25-ի N 151-Ն որոշման</t>
  </si>
  <si>
    <t>Հավելված N 2
ՀՀ Կոտայքի մարզի Ջրվեժ համայնքի
ավագանու 2024 թվականի 
դեկտեմբերի 25-ի N 151-Ն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</si>
</sst>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"/>
    <numFmt numFmtId="169" formatCode="#,##0.0000"/>
    <numFmt numFmtId="170" formatCode="#,##0.00000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166" fontId="3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6" fillId="0" borderId="0" xfId="0" applyFont="1"/>
    <xf numFmtId="0" fontId="5" fillId="0" borderId="1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 readingOrder="1"/>
    </xf>
    <xf numFmtId="167" fontId="3" fillId="0" borderId="0" xfId="0" applyNumberFormat="1" applyFont="1" applyAlignment="1">
      <alignment horizontal="center"/>
    </xf>
    <xf numFmtId="0" fontId="17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readingOrder="1"/>
    </xf>
    <xf numFmtId="167" fontId="3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9" fontId="5" fillId="0" borderId="0" xfId="0" applyNumberFormat="1" applyFont="1"/>
    <xf numFmtId="49" fontId="4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167" fontId="3" fillId="0" borderId="0" xfId="0" applyNumberFormat="1" applyFont="1"/>
    <xf numFmtId="0" fontId="4" fillId="0" borderId="1" xfId="0" applyFont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15" fillId="0" borderId="1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top"/>
    </xf>
    <xf numFmtId="49" fontId="20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vertical="center" wrapText="1"/>
    </xf>
    <xf numFmtId="166" fontId="19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167" fontId="1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/>
    <xf numFmtId="0" fontId="4" fillId="0" borderId="1" xfId="0" applyFont="1" applyBorder="1" applyAlignment="1">
      <alignment vertical="center" wrapText="1"/>
    </xf>
    <xf numFmtId="167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/>
    </xf>
    <xf numFmtId="169" fontId="3" fillId="0" borderId="1" xfId="0" applyNumberFormat="1" applyFont="1" applyBorder="1" applyAlignment="1">
      <alignment horizontal="right"/>
    </xf>
    <xf numFmtId="169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 applyAlignment="1">
      <alignment horizontal="center" vertical="center" wrapText="1"/>
    </xf>
    <xf numFmtId="168" fontId="3" fillId="0" borderId="0" xfId="0" applyNumberFormat="1" applyFont="1"/>
    <xf numFmtId="169" fontId="3" fillId="0" borderId="0" xfId="0" applyNumberFormat="1" applyFont="1"/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horizontal="center" wrapText="1"/>
    </xf>
    <xf numFmtId="170" fontId="3" fillId="0" borderId="1" xfId="0" applyNumberFormat="1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%20&#1385;&#1406;&#1377;&#1391;&#1377;&#1398;%20&#1378;&#1397;&#1400;&#1410;&#1403;&#1381;\BYUGE-2025%20&#1363;&#1352;&#1363;%205-%20&#1405;&#1381;&#1402;&#1407;&#1381;&#1396;&#1378;&#1381;&#1408;%20-%20&#1398;&#1387;&#1405;&#14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Հատված 1"/>
      <sheetName val="Հատված 2"/>
      <sheetName val="Հատված 3"/>
      <sheetName val="Հատված 4-5"/>
      <sheetName val="Հատված 6"/>
    </sheetNames>
    <sheetDataSet>
      <sheetData sheetId="0">
        <row r="105">
          <cell r="F1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A3" sqref="A3"/>
    </sheetView>
  </sheetViews>
  <sheetFormatPr defaultRowHeight="17.25" x14ac:dyDescent="0.3"/>
  <cols>
    <col min="1" max="1" width="5.140625" style="116" customWidth="1"/>
    <col min="2" max="2" width="5.85546875" style="51" customWidth="1"/>
    <col min="3" max="3" width="5.5703125" style="52" customWidth="1"/>
    <col min="4" max="4" width="5.5703125" style="53" customWidth="1"/>
    <col min="5" max="5" width="42.140625" style="47" customWidth="1"/>
    <col min="6" max="7" width="11.85546875" style="19" customWidth="1"/>
    <col min="8" max="8" width="12.28515625" style="19" customWidth="1"/>
    <col min="9" max="9" width="4.5703125" style="1" customWidth="1"/>
    <col min="10" max="10" width="10.5703125" style="19" bestFit="1" customWidth="1"/>
    <col min="11" max="11" width="15.42578125" style="19" customWidth="1"/>
    <col min="12" max="16384" width="9.140625" style="19"/>
  </cols>
  <sheetData>
    <row r="1" spans="1:12" ht="13.5" hidden="1" customHeight="1" x14ac:dyDescent="0.3"/>
    <row r="2" spans="1:12" ht="26.25" hidden="1" customHeight="1" x14ac:dyDescent="0.3">
      <c r="G2" s="119"/>
      <c r="H2" s="119"/>
    </row>
    <row r="3" spans="1:12" ht="59.25" customHeight="1" x14ac:dyDescent="0.3">
      <c r="F3" s="120" t="s">
        <v>329</v>
      </c>
      <c r="G3" s="121"/>
      <c r="H3" s="121"/>
    </row>
    <row r="4" spans="1:12" ht="20.25" x14ac:dyDescent="0.35">
      <c r="A4" s="66"/>
      <c r="B4" s="66"/>
      <c r="C4" s="66"/>
      <c r="D4" s="66"/>
      <c r="E4" s="67" t="s">
        <v>251</v>
      </c>
      <c r="F4" s="66"/>
      <c r="G4" s="66"/>
      <c r="H4" s="66"/>
    </row>
    <row r="5" spans="1:12" ht="36" customHeight="1" x14ac:dyDescent="0.3">
      <c r="A5" s="122" t="s">
        <v>22</v>
      </c>
      <c r="B5" s="122"/>
      <c r="C5" s="122"/>
      <c r="D5" s="122"/>
      <c r="E5" s="122"/>
      <c r="F5" s="122"/>
      <c r="G5" s="122"/>
      <c r="H5" s="122"/>
    </row>
    <row r="6" spans="1:12" ht="20.25" customHeight="1" x14ac:dyDescent="0.3">
      <c r="B6" s="20"/>
      <c r="C6" s="21"/>
      <c r="D6" s="21"/>
      <c r="E6" s="22"/>
      <c r="G6" s="23" t="s">
        <v>21</v>
      </c>
      <c r="H6" s="23"/>
      <c r="I6" s="23"/>
    </row>
    <row r="7" spans="1:12" s="24" customFormat="1" ht="19.5" customHeight="1" x14ac:dyDescent="0.2">
      <c r="A7" s="123" t="s">
        <v>23</v>
      </c>
      <c r="B7" s="124" t="s">
        <v>24</v>
      </c>
      <c r="C7" s="126" t="s">
        <v>25</v>
      </c>
      <c r="D7" s="126" t="s">
        <v>26</v>
      </c>
      <c r="E7" s="128" t="s">
        <v>27</v>
      </c>
      <c r="F7" s="129" t="s">
        <v>31</v>
      </c>
      <c r="G7" s="117" t="s">
        <v>28</v>
      </c>
      <c r="H7" s="118"/>
      <c r="I7" s="23"/>
    </row>
    <row r="8" spans="1:12" s="26" customFormat="1" ht="36" customHeight="1" x14ac:dyDescent="0.2">
      <c r="A8" s="123"/>
      <c r="B8" s="125"/>
      <c r="C8" s="127"/>
      <c r="D8" s="127"/>
      <c r="E8" s="128"/>
      <c r="F8" s="130"/>
      <c r="G8" s="9" t="s">
        <v>29</v>
      </c>
      <c r="H8" s="9" t="s">
        <v>30</v>
      </c>
      <c r="I8" s="25"/>
      <c r="K8" s="27"/>
    </row>
    <row r="9" spans="1:12" s="29" customFormat="1" x14ac:dyDescent="0.2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63"/>
      <c r="K9" s="27"/>
    </row>
    <row r="10" spans="1:12" s="34" customFormat="1" ht="72" customHeight="1" x14ac:dyDescent="0.2">
      <c r="A10" s="17">
        <v>2000</v>
      </c>
      <c r="B10" s="30" t="s">
        <v>16</v>
      </c>
      <c r="C10" s="31" t="s">
        <v>17</v>
      </c>
      <c r="D10" s="32" t="s">
        <v>17</v>
      </c>
      <c r="E10" s="33" t="s">
        <v>245</v>
      </c>
      <c r="F10" s="11">
        <f>G10+H10</f>
        <v>3204568.1963</v>
      </c>
      <c r="G10" s="11">
        <f>SUM(G11,G37,G48,G66,G109,G122,G135,G157,G180,G202,G223)</f>
        <v>1021178.097</v>
      </c>
      <c r="H10" s="11">
        <f>H11+H66+H109+H122+H135+H157+H180+H223</f>
        <v>2183390.0992999999</v>
      </c>
      <c r="I10" s="114"/>
      <c r="J10" s="35"/>
    </row>
    <row r="11" spans="1:12" s="37" customFormat="1" ht="71.25" customHeight="1" x14ac:dyDescent="0.2">
      <c r="A11" s="17">
        <v>2100</v>
      </c>
      <c r="B11" s="28" t="s">
        <v>5</v>
      </c>
      <c r="C11" s="28" t="s">
        <v>2</v>
      </c>
      <c r="D11" s="28" t="s">
        <v>2</v>
      </c>
      <c r="E11" s="54" t="s">
        <v>32</v>
      </c>
      <c r="F11" s="11">
        <f t="shared" ref="F11:F74" si="0">SUM(G11:H11)</f>
        <v>254459.375</v>
      </c>
      <c r="G11" s="11">
        <f>SUM(G12+G16+G19+G23+G25+G27+G29+G31)</f>
        <v>230959.375</v>
      </c>
      <c r="H11" s="11">
        <f>H12</f>
        <v>23500</v>
      </c>
      <c r="I11" s="36"/>
    </row>
    <row r="12" spans="1:12" s="39" customFormat="1" ht="56.25" customHeight="1" x14ac:dyDescent="0.3">
      <c r="A12" s="17">
        <v>2110</v>
      </c>
      <c r="B12" s="28" t="s">
        <v>5</v>
      </c>
      <c r="C12" s="28" t="s">
        <v>3</v>
      </c>
      <c r="D12" s="28" t="s">
        <v>2</v>
      </c>
      <c r="E12" s="38" t="s">
        <v>33</v>
      </c>
      <c r="F12" s="11">
        <f t="shared" si="0"/>
        <v>233646.375</v>
      </c>
      <c r="G12" s="11">
        <f>G13+G14</f>
        <v>210146.375</v>
      </c>
      <c r="H12" s="11">
        <f>SUM(H13:H15)</f>
        <v>23500</v>
      </c>
      <c r="I12" s="56"/>
    </row>
    <row r="13" spans="1:12" ht="25.5" customHeight="1" x14ac:dyDescent="0.3">
      <c r="A13" s="17">
        <v>2111</v>
      </c>
      <c r="B13" s="57" t="s">
        <v>5</v>
      </c>
      <c r="C13" s="57" t="s">
        <v>3</v>
      </c>
      <c r="D13" s="57" t="s">
        <v>3</v>
      </c>
      <c r="E13" s="40" t="s">
        <v>34</v>
      </c>
      <c r="F13" s="11">
        <f t="shared" si="0"/>
        <v>233646.375</v>
      </c>
      <c r="G13" s="11">
        <v>210146.375</v>
      </c>
      <c r="H13" s="11">
        <v>23500</v>
      </c>
      <c r="J13" s="2"/>
      <c r="L13" s="2"/>
    </row>
    <row r="14" spans="1:12" ht="25.5" hidden="1" customHeight="1" x14ac:dyDescent="0.3">
      <c r="A14" s="17">
        <v>2112</v>
      </c>
      <c r="B14" s="57" t="s">
        <v>5</v>
      </c>
      <c r="C14" s="57" t="s">
        <v>3</v>
      </c>
      <c r="D14" s="57" t="s">
        <v>4</v>
      </c>
      <c r="E14" s="40" t="s">
        <v>35</v>
      </c>
      <c r="F14" s="11">
        <f t="shared" si="0"/>
        <v>0</v>
      </c>
      <c r="G14" s="11">
        <v>0</v>
      </c>
      <c r="H14" s="11">
        <v>0</v>
      </c>
      <c r="L14" s="2"/>
    </row>
    <row r="15" spans="1:12" ht="13.5" hidden="1" customHeight="1" x14ac:dyDescent="0.3">
      <c r="A15" s="17">
        <v>2113</v>
      </c>
      <c r="B15" s="57" t="s">
        <v>5</v>
      </c>
      <c r="C15" s="57" t="s">
        <v>3</v>
      </c>
      <c r="D15" s="57" t="s">
        <v>0</v>
      </c>
      <c r="E15" s="40" t="s">
        <v>36</v>
      </c>
      <c r="F15" s="11">
        <f t="shared" si="0"/>
        <v>0</v>
      </c>
      <c r="G15" s="11">
        <v>0</v>
      </c>
      <c r="H15" s="11">
        <v>0</v>
      </c>
    </row>
    <row r="16" spans="1:12" ht="15" hidden="1" customHeight="1" x14ac:dyDescent="0.3">
      <c r="A16" s="17">
        <v>2120</v>
      </c>
      <c r="B16" s="28" t="s">
        <v>5</v>
      </c>
      <c r="C16" s="28" t="s">
        <v>4</v>
      </c>
      <c r="D16" s="28" t="s">
        <v>2</v>
      </c>
      <c r="E16" s="38" t="s">
        <v>37</v>
      </c>
      <c r="F16" s="11">
        <f t="shared" si="0"/>
        <v>0</v>
      </c>
      <c r="G16" s="11">
        <f>SUM(G17:G18)</f>
        <v>0</v>
      </c>
      <c r="H16" s="11">
        <f>SUM(H17:H18)</f>
        <v>0</v>
      </c>
    </row>
    <row r="17" spans="1:8" ht="19.5" hidden="1" customHeight="1" x14ac:dyDescent="0.3">
      <c r="A17" s="17">
        <v>2121</v>
      </c>
      <c r="B17" s="57" t="s">
        <v>5</v>
      </c>
      <c r="C17" s="57" t="s">
        <v>4</v>
      </c>
      <c r="D17" s="57" t="s">
        <v>3</v>
      </c>
      <c r="E17" s="58" t="s">
        <v>38</v>
      </c>
      <c r="F17" s="11">
        <f t="shared" si="0"/>
        <v>0</v>
      </c>
      <c r="G17" s="11">
        <v>0</v>
      </c>
      <c r="H17" s="11">
        <v>0</v>
      </c>
    </row>
    <row r="18" spans="1:8" ht="27" hidden="1" customHeight="1" x14ac:dyDescent="0.3">
      <c r="A18" s="17">
        <v>2122</v>
      </c>
      <c r="B18" s="57" t="s">
        <v>5</v>
      </c>
      <c r="C18" s="57" t="s">
        <v>4</v>
      </c>
      <c r="D18" s="57" t="s">
        <v>4</v>
      </c>
      <c r="E18" s="40" t="s">
        <v>39</v>
      </c>
      <c r="F18" s="11">
        <f t="shared" si="0"/>
        <v>0</v>
      </c>
      <c r="G18" s="11">
        <v>0</v>
      </c>
      <c r="H18" s="11">
        <v>0</v>
      </c>
    </row>
    <row r="19" spans="1:8" ht="16.5" customHeight="1" x14ac:dyDescent="0.3">
      <c r="A19" s="17">
        <v>2130</v>
      </c>
      <c r="B19" s="28" t="s">
        <v>5</v>
      </c>
      <c r="C19" s="28" t="s">
        <v>0</v>
      </c>
      <c r="D19" s="28" t="s">
        <v>2</v>
      </c>
      <c r="E19" s="38" t="s">
        <v>40</v>
      </c>
      <c r="F19" s="11">
        <f t="shared" si="0"/>
        <v>9668</v>
      </c>
      <c r="G19" s="11">
        <f>SUM(G20:G22)</f>
        <v>9668</v>
      </c>
      <c r="H19" s="11">
        <f>SUM(H20:H22)</f>
        <v>0</v>
      </c>
    </row>
    <row r="20" spans="1:8" ht="26.25" customHeight="1" x14ac:dyDescent="0.3">
      <c r="A20" s="17">
        <v>2131</v>
      </c>
      <c r="B20" s="57" t="s">
        <v>5</v>
      </c>
      <c r="C20" s="57" t="s">
        <v>0</v>
      </c>
      <c r="D20" s="57" t="s">
        <v>3</v>
      </c>
      <c r="E20" s="40" t="s">
        <v>41</v>
      </c>
      <c r="F20" s="11">
        <f t="shared" si="0"/>
        <v>0</v>
      </c>
      <c r="G20" s="11">
        <v>0</v>
      </c>
      <c r="H20" s="11">
        <v>0</v>
      </c>
    </row>
    <row r="21" spans="1:8" ht="25.5" customHeight="1" x14ac:dyDescent="0.3">
      <c r="A21" s="17">
        <v>2132</v>
      </c>
      <c r="B21" s="57" t="s">
        <v>5</v>
      </c>
      <c r="C21" s="57">
        <v>3</v>
      </c>
      <c r="D21" s="57">
        <v>2</v>
      </c>
      <c r="E21" s="40" t="s">
        <v>42</v>
      </c>
      <c r="F21" s="11">
        <f t="shared" si="0"/>
        <v>0</v>
      </c>
      <c r="G21" s="11">
        <v>0</v>
      </c>
      <c r="H21" s="11">
        <v>0</v>
      </c>
    </row>
    <row r="22" spans="1:8" ht="14.25" customHeight="1" x14ac:dyDescent="0.3">
      <c r="A22" s="17">
        <v>2133</v>
      </c>
      <c r="B22" s="57" t="s">
        <v>5</v>
      </c>
      <c r="C22" s="57">
        <v>3</v>
      </c>
      <c r="D22" s="57">
        <v>3</v>
      </c>
      <c r="E22" s="40" t="s">
        <v>43</v>
      </c>
      <c r="F22" s="11">
        <f t="shared" si="0"/>
        <v>9668</v>
      </c>
      <c r="G22" s="11">
        <v>9668</v>
      </c>
      <c r="H22" s="11">
        <v>0</v>
      </c>
    </row>
    <row r="23" spans="1:8" ht="27" hidden="1" x14ac:dyDescent="0.3">
      <c r="A23" s="17">
        <v>2140</v>
      </c>
      <c r="B23" s="28" t="s">
        <v>5</v>
      </c>
      <c r="C23" s="28">
        <v>4</v>
      </c>
      <c r="D23" s="28">
        <v>0</v>
      </c>
      <c r="E23" s="38" t="s">
        <v>44</v>
      </c>
      <c r="F23" s="11">
        <f t="shared" si="0"/>
        <v>0</v>
      </c>
      <c r="G23" s="11">
        <f>SUM(G24)</f>
        <v>0</v>
      </c>
      <c r="H23" s="11">
        <f>SUM(H24)</f>
        <v>0</v>
      </c>
    </row>
    <row r="24" spans="1:8" ht="15" hidden="1" customHeight="1" x14ac:dyDescent="0.3">
      <c r="A24" s="17">
        <v>2141</v>
      </c>
      <c r="B24" s="57" t="s">
        <v>5</v>
      </c>
      <c r="C24" s="57">
        <v>4</v>
      </c>
      <c r="D24" s="57">
        <v>1</v>
      </c>
      <c r="E24" s="40" t="s">
        <v>45</v>
      </c>
      <c r="F24" s="11">
        <f t="shared" si="0"/>
        <v>0</v>
      </c>
      <c r="G24" s="11"/>
      <c r="H24" s="11"/>
    </row>
    <row r="25" spans="1:8" ht="40.5" hidden="1" customHeight="1" x14ac:dyDescent="0.3">
      <c r="A25" s="17">
        <v>2150</v>
      </c>
      <c r="B25" s="28" t="s">
        <v>5</v>
      </c>
      <c r="C25" s="28">
        <v>5</v>
      </c>
      <c r="D25" s="28">
        <v>0</v>
      </c>
      <c r="E25" s="38" t="s">
        <v>46</v>
      </c>
      <c r="F25" s="11">
        <f t="shared" si="0"/>
        <v>0</v>
      </c>
      <c r="G25" s="11">
        <f>SUM(G26)</f>
        <v>0</v>
      </c>
      <c r="H25" s="11">
        <f>SUM(H26)</f>
        <v>0</v>
      </c>
    </row>
    <row r="26" spans="1:8" ht="40.5" hidden="1" customHeight="1" x14ac:dyDescent="0.3">
      <c r="A26" s="17">
        <v>2151</v>
      </c>
      <c r="B26" s="57" t="s">
        <v>5</v>
      </c>
      <c r="C26" s="57">
        <v>5</v>
      </c>
      <c r="D26" s="57">
        <v>1</v>
      </c>
      <c r="E26" s="40" t="s">
        <v>47</v>
      </c>
      <c r="F26" s="11">
        <f t="shared" si="0"/>
        <v>0</v>
      </c>
      <c r="G26" s="11"/>
      <c r="H26" s="11">
        <v>0</v>
      </c>
    </row>
    <row r="27" spans="1:8" ht="42" customHeight="1" x14ac:dyDescent="0.3">
      <c r="A27" s="17">
        <v>2160</v>
      </c>
      <c r="B27" s="28" t="s">
        <v>5</v>
      </c>
      <c r="C27" s="28">
        <v>6</v>
      </c>
      <c r="D27" s="28">
        <v>0</v>
      </c>
      <c r="E27" s="38" t="s">
        <v>48</v>
      </c>
      <c r="F27" s="59">
        <f t="shared" si="0"/>
        <v>11145</v>
      </c>
      <c r="G27" s="59">
        <f>SUM(G28)</f>
        <v>11145</v>
      </c>
      <c r="H27" s="11">
        <f>SUM(H28)</f>
        <v>0</v>
      </c>
    </row>
    <row r="28" spans="1:8" ht="27.75" customHeight="1" x14ac:dyDescent="0.3">
      <c r="A28" s="17">
        <v>2161</v>
      </c>
      <c r="B28" s="57" t="s">
        <v>5</v>
      </c>
      <c r="C28" s="57">
        <v>6</v>
      </c>
      <c r="D28" s="57">
        <v>1</v>
      </c>
      <c r="E28" s="40" t="s">
        <v>49</v>
      </c>
      <c r="F28" s="59">
        <f t="shared" si="0"/>
        <v>11145</v>
      </c>
      <c r="G28" s="59">
        <v>11145</v>
      </c>
      <c r="H28" s="11">
        <v>0</v>
      </c>
    </row>
    <row r="29" spans="1:8" ht="28.9" customHeight="1" x14ac:dyDescent="0.3">
      <c r="A29" s="17">
        <v>2170</v>
      </c>
      <c r="B29" s="28" t="s">
        <v>5</v>
      </c>
      <c r="C29" s="28">
        <v>7</v>
      </c>
      <c r="D29" s="28">
        <v>0</v>
      </c>
      <c r="E29" s="38" t="s">
        <v>50</v>
      </c>
      <c r="F29" s="11">
        <f t="shared" si="0"/>
        <v>0</v>
      </c>
      <c r="G29" s="11">
        <f>SUM(G31)</f>
        <v>0</v>
      </c>
      <c r="H29" s="11">
        <f>SUM(H31)</f>
        <v>0</v>
      </c>
    </row>
    <row r="30" spans="1:8" x14ac:dyDescent="0.3">
      <c r="A30" s="17">
        <v>2171</v>
      </c>
      <c r="B30" s="57" t="s">
        <v>5</v>
      </c>
      <c r="C30" s="57">
        <v>7</v>
      </c>
      <c r="D30" s="57">
        <v>1</v>
      </c>
      <c r="E30" s="40" t="s">
        <v>51</v>
      </c>
      <c r="F30" s="11">
        <f t="shared" si="0"/>
        <v>0</v>
      </c>
      <c r="G30" s="11">
        <v>0</v>
      </c>
      <c r="H30" s="11">
        <v>0</v>
      </c>
    </row>
    <row r="31" spans="1:8" ht="40.5" hidden="1" customHeight="1" x14ac:dyDescent="0.3">
      <c r="A31" s="17">
        <v>2180</v>
      </c>
      <c r="B31" s="28" t="s">
        <v>5</v>
      </c>
      <c r="C31" s="28">
        <v>8</v>
      </c>
      <c r="D31" s="28">
        <v>0</v>
      </c>
      <c r="E31" s="38" t="s">
        <v>52</v>
      </c>
      <c r="F31" s="11">
        <f t="shared" si="0"/>
        <v>0</v>
      </c>
      <c r="G31" s="11">
        <f>SUM(G32)</f>
        <v>0</v>
      </c>
      <c r="H31" s="11">
        <f>SUM(H32)</f>
        <v>0</v>
      </c>
    </row>
    <row r="32" spans="1:8" ht="40.5" hidden="1" customHeight="1" x14ac:dyDescent="0.3">
      <c r="A32" s="17">
        <v>2181</v>
      </c>
      <c r="B32" s="57" t="s">
        <v>5</v>
      </c>
      <c r="C32" s="57">
        <v>8</v>
      </c>
      <c r="D32" s="57">
        <v>1</v>
      </c>
      <c r="E32" s="40" t="s">
        <v>52</v>
      </c>
      <c r="F32" s="11">
        <f t="shared" si="0"/>
        <v>0</v>
      </c>
      <c r="G32" s="11"/>
      <c r="H32" s="11">
        <f>SUM(H34:H37)</f>
        <v>0</v>
      </c>
    </row>
    <row r="33" spans="1:9" hidden="1" x14ac:dyDescent="0.3">
      <c r="A33" s="17">
        <v>2182</v>
      </c>
      <c r="B33" s="57" t="s">
        <v>5</v>
      </c>
      <c r="C33" s="57">
        <v>8</v>
      </c>
      <c r="D33" s="57">
        <v>1</v>
      </c>
      <c r="E33" s="40" t="s">
        <v>53</v>
      </c>
      <c r="F33" s="11">
        <f t="shared" si="0"/>
        <v>0</v>
      </c>
      <c r="G33" s="11"/>
      <c r="H33" s="11"/>
    </row>
    <row r="34" spans="1:9" ht="15" hidden="1" customHeight="1" x14ac:dyDescent="0.3">
      <c r="A34" s="17">
        <v>2183</v>
      </c>
      <c r="B34" s="57" t="s">
        <v>5</v>
      </c>
      <c r="C34" s="57">
        <v>8</v>
      </c>
      <c r="D34" s="57">
        <v>1</v>
      </c>
      <c r="E34" s="40" t="s">
        <v>54</v>
      </c>
      <c r="F34" s="11">
        <f t="shared" si="0"/>
        <v>0</v>
      </c>
      <c r="G34" s="11"/>
      <c r="H34" s="11"/>
    </row>
    <row r="35" spans="1:9" ht="27.75" hidden="1" customHeight="1" x14ac:dyDescent="0.3">
      <c r="A35" s="17">
        <v>2184</v>
      </c>
      <c r="B35" s="57" t="s">
        <v>5</v>
      </c>
      <c r="C35" s="57">
        <v>8</v>
      </c>
      <c r="D35" s="57">
        <v>1</v>
      </c>
      <c r="E35" s="40" t="s">
        <v>55</v>
      </c>
      <c r="F35" s="11">
        <f t="shared" si="0"/>
        <v>0</v>
      </c>
      <c r="G35" s="11"/>
      <c r="H35" s="11"/>
    </row>
    <row r="36" spans="1:9" ht="15.75" hidden="1" customHeight="1" x14ac:dyDescent="0.3">
      <c r="A36" s="17">
        <v>2185</v>
      </c>
      <c r="B36" s="57" t="s">
        <v>5</v>
      </c>
      <c r="C36" s="57" t="s">
        <v>1</v>
      </c>
      <c r="D36" s="57" t="s">
        <v>3</v>
      </c>
      <c r="E36" s="40" t="s">
        <v>56</v>
      </c>
      <c r="F36" s="11"/>
      <c r="G36" s="11"/>
      <c r="H36" s="11"/>
    </row>
    <row r="37" spans="1:9" s="37" customFormat="1" ht="31.5" customHeight="1" x14ac:dyDescent="0.2">
      <c r="A37" s="17">
        <v>2200</v>
      </c>
      <c r="B37" s="28" t="s">
        <v>6</v>
      </c>
      <c r="C37" s="28">
        <v>0</v>
      </c>
      <c r="D37" s="28">
        <v>0</v>
      </c>
      <c r="E37" s="54" t="s">
        <v>250</v>
      </c>
      <c r="F37" s="11">
        <f t="shared" si="0"/>
        <v>1610</v>
      </c>
      <c r="G37" s="11">
        <f>SUM(G40+G42+G44+G46)</f>
        <v>1610</v>
      </c>
      <c r="H37" s="11">
        <f>SUM(H40+H42+H44+H46)</f>
        <v>0</v>
      </c>
      <c r="I37" s="36"/>
    </row>
    <row r="38" spans="1:9" ht="15.75" customHeight="1" x14ac:dyDescent="0.3">
      <c r="A38" s="17">
        <v>2210</v>
      </c>
      <c r="B38" s="28" t="s">
        <v>6</v>
      </c>
      <c r="C38" s="57">
        <v>1</v>
      </c>
      <c r="D38" s="57">
        <v>0</v>
      </c>
      <c r="E38" s="38" t="s">
        <v>58</v>
      </c>
      <c r="F38" s="11">
        <f t="shared" si="0"/>
        <v>0</v>
      </c>
      <c r="G38" s="11">
        <f>SUM(G39)</f>
        <v>0</v>
      </c>
      <c r="H38" s="11">
        <f>SUM(H39)</f>
        <v>0</v>
      </c>
    </row>
    <row r="39" spans="1:9" ht="15.75" customHeight="1" x14ac:dyDescent="0.3">
      <c r="A39" s="17">
        <v>2211</v>
      </c>
      <c r="B39" s="57" t="s">
        <v>6</v>
      </c>
      <c r="C39" s="57">
        <v>1</v>
      </c>
      <c r="D39" s="57">
        <v>1</v>
      </c>
      <c r="E39" s="40" t="s">
        <v>57</v>
      </c>
      <c r="F39" s="11">
        <f t="shared" si="0"/>
        <v>0</v>
      </c>
      <c r="G39" s="11">
        <v>0</v>
      </c>
      <c r="H39" s="11">
        <v>0</v>
      </c>
    </row>
    <row r="40" spans="1:9" ht="15.75" customHeight="1" x14ac:dyDescent="0.3">
      <c r="A40" s="17">
        <v>2220</v>
      </c>
      <c r="B40" s="28" t="s">
        <v>6</v>
      </c>
      <c r="C40" s="28">
        <v>2</v>
      </c>
      <c r="D40" s="28">
        <v>0</v>
      </c>
      <c r="E40" s="38" t="s">
        <v>60</v>
      </c>
      <c r="F40" s="11">
        <f t="shared" si="0"/>
        <v>1200</v>
      </c>
      <c r="G40" s="11">
        <f>G41</f>
        <v>1200</v>
      </c>
      <c r="H40" s="11">
        <f>SUM(H41)</f>
        <v>0</v>
      </c>
    </row>
    <row r="41" spans="1:9" ht="15.75" customHeight="1" x14ac:dyDescent="0.3">
      <c r="A41" s="17">
        <v>2221</v>
      </c>
      <c r="B41" s="57" t="s">
        <v>6</v>
      </c>
      <c r="C41" s="57">
        <v>2</v>
      </c>
      <c r="D41" s="57">
        <v>1</v>
      </c>
      <c r="E41" s="40" t="s">
        <v>59</v>
      </c>
      <c r="F41" s="11">
        <f t="shared" si="0"/>
        <v>1200</v>
      </c>
      <c r="G41" s="11">
        <v>1200</v>
      </c>
      <c r="H41" s="11">
        <v>0</v>
      </c>
    </row>
    <row r="42" spans="1:9" ht="15.75" hidden="1" customHeight="1" x14ac:dyDescent="0.3">
      <c r="A42" s="17">
        <v>2230</v>
      </c>
      <c r="B42" s="28" t="s">
        <v>6</v>
      </c>
      <c r="C42" s="57">
        <v>3</v>
      </c>
      <c r="D42" s="57">
        <v>0</v>
      </c>
      <c r="E42" s="38" t="s">
        <v>61</v>
      </c>
      <c r="F42" s="11">
        <f t="shared" si="0"/>
        <v>0</v>
      </c>
      <c r="G42" s="11">
        <f>SUM(G43)</f>
        <v>0</v>
      </c>
      <c r="H42" s="11">
        <f>SUM(H43)</f>
        <v>0</v>
      </c>
    </row>
    <row r="43" spans="1:9" ht="13.5" hidden="1" customHeight="1" x14ac:dyDescent="0.3">
      <c r="A43" s="17">
        <v>2231</v>
      </c>
      <c r="B43" s="57" t="s">
        <v>6</v>
      </c>
      <c r="C43" s="57">
        <v>3</v>
      </c>
      <c r="D43" s="57">
        <v>1</v>
      </c>
      <c r="E43" s="40" t="s">
        <v>249</v>
      </c>
      <c r="F43" s="11">
        <f t="shared" si="0"/>
        <v>0</v>
      </c>
      <c r="G43" s="11">
        <v>0</v>
      </c>
      <c r="H43" s="11">
        <v>0</v>
      </c>
    </row>
    <row r="44" spans="1:9" ht="28.5" hidden="1" customHeight="1" x14ac:dyDescent="0.3">
      <c r="A44" s="17">
        <v>2240</v>
      </c>
      <c r="B44" s="28" t="s">
        <v>6</v>
      </c>
      <c r="C44" s="28">
        <v>4</v>
      </c>
      <c r="D44" s="28">
        <v>0</v>
      </c>
      <c r="E44" s="38" t="s">
        <v>62</v>
      </c>
      <c r="F44" s="11">
        <f t="shared" si="0"/>
        <v>0</v>
      </c>
      <c r="G44" s="11">
        <f>SUM(G45)</f>
        <v>0</v>
      </c>
      <c r="H44" s="11">
        <f>SUM(H45)</f>
        <v>0</v>
      </c>
    </row>
    <row r="45" spans="1:9" ht="21.75" hidden="1" customHeight="1" x14ac:dyDescent="0.3">
      <c r="A45" s="17">
        <v>2241</v>
      </c>
      <c r="B45" s="57" t="s">
        <v>6</v>
      </c>
      <c r="C45" s="57">
        <v>4</v>
      </c>
      <c r="D45" s="57">
        <v>1</v>
      </c>
      <c r="E45" s="40" t="s">
        <v>248</v>
      </c>
      <c r="F45" s="11">
        <f t="shared" si="0"/>
        <v>0</v>
      </c>
      <c r="G45" s="11"/>
      <c r="H45" s="11"/>
    </row>
    <row r="46" spans="1:9" ht="27.75" customHeight="1" x14ac:dyDescent="0.3">
      <c r="A46" s="17">
        <v>2250</v>
      </c>
      <c r="B46" s="28" t="s">
        <v>6</v>
      </c>
      <c r="C46" s="28">
        <v>5</v>
      </c>
      <c r="D46" s="28">
        <v>0</v>
      </c>
      <c r="E46" s="38" t="s">
        <v>63</v>
      </c>
      <c r="F46" s="11">
        <f>SUM(G46:H46)</f>
        <v>410</v>
      </c>
      <c r="G46" s="11">
        <f>G47</f>
        <v>410</v>
      </c>
      <c r="H46" s="11">
        <f>SUM(H48)</f>
        <v>0</v>
      </c>
    </row>
    <row r="47" spans="1:9" ht="18" customHeight="1" x14ac:dyDescent="0.3">
      <c r="A47" s="17">
        <v>2251</v>
      </c>
      <c r="B47" s="28" t="s">
        <v>6</v>
      </c>
      <c r="C47" s="28">
        <v>5</v>
      </c>
      <c r="D47" s="28" t="s">
        <v>3</v>
      </c>
      <c r="E47" s="38" t="s">
        <v>64</v>
      </c>
      <c r="F47" s="11">
        <f>G47</f>
        <v>410</v>
      </c>
      <c r="G47" s="11">
        <v>410</v>
      </c>
      <c r="H47" s="11">
        <v>0</v>
      </c>
    </row>
    <row r="48" spans="1:9" s="37" customFormat="1" ht="59.25" customHeight="1" x14ac:dyDescent="0.2">
      <c r="A48" s="17">
        <v>2300</v>
      </c>
      <c r="B48" s="28" t="s">
        <v>7</v>
      </c>
      <c r="C48" s="28">
        <v>0</v>
      </c>
      <c r="D48" s="28">
        <v>0</v>
      </c>
      <c r="E48" s="54" t="s">
        <v>246</v>
      </c>
      <c r="F48" s="11">
        <f t="shared" si="0"/>
        <v>860</v>
      </c>
      <c r="G48" s="11">
        <f>SUM(G49+G53+G55+G58+G60+G62+G64)</f>
        <v>860</v>
      </c>
      <c r="H48" s="11">
        <f>SUM(H49+H53+H55+H58+H60+H62+H64)</f>
        <v>0</v>
      </c>
      <c r="I48" s="36"/>
    </row>
    <row r="49" spans="1:8" ht="18.75" hidden="1" customHeight="1" x14ac:dyDescent="0.3">
      <c r="A49" s="17">
        <v>2310</v>
      </c>
      <c r="B49" s="28" t="s">
        <v>7</v>
      </c>
      <c r="C49" s="28">
        <v>1</v>
      </c>
      <c r="D49" s="28">
        <v>0</v>
      </c>
      <c r="E49" s="38" t="s">
        <v>65</v>
      </c>
      <c r="F49" s="11">
        <f t="shared" si="0"/>
        <v>0</v>
      </c>
      <c r="G49" s="11">
        <f>SUM(G50:G52)</f>
        <v>0</v>
      </c>
      <c r="H49" s="11">
        <f>SUM(H50:H52)</f>
        <v>0</v>
      </c>
    </row>
    <row r="50" spans="1:8" ht="15" hidden="1" customHeight="1" x14ac:dyDescent="0.3">
      <c r="A50" s="17">
        <v>2311</v>
      </c>
      <c r="B50" s="57" t="s">
        <v>7</v>
      </c>
      <c r="C50" s="57">
        <v>1</v>
      </c>
      <c r="D50" s="57">
        <v>1</v>
      </c>
      <c r="E50" s="40" t="s">
        <v>66</v>
      </c>
      <c r="F50" s="11">
        <f t="shared" si="0"/>
        <v>0</v>
      </c>
      <c r="G50" s="11">
        <v>0</v>
      </c>
      <c r="H50" s="11">
        <f>SUM(H51:H53)</f>
        <v>0</v>
      </c>
    </row>
    <row r="51" spans="1:8" ht="15" hidden="1" customHeight="1" x14ac:dyDescent="0.3">
      <c r="A51" s="17">
        <v>2312</v>
      </c>
      <c r="B51" s="57" t="s">
        <v>7</v>
      </c>
      <c r="C51" s="57">
        <v>1</v>
      </c>
      <c r="D51" s="57">
        <v>2</v>
      </c>
      <c r="E51" s="40" t="s">
        <v>67</v>
      </c>
      <c r="F51" s="11">
        <f t="shared" si="0"/>
        <v>0</v>
      </c>
      <c r="G51" s="11">
        <v>0</v>
      </c>
      <c r="H51" s="11">
        <f>SUM(H52:H54)</f>
        <v>0</v>
      </c>
    </row>
    <row r="52" spans="1:8" ht="15" hidden="1" customHeight="1" x14ac:dyDescent="0.3">
      <c r="A52" s="17">
        <v>2313</v>
      </c>
      <c r="B52" s="57" t="s">
        <v>7</v>
      </c>
      <c r="C52" s="57">
        <v>1</v>
      </c>
      <c r="D52" s="57">
        <v>3</v>
      </c>
      <c r="E52" s="40" t="s">
        <v>67</v>
      </c>
      <c r="F52" s="11">
        <f t="shared" si="0"/>
        <v>0</v>
      </c>
      <c r="G52" s="11">
        <v>0</v>
      </c>
      <c r="H52" s="11">
        <f>SUM(H53:H55)</f>
        <v>0</v>
      </c>
    </row>
    <row r="53" spans="1:8" ht="15" customHeight="1" x14ac:dyDescent="0.3">
      <c r="A53" s="17">
        <v>2320</v>
      </c>
      <c r="B53" s="28" t="s">
        <v>7</v>
      </c>
      <c r="C53" s="28">
        <v>2</v>
      </c>
      <c r="D53" s="28">
        <v>0</v>
      </c>
      <c r="E53" s="38" t="s">
        <v>68</v>
      </c>
      <c r="F53" s="11">
        <f t="shared" si="0"/>
        <v>600</v>
      </c>
      <c r="G53" s="11">
        <f>SUM(G54)</f>
        <v>600</v>
      </c>
      <c r="H53" s="11">
        <f>SUM(H54)</f>
        <v>0</v>
      </c>
    </row>
    <row r="54" spans="1:8" ht="15" customHeight="1" x14ac:dyDescent="0.3">
      <c r="A54" s="17">
        <v>2321</v>
      </c>
      <c r="B54" s="57" t="s">
        <v>7</v>
      </c>
      <c r="C54" s="57">
        <v>2</v>
      </c>
      <c r="D54" s="57">
        <v>1</v>
      </c>
      <c r="E54" s="40" t="s">
        <v>69</v>
      </c>
      <c r="F54" s="11">
        <f t="shared" si="0"/>
        <v>600</v>
      </c>
      <c r="G54" s="11">
        <v>600</v>
      </c>
      <c r="H54" s="11">
        <v>0</v>
      </c>
    </row>
    <row r="55" spans="1:8" ht="27" x14ac:dyDescent="0.3">
      <c r="A55" s="17">
        <v>2330</v>
      </c>
      <c r="B55" s="28" t="s">
        <v>7</v>
      </c>
      <c r="C55" s="28">
        <v>3</v>
      </c>
      <c r="D55" s="28">
        <v>0</v>
      </c>
      <c r="E55" s="38" t="s">
        <v>70</v>
      </c>
      <c r="F55" s="11">
        <f t="shared" si="0"/>
        <v>260</v>
      </c>
      <c r="G55" s="11">
        <f>SUM(G56:G57)</f>
        <v>260</v>
      </c>
      <c r="H55" s="11">
        <f>SUM(H56:H57)</f>
        <v>0</v>
      </c>
    </row>
    <row r="56" spans="1:8" x14ac:dyDescent="0.3">
      <c r="A56" s="17">
        <v>2331</v>
      </c>
      <c r="B56" s="57" t="s">
        <v>7</v>
      </c>
      <c r="C56" s="57">
        <v>3</v>
      </c>
      <c r="D56" s="57">
        <v>1</v>
      </c>
      <c r="E56" s="40" t="s">
        <v>71</v>
      </c>
      <c r="F56" s="11">
        <f t="shared" si="0"/>
        <v>60</v>
      </c>
      <c r="G56" s="11">
        <v>60</v>
      </c>
      <c r="H56" s="11"/>
    </row>
    <row r="57" spans="1:8" x14ac:dyDescent="0.3">
      <c r="A57" s="17">
        <v>2332</v>
      </c>
      <c r="B57" s="57" t="s">
        <v>7</v>
      </c>
      <c r="C57" s="57">
        <v>3</v>
      </c>
      <c r="D57" s="57">
        <v>2</v>
      </c>
      <c r="E57" s="40" t="s">
        <v>72</v>
      </c>
      <c r="F57" s="11">
        <f t="shared" si="0"/>
        <v>200</v>
      </c>
      <c r="G57" s="11">
        <v>200</v>
      </c>
      <c r="H57" s="11"/>
    </row>
    <row r="58" spans="1:8" hidden="1" x14ac:dyDescent="0.3">
      <c r="A58" s="17">
        <v>2340</v>
      </c>
      <c r="B58" s="28" t="s">
        <v>7</v>
      </c>
      <c r="C58" s="28">
        <v>4</v>
      </c>
      <c r="D58" s="28">
        <v>0</v>
      </c>
      <c r="E58" s="38" t="s">
        <v>73</v>
      </c>
      <c r="F58" s="11">
        <f t="shared" si="0"/>
        <v>0</v>
      </c>
      <c r="G58" s="11">
        <f>SUM(G59)</f>
        <v>0</v>
      </c>
      <c r="H58" s="11">
        <f>SUM(H59)</f>
        <v>0</v>
      </c>
    </row>
    <row r="59" spans="1:8" hidden="1" x14ac:dyDescent="0.3">
      <c r="A59" s="17">
        <v>2341</v>
      </c>
      <c r="B59" s="57" t="s">
        <v>7</v>
      </c>
      <c r="C59" s="57">
        <v>4</v>
      </c>
      <c r="D59" s="57">
        <v>1</v>
      </c>
      <c r="E59" s="40" t="s">
        <v>74</v>
      </c>
      <c r="F59" s="11">
        <f t="shared" si="0"/>
        <v>0</v>
      </c>
      <c r="G59" s="11"/>
      <c r="H59" s="11"/>
    </row>
    <row r="60" spans="1:8" hidden="1" x14ac:dyDescent="0.3">
      <c r="A60" s="17">
        <v>2350</v>
      </c>
      <c r="B60" s="28" t="s">
        <v>7</v>
      </c>
      <c r="C60" s="28">
        <v>5</v>
      </c>
      <c r="D60" s="28">
        <v>0</v>
      </c>
      <c r="E60" s="38" t="s">
        <v>75</v>
      </c>
      <c r="F60" s="11">
        <f t="shared" si="0"/>
        <v>0</v>
      </c>
      <c r="G60" s="11">
        <f>SUM(G61)</f>
        <v>0</v>
      </c>
      <c r="H60" s="11">
        <f>SUM(H61)</f>
        <v>0</v>
      </c>
    </row>
    <row r="61" spans="1:8" hidden="1" x14ac:dyDescent="0.3">
      <c r="A61" s="17">
        <v>2351</v>
      </c>
      <c r="B61" s="57" t="s">
        <v>7</v>
      </c>
      <c r="C61" s="57">
        <v>5</v>
      </c>
      <c r="D61" s="57">
        <v>1</v>
      </c>
      <c r="E61" s="40" t="s">
        <v>76</v>
      </c>
      <c r="F61" s="11">
        <f t="shared" si="0"/>
        <v>0</v>
      </c>
      <c r="G61" s="11"/>
      <c r="H61" s="11"/>
    </row>
    <row r="62" spans="1:8" ht="42" hidden="1" customHeight="1" x14ac:dyDescent="0.3">
      <c r="A62" s="17">
        <v>2360</v>
      </c>
      <c r="B62" s="28" t="s">
        <v>7</v>
      </c>
      <c r="C62" s="28">
        <v>6</v>
      </c>
      <c r="D62" s="28">
        <v>0</v>
      </c>
      <c r="E62" s="38" t="s">
        <v>77</v>
      </c>
      <c r="F62" s="11">
        <f t="shared" si="0"/>
        <v>0</v>
      </c>
      <c r="G62" s="11">
        <f>SUM(G63)</f>
        <v>0</v>
      </c>
      <c r="H62" s="11">
        <f>SUM(H63)</f>
        <v>0</v>
      </c>
    </row>
    <row r="63" spans="1:8" ht="25.5" hidden="1" customHeight="1" x14ac:dyDescent="0.3">
      <c r="A63" s="17">
        <v>2361</v>
      </c>
      <c r="B63" s="57" t="s">
        <v>7</v>
      </c>
      <c r="C63" s="57">
        <v>6</v>
      </c>
      <c r="D63" s="57">
        <v>1</v>
      </c>
      <c r="E63" s="40" t="s">
        <v>78</v>
      </c>
      <c r="F63" s="11">
        <f t="shared" si="0"/>
        <v>0</v>
      </c>
      <c r="G63" s="11"/>
      <c r="H63" s="11"/>
    </row>
    <row r="64" spans="1:8" ht="27.75" hidden="1" customHeight="1" x14ac:dyDescent="0.3">
      <c r="A64" s="17">
        <v>2370</v>
      </c>
      <c r="B64" s="28" t="s">
        <v>7</v>
      </c>
      <c r="C64" s="28">
        <v>7</v>
      </c>
      <c r="D64" s="28">
        <v>0</v>
      </c>
      <c r="E64" s="38" t="s">
        <v>79</v>
      </c>
      <c r="F64" s="11">
        <f t="shared" si="0"/>
        <v>0</v>
      </c>
      <c r="G64" s="11">
        <f>SUM(G65)</f>
        <v>0</v>
      </c>
      <c r="H64" s="11">
        <f>SUM(H65)</f>
        <v>0</v>
      </c>
    </row>
    <row r="65" spans="1:9" ht="26.25" hidden="1" customHeight="1" x14ac:dyDescent="0.3">
      <c r="A65" s="17">
        <v>2371</v>
      </c>
      <c r="B65" s="57" t="s">
        <v>7</v>
      </c>
      <c r="C65" s="57">
        <v>7</v>
      </c>
      <c r="D65" s="57">
        <v>1</v>
      </c>
      <c r="E65" s="40" t="s">
        <v>80</v>
      </c>
      <c r="F65" s="11">
        <f t="shared" si="0"/>
        <v>0</v>
      </c>
      <c r="G65" s="11"/>
      <c r="H65" s="11"/>
    </row>
    <row r="66" spans="1:9" s="37" customFormat="1" ht="55.5" customHeight="1" x14ac:dyDescent="0.2">
      <c r="A66" s="17">
        <v>2400</v>
      </c>
      <c r="B66" s="28" t="s">
        <v>8</v>
      </c>
      <c r="C66" s="28">
        <v>0</v>
      </c>
      <c r="D66" s="28">
        <v>0</v>
      </c>
      <c r="E66" s="54" t="s">
        <v>240</v>
      </c>
      <c r="F66" s="11">
        <f t="shared" si="0"/>
        <v>217452.47199999995</v>
      </c>
      <c r="G66" s="11">
        <f>SUM(G67+G70+G75+G82+G86+G92+G94+G99+G107)</f>
        <v>63700</v>
      </c>
      <c r="H66" s="11">
        <f>SUM(H67+H70+H75+H82+H86+H92+H94+H99+H107)</f>
        <v>153752.47199999995</v>
      </c>
      <c r="I66" s="36"/>
    </row>
    <row r="67" spans="1:9" ht="28.5" customHeight="1" x14ac:dyDescent="0.3">
      <c r="A67" s="17">
        <v>2410</v>
      </c>
      <c r="B67" s="28" t="s">
        <v>8</v>
      </c>
      <c r="C67" s="28">
        <v>1</v>
      </c>
      <c r="D67" s="28">
        <v>0</v>
      </c>
      <c r="E67" s="38" t="s">
        <v>81</v>
      </c>
      <c r="F67" s="11">
        <f t="shared" si="0"/>
        <v>0</v>
      </c>
      <c r="G67" s="11">
        <f>SUM(G68:G69)</f>
        <v>0</v>
      </c>
      <c r="H67" s="11">
        <f>SUM(H68:H69)</f>
        <v>0</v>
      </c>
    </row>
    <row r="68" spans="1:9" ht="25.5" customHeight="1" x14ac:dyDescent="0.3">
      <c r="A68" s="17">
        <v>2411</v>
      </c>
      <c r="B68" s="57" t="s">
        <v>8</v>
      </c>
      <c r="C68" s="57" t="s">
        <v>3</v>
      </c>
      <c r="D68" s="57">
        <v>1</v>
      </c>
      <c r="E68" s="40" t="s">
        <v>82</v>
      </c>
      <c r="F68" s="11">
        <f t="shared" si="0"/>
        <v>0</v>
      </c>
      <c r="G68" s="11"/>
      <c r="H68" s="11"/>
    </row>
    <row r="69" spans="1:9" ht="28.5" customHeight="1" x14ac:dyDescent="0.3">
      <c r="A69" s="17">
        <v>2412</v>
      </c>
      <c r="B69" s="57" t="s">
        <v>8</v>
      </c>
      <c r="C69" s="57">
        <v>1</v>
      </c>
      <c r="D69" s="57">
        <v>2</v>
      </c>
      <c r="E69" s="40" t="s">
        <v>83</v>
      </c>
      <c r="F69" s="11">
        <f t="shared" si="0"/>
        <v>0</v>
      </c>
      <c r="G69" s="11"/>
      <c r="H69" s="11"/>
    </row>
    <row r="70" spans="1:9" ht="28.5" customHeight="1" x14ac:dyDescent="0.3">
      <c r="A70" s="17">
        <v>2420</v>
      </c>
      <c r="B70" s="28" t="s">
        <v>8</v>
      </c>
      <c r="C70" s="28">
        <v>2</v>
      </c>
      <c r="D70" s="28">
        <v>0</v>
      </c>
      <c r="E70" s="38" t="s">
        <v>84</v>
      </c>
      <c r="F70" s="11">
        <f t="shared" si="0"/>
        <v>197500</v>
      </c>
      <c r="G70" s="11">
        <f>SUM(G71:G74)</f>
        <v>3500</v>
      </c>
      <c r="H70" s="11">
        <f>SUM(H71:H74)</f>
        <v>194000</v>
      </c>
    </row>
    <row r="71" spans="1:9" ht="15.75" customHeight="1" x14ac:dyDescent="0.3">
      <c r="A71" s="17">
        <v>2421</v>
      </c>
      <c r="B71" s="57" t="s">
        <v>8</v>
      </c>
      <c r="C71" s="57">
        <v>2</v>
      </c>
      <c r="D71" s="57">
        <v>1</v>
      </c>
      <c r="E71" s="40" t="s">
        <v>85</v>
      </c>
      <c r="F71" s="11">
        <f t="shared" si="0"/>
        <v>2700</v>
      </c>
      <c r="G71" s="11">
        <v>2700</v>
      </c>
      <c r="H71" s="11"/>
    </row>
    <row r="72" spans="1:9" ht="15.75" customHeight="1" x14ac:dyDescent="0.3">
      <c r="A72" s="17">
        <v>2422</v>
      </c>
      <c r="B72" s="57" t="s">
        <v>8</v>
      </c>
      <c r="C72" s="57">
        <v>2</v>
      </c>
      <c r="D72" s="57">
        <v>2</v>
      </c>
      <c r="E72" s="40" t="s">
        <v>86</v>
      </c>
      <c r="F72" s="11">
        <f t="shared" si="0"/>
        <v>0</v>
      </c>
      <c r="G72" s="11"/>
      <c r="H72" s="11"/>
    </row>
    <row r="73" spans="1:9" ht="15.75" customHeight="1" x14ac:dyDescent="0.3">
      <c r="A73" s="17">
        <v>2423</v>
      </c>
      <c r="B73" s="57" t="s">
        <v>8</v>
      </c>
      <c r="C73" s="57">
        <v>2</v>
      </c>
      <c r="D73" s="57">
        <v>3</v>
      </c>
      <c r="E73" s="40" t="s">
        <v>87</v>
      </c>
      <c r="F73" s="11">
        <f t="shared" si="0"/>
        <v>0</v>
      </c>
      <c r="G73" s="11"/>
      <c r="H73" s="11"/>
    </row>
    <row r="74" spans="1:9" ht="15.75" customHeight="1" x14ac:dyDescent="0.3">
      <c r="A74" s="17">
        <v>2424</v>
      </c>
      <c r="B74" s="57" t="s">
        <v>8</v>
      </c>
      <c r="C74" s="57">
        <v>2</v>
      </c>
      <c r="D74" s="57">
        <v>4</v>
      </c>
      <c r="E74" s="40" t="s">
        <v>88</v>
      </c>
      <c r="F74" s="11">
        <f t="shared" si="0"/>
        <v>194800</v>
      </c>
      <c r="G74" s="11">
        <v>800</v>
      </c>
      <c r="H74" s="11">
        <v>194000</v>
      </c>
    </row>
    <row r="75" spans="1:9" ht="15.75" customHeight="1" x14ac:dyDescent="0.3">
      <c r="A75" s="17">
        <v>2430</v>
      </c>
      <c r="B75" s="28" t="s">
        <v>8</v>
      </c>
      <c r="C75" s="28">
        <v>3</v>
      </c>
      <c r="D75" s="28">
        <v>0</v>
      </c>
      <c r="E75" s="38" t="s">
        <v>89</v>
      </c>
      <c r="F75" s="11">
        <f t="shared" ref="F75:F138" si="1">SUM(G75:H75)</f>
        <v>227000</v>
      </c>
      <c r="G75" s="11">
        <f>SUM(G76:G81)</f>
        <v>0</v>
      </c>
      <c r="H75" s="11">
        <f>SUM(H76:H81)</f>
        <v>227000</v>
      </c>
    </row>
    <row r="76" spans="1:9" ht="15.75" customHeight="1" x14ac:dyDescent="0.3">
      <c r="A76" s="17">
        <v>2431</v>
      </c>
      <c r="B76" s="57" t="s">
        <v>8</v>
      </c>
      <c r="C76" s="57">
        <v>3</v>
      </c>
      <c r="D76" s="57">
        <v>1</v>
      </c>
      <c r="E76" s="40" t="s">
        <v>90</v>
      </c>
      <c r="F76" s="11">
        <f t="shared" si="1"/>
        <v>0</v>
      </c>
      <c r="G76" s="11"/>
      <c r="H76" s="11"/>
    </row>
    <row r="77" spans="1:9" ht="15.75" customHeight="1" x14ac:dyDescent="0.3">
      <c r="A77" s="17">
        <v>2432</v>
      </c>
      <c r="B77" s="57" t="s">
        <v>8</v>
      </c>
      <c r="C77" s="57">
        <v>3</v>
      </c>
      <c r="D77" s="57">
        <v>2</v>
      </c>
      <c r="E77" s="40" t="s">
        <v>91</v>
      </c>
      <c r="F77" s="11">
        <f t="shared" si="1"/>
        <v>227000</v>
      </c>
      <c r="G77" s="11"/>
      <c r="H77" s="11">
        <v>227000</v>
      </c>
    </row>
    <row r="78" spans="1:9" ht="15.75" hidden="1" customHeight="1" x14ac:dyDescent="0.3">
      <c r="A78" s="17">
        <v>2433</v>
      </c>
      <c r="B78" s="57" t="s">
        <v>8</v>
      </c>
      <c r="C78" s="57">
        <v>3</v>
      </c>
      <c r="D78" s="57">
        <v>3</v>
      </c>
      <c r="E78" s="40" t="s">
        <v>92</v>
      </c>
      <c r="F78" s="11">
        <f t="shared" si="1"/>
        <v>0</v>
      </c>
      <c r="G78" s="11"/>
      <c r="H78" s="11"/>
    </row>
    <row r="79" spans="1:9" ht="15.75" hidden="1" customHeight="1" x14ac:dyDescent="0.3">
      <c r="A79" s="17">
        <v>2434</v>
      </c>
      <c r="B79" s="57" t="s">
        <v>8</v>
      </c>
      <c r="C79" s="57">
        <v>3</v>
      </c>
      <c r="D79" s="57">
        <v>4</v>
      </c>
      <c r="E79" s="40" t="s">
        <v>93</v>
      </c>
      <c r="F79" s="11">
        <f t="shared" si="1"/>
        <v>0</v>
      </c>
      <c r="G79" s="11"/>
      <c r="H79" s="11"/>
    </row>
    <row r="80" spans="1:9" ht="15.75" hidden="1" customHeight="1" x14ac:dyDescent="0.3">
      <c r="A80" s="17">
        <v>2435</v>
      </c>
      <c r="B80" s="57" t="s">
        <v>8</v>
      </c>
      <c r="C80" s="57">
        <v>3</v>
      </c>
      <c r="D80" s="57">
        <v>5</v>
      </c>
      <c r="E80" s="40" t="s">
        <v>94</v>
      </c>
      <c r="F80" s="11">
        <f t="shared" si="1"/>
        <v>0</v>
      </c>
      <c r="G80" s="11"/>
      <c r="H80" s="11"/>
    </row>
    <row r="81" spans="1:10" ht="15.75" hidden="1" customHeight="1" x14ac:dyDescent="0.3">
      <c r="A81" s="17">
        <v>2436</v>
      </c>
      <c r="B81" s="57" t="s">
        <v>8</v>
      </c>
      <c r="C81" s="57">
        <v>3</v>
      </c>
      <c r="D81" s="57">
        <v>6</v>
      </c>
      <c r="E81" s="40" t="s">
        <v>95</v>
      </c>
      <c r="F81" s="11">
        <f t="shared" si="1"/>
        <v>0</v>
      </c>
      <c r="G81" s="11"/>
      <c r="H81" s="11"/>
    </row>
    <row r="82" spans="1:10" ht="26.25" hidden="1" customHeight="1" x14ac:dyDescent="0.3">
      <c r="A82" s="17">
        <v>2440</v>
      </c>
      <c r="B82" s="28" t="s">
        <v>8</v>
      </c>
      <c r="C82" s="28">
        <v>4</v>
      </c>
      <c r="D82" s="28">
        <v>0</v>
      </c>
      <c r="E82" s="38" t="s">
        <v>96</v>
      </c>
      <c r="F82" s="11">
        <f t="shared" si="1"/>
        <v>0</v>
      </c>
      <c r="G82" s="11">
        <f>SUM(G83:G85)</f>
        <v>0</v>
      </c>
      <c r="H82" s="11">
        <f>SUM(H83:H85)</f>
        <v>0</v>
      </c>
    </row>
    <row r="83" spans="1:10" ht="26.25" hidden="1" customHeight="1" x14ac:dyDescent="0.3">
      <c r="A83" s="17">
        <v>2441</v>
      </c>
      <c r="B83" s="57" t="s">
        <v>8</v>
      </c>
      <c r="C83" s="57">
        <v>4</v>
      </c>
      <c r="D83" s="57">
        <v>1</v>
      </c>
      <c r="E83" s="40" t="s">
        <v>97</v>
      </c>
      <c r="F83" s="11">
        <f t="shared" si="1"/>
        <v>0</v>
      </c>
      <c r="G83" s="11"/>
      <c r="H83" s="11"/>
    </row>
    <row r="84" spans="1:10" ht="15" hidden="1" customHeight="1" x14ac:dyDescent="0.3">
      <c r="A84" s="17">
        <v>2442</v>
      </c>
      <c r="B84" s="57" t="s">
        <v>8</v>
      </c>
      <c r="C84" s="57">
        <v>4</v>
      </c>
      <c r="D84" s="57">
        <v>2</v>
      </c>
      <c r="E84" s="40" t="s">
        <v>98</v>
      </c>
      <c r="F84" s="11">
        <f t="shared" si="1"/>
        <v>0</v>
      </c>
      <c r="G84" s="11"/>
      <c r="H84" s="11"/>
    </row>
    <row r="85" spans="1:10" ht="15" hidden="1" customHeight="1" x14ac:dyDescent="0.3">
      <c r="A85" s="17">
        <v>2443</v>
      </c>
      <c r="B85" s="57" t="s">
        <v>8</v>
      </c>
      <c r="C85" s="57">
        <v>4</v>
      </c>
      <c r="D85" s="57">
        <v>3</v>
      </c>
      <c r="E85" s="40" t="s">
        <v>99</v>
      </c>
      <c r="F85" s="11">
        <f t="shared" si="1"/>
        <v>0</v>
      </c>
      <c r="G85" s="11"/>
      <c r="H85" s="11"/>
    </row>
    <row r="86" spans="1:10" x14ac:dyDescent="0.3">
      <c r="A86" s="17">
        <v>2450</v>
      </c>
      <c r="B86" s="28" t="s">
        <v>8</v>
      </c>
      <c r="C86" s="28">
        <v>5</v>
      </c>
      <c r="D86" s="28">
        <v>0</v>
      </c>
      <c r="E86" s="38" t="s">
        <v>100</v>
      </c>
      <c r="F86" s="11">
        <f t="shared" si="1"/>
        <v>609952.47199999995</v>
      </c>
      <c r="G86" s="11">
        <f>SUM(G87:G91)</f>
        <v>60200</v>
      </c>
      <c r="H86" s="11">
        <f>SUM(H87:H91)</f>
        <v>549752.47199999995</v>
      </c>
    </row>
    <row r="87" spans="1:10" ht="15" customHeight="1" x14ac:dyDescent="0.3">
      <c r="A87" s="17">
        <v>2451</v>
      </c>
      <c r="B87" s="57" t="s">
        <v>8</v>
      </c>
      <c r="C87" s="57">
        <v>5</v>
      </c>
      <c r="D87" s="57">
        <v>1</v>
      </c>
      <c r="E87" s="40" t="s">
        <v>101</v>
      </c>
      <c r="F87" s="11">
        <f t="shared" si="1"/>
        <v>609952.47199999995</v>
      </c>
      <c r="G87" s="11">
        <v>60200</v>
      </c>
      <c r="H87" s="11">
        <v>549752.47199999995</v>
      </c>
      <c r="J87" s="18"/>
    </row>
    <row r="88" spans="1:10" ht="15" hidden="1" customHeight="1" x14ac:dyDescent="0.3">
      <c r="A88" s="17">
        <v>2452</v>
      </c>
      <c r="B88" s="57" t="s">
        <v>8</v>
      </c>
      <c r="C88" s="57">
        <v>5</v>
      </c>
      <c r="D88" s="57">
        <v>2</v>
      </c>
      <c r="E88" s="40" t="s">
        <v>102</v>
      </c>
      <c r="F88" s="11">
        <f t="shared" si="1"/>
        <v>0</v>
      </c>
      <c r="G88" s="11"/>
      <c r="H88" s="11"/>
    </row>
    <row r="89" spans="1:10" ht="15" hidden="1" customHeight="1" x14ac:dyDescent="0.3">
      <c r="A89" s="17">
        <v>2453</v>
      </c>
      <c r="B89" s="57" t="s">
        <v>8</v>
      </c>
      <c r="C89" s="57">
        <v>5</v>
      </c>
      <c r="D89" s="57">
        <v>3</v>
      </c>
      <c r="E89" s="40" t="s">
        <v>103</v>
      </c>
      <c r="F89" s="11">
        <f t="shared" si="1"/>
        <v>0</v>
      </c>
      <c r="G89" s="11"/>
      <c r="H89" s="11"/>
    </row>
    <row r="90" spans="1:10" ht="15" hidden="1" customHeight="1" x14ac:dyDescent="0.3">
      <c r="A90" s="17">
        <v>2454</v>
      </c>
      <c r="B90" s="57" t="s">
        <v>8</v>
      </c>
      <c r="C90" s="57">
        <v>5</v>
      </c>
      <c r="D90" s="57">
        <v>4</v>
      </c>
      <c r="E90" s="40" t="s">
        <v>104</v>
      </c>
      <c r="F90" s="11">
        <f t="shared" si="1"/>
        <v>0</v>
      </c>
      <c r="G90" s="11"/>
      <c r="H90" s="11"/>
    </row>
    <row r="91" spans="1:10" ht="15" hidden="1" customHeight="1" x14ac:dyDescent="0.3">
      <c r="A91" s="17">
        <v>2455</v>
      </c>
      <c r="B91" s="57" t="s">
        <v>8</v>
      </c>
      <c r="C91" s="57">
        <v>5</v>
      </c>
      <c r="D91" s="57">
        <v>5</v>
      </c>
      <c r="E91" s="40" t="s">
        <v>105</v>
      </c>
      <c r="F91" s="11">
        <f t="shared" si="1"/>
        <v>0</v>
      </c>
      <c r="G91" s="11"/>
      <c r="H91" s="11"/>
    </row>
    <row r="92" spans="1:10" ht="15" hidden="1" customHeight="1" x14ac:dyDescent="0.3">
      <c r="A92" s="17">
        <v>2460</v>
      </c>
      <c r="B92" s="28" t="s">
        <v>8</v>
      </c>
      <c r="C92" s="28">
        <v>6</v>
      </c>
      <c r="D92" s="28">
        <v>0</v>
      </c>
      <c r="E92" s="38" t="s">
        <v>106</v>
      </c>
      <c r="F92" s="11">
        <f t="shared" si="1"/>
        <v>0</v>
      </c>
      <c r="G92" s="11">
        <f>SUM(G93)</f>
        <v>0</v>
      </c>
      <c r="H92" s="11">
        <f>SUM(H93)</f>
        <v>0</v>
      </c>
    </row>
    <row r="93" spans="1:10" ht="15" hidden="1" customHeight="1" x14ac:dyDescent="0.3">
      <c r="A93" s="17">
        <v>2461</v>
      </c>
      <c r="B93" s="57" t="s">
        <v>8</v>
      </c>
      <c r="C93" s="57">
        <v>6</v>
      </c>
      <c r="D93" s="57">
        <v>1</v>
      </c>
      <c r="E93" s="40" t="s">
        <v>107</v>
      </c>
      <c r="F93" s="11">
        <f t="shared" si="1"/>
        <v>0</v>
      </c>
      <c r="G93" s="11"/>
      <c r="H93" s="11"/>
    </row>
    <row r="94" spans="1:10" ht="15" hidden="1" customHeight="1" x14ac:dyDescent="0.3">
      <c r="A94" s="17">
        <v>2470</v>
      </c>
      <c r="B94" s="28" t="s">
        <v>8</v>
      </c>
      <c r="C94" s="28">
        <v>7</v>
      </c>
      <c r="D94" s="28">
        <v>0</v>
      </c>
      <c r="E94" s="38" t="s">
        <v>108</v>
      </c>
      <c r="F94" s="11">
        <f t="shared" si="1"/>
        <v>0</v>
      </c>
      <c r="G94" s="11">
        <f>SUM(G95:G98)</f>
        <v>0</v>
      </c>
      <c r="H94" s="11">
        <f>SUM(H95:H98)</f>
        <v>0</v>
      </c>
    </row>
    <row r="95" spans="1:10" ht="26.25" hidden="1" customHeight="1" x14ac:dyDescent="0.3">
      <c r="A95" s="17">
        <v>2471</v>
      </c>
      <c r="B95" s="57" t="s">
        <v>8</v>
      </c>
      <c r="C95" s="57">
        <v>7</v>
      </c>
      <c r="D95" s="57">
        <v>1</v>
      </c>
      <c r="E95" s="40" t="s">
        <v>109</v>
      </c>
      <c r="F95" s="11">
        <f t="shared" si="1"/>
        <v>0</v>
      </c>
      <c r="G95" s="11"/>
      <c r="H95" s="11"/>
    </row>
    <row r="96" spans="1:10" ht="16.5" hidden="1" customHeight="1" x14ac:dyDescent="0.3">
      <c r="A96" s="17">
        <v>2472</v>
      </c>
      <c r="B96" s="57" t="s">
        <v>8</v>
      </c>
      <c r="C96" s="57">
        <v>7</v>
      </c>
      <c r="D96" s="57">
        <v>2</v>
      </c>
      <c r="E96" s="40" t="s">
        <v>110</v>
      </c>
      <c r="F96" s="11">
        <f t="shared" si="1"/>
        <v>0</v>
      </c>
      <c r="G96" s="11"/>
      <c r="H96" s="11"/>
    </row>
    <row r="97" spans="1:13" ht="16.5" hidden="1" customHeight="1" x14ac:dyDescent="0.3">
      <c r="A97" s="17">
        <v>2473</v>
      </c>
      <c r="B97" s="57" t="s">
        <v>8</v>
      </c>
      <c r="C97" s="57">
        <v>7</v>
      </c>
      <c r="D97" s="57">
        <v>3</v>
      </c>
      <c r="E97" s="40" t="s">
        <v>111</v>
      </c>
      <c r="F97" s="11">
        <f t="shared" si="1"/>
        <v>0</v>
      </c>
      <c r="G97" s="11"/>
      <c r="H97" s="11"/>
    </row>
    <row r="98" spans="1:13" ht="16.5" hidden="1" customHeight="1" x14ac:dyDescent="0.3">
      <c r="A98" s="17">
        <v>2474</v>
      </c>
      <c r="B98" s="57" t="s">
        <v>8</v>
      </c>
      <c r="C98" s="57">
        <v>7</v>
      </c>
      <c r="D98" s="57">
        <v>4</v>
      </c>
      <c r="E98" s="40" t="s">
        <v>112</v>
      </c>
      <c r="F98" s="11">
        <f t="shared" si="1"/>
        <v>0</v>
      </c>
      <c r="G98" s="11"/>
      <c r="H98" s="11"/>
      <c r="J98" s="18"/>
    </row>
    <row r="99" spans="1:13" ht="43.5" customHeight="1" x14ac:dyDescent="0.3">
      <c r="A99" s="17">
        <v>2480</v>
      </c>
      <c r="B99" s="28" t="s">
        <v>8</v>
      </c>
      <c r="C99" s="28">
        <v>8</v>
      </c>
      <c r="D99" s="28">
        <v>0</v>
      </c>
      <c r="E99" s="38" t="s">
        <v>113</v>
      </c>
      <c r="F99" s="11">
        <f t="shared" si="1"/>
        <v>20000</v>
      </c>
      <c r="G99" s="11">
        <f>SUM(G100:G106)</f>
        <v>0</v>
      </c>
      <c r="H99" s="11">
        <f>SUM(H100:H106)</f>
        <v>20000</v>
      </c>
      <c r="J99" s="18"/>
    </row>
    <row r="100" spans="1:13" ht="39.75" hidden="1" customHeight="1" x14ac:dyDescent="0.3">
      <c r="A100" s="17">
        <v>2481</v>
      </c>
      <c r="B100" s="57" t="s">
        <v>8</v>
      </c>
      <c r="C100" s="57">
        <v>8</v>
      </c>
      <c r="D100" s="57">
        <v>1</v>
      </c>
      <c r="E100" s="40" t="s">
        <v>114</v>
      </c>
      <c r="F100" s="11">
        <f t="shared" si="1"/>
        <v>0</v>
      </c>
      <c r="G100" s="11">
        <v>0</v>
      </c>
      <c r="H100" s="11">
        <v>0</v>
      </c>
    </row>
    <row r="101" spans="1:13" ht="39.75" hidden="1" customHeight="1" x14ac:dyDescent="0.3">
      <c r="A101" s="17">
        <v>2482</v>
      </c>
      <c r="B101" s="57" t="s">
        <v>8</v>
      </c>
      <c r="C101" s="57">
        <v>8</v>
      </c>
      <c r="D101" s="57">
        <v>2</v>
      </c>
      <c r="E101" s="40" t="s">
        <v>115</v>
      </c>
      <c r="F101" s="11">
        <f t="shared" si="1"/>
        <v>0</v>
      </c>
      <c r="G101" s="11">
        <v>0</v>
      </c>
      <c r="H101" s="11">
        <v>0</v>
      </c>
    </row>
    <row r="102" spans="1:13" ht="28.5" hidden="1" customHeight="1" x14ac:dyDescent="0.3">
      <c r="A102" s="17">
        <v>2483</v>
      </c>
      <c r="B102" s="57" t="s">
        <v>8</v>
      </c>
      <c r="C102" s="57">
        <v>8</v>
      </c>
      <c r="D102" s="57">
        <v>3</v>
      </c>
      <c r="E102" s="40" t="s">
        <v>116</v>
      </c>
      <c r="F102" s="11">
        <f t="shared" si="1"/>
        <v>0</v>
      </c>
      <c r="G102" s="11">
        <v>0</v>
      </c>
      <c r="H102" s="11">
        <v>0</v>
      </c>
    </row>
    <row r="103" spans="1:13" ht="40.5" hidden="1" customHeight="1" x14ac:dyDescent="0.3">
      <c r="A103" s="17">
        <v>2484</v>
      </c>
      <c r="B103" s="57" t="s">
        <v>8</v>
      </c>
      <c r="C103" s="57">
        <v>8</v>
      </c>
      <c r="D103" s="57">
        <v>4</v>
      </c>
      <c r="E103" s="40" t="s">
        <v>117</v>
      </c>
      <c r="F103" s="11">
        <f t="shared" si="1"/>
        <v>0</v>
      </c>
      <c r="G103" s="11">
        <v>0</v>
      </c>
      <c r="H103" s="11">
        <v>0</v>
      </c>
    </row>
    <row r="104" spans="1:13" ht="27.75" customHeight="1" x14ac:dyDescent="0.3">
      <c r="A104" s="17">
        <v>2485</v>
      </c>
      <c r="B104" s="57" t="s">
        <v>8</v>
      </c>
      <c r="C104" s="57">
        <v>8</v>
      </c>
      <c r="D104" s="57">
        <v>5</v>
      </c>
      <c r="E104" s="40" t="s">
        <v>118</v>
      </c>
      <c r="F104" s="11">
        <f t="shared" si="1"/>
        <v>20000</v>
      </c>
      <c r="G104" s="11">
        <v>0</v>
      </c>
      <c r="H104" s="11">
        <v>20000</v>
      </c>
      <c r="M104" s="18"/>
    </row>
    <row r="105" spans="1:13" ht="27" hidden="1" customHeight="1" x14ac:dyDescent="0.3">
      <c r="A105" s="17">
        <v>2486</v>
      </c>
      <c r="B105" s="57" t="s">
        <v>8</v>
      </c>
      <c r="C105" s="57">
        <v>8</v>
      </c>
      <c r="D105" s="57">
        <v>6</v>
      </c>
      <c r="E105" s="40" t="s">
        <v>119</v>
      </c>
      <c r="F105" s="11">
        <f t="shared" si="1"/>
        <v>0</v>
      </c>
      <c r="G105" s="11"/>
      <c r="H105" s="11"/>
    </row>
    <row r="106" spans="1:13" ht="27" hidden="1" customHeight="1" x14ac:dyDescent="0.3">
      <c r="A106" s="17">
        <v>2487</v>
      </c>
      <c r="B106" s="57" t="s">
        <v>8</v>
      </c>
      <c r="C106" s="57">
        <v>8</v>
      </c>
      <c r="D106" s="57">
        <v>7</v>
      </c>
      <c r="E106" s="40" t="s">
        <v>120</v>
      </c>
      <c r="F106" s="11">
        <f t="shared" si="1"/>
        <v>0</v>
      </c>
      <c r="G106" s="11">
        <v>0</v>
      </c>
      <c r="H106" s="11">
        <v>0</v>
      </c>
    </row>
    <row r="107" spans="1:13" ht="27" customHeight="1" x14ac:dyDescent="0.3">
      <c r="A107" s="17">
        <v>2490</v>
      </c>
      <c r="B107" s="28" t="s">
        <v>8</v>
      </c>
      <c r="C107" s="28">
        <v>9</v>
      </c>
      <c r="D107" s="28">
        <v>0</v>
      </c>
      <c r="E107" s="38" t="s">
        <v>121</v>
      </c>
      <c r="F107" s="11">
        <f t="shared" si="1"/>
        <v>-837000</v>
      </c>
      <c r="G107" s="11">
        <f>SUM(G108)</f>
        <v>0</v>
      </c>
      <c r="H107" s="11">
        <f>SUM(H108)</f>
        <v>-837000</v>
      </c>
    </row>
    <row r="108" spans="1:13" ht="27" customHeight="1" x14ac:dyDescent="0.3">
      <c r="A108" s="17">
        <v>2491</v>
      </c>
      <c r="B108" s="57" t="s">
        <v>8</v>
      </c>
      <c r="C108" s="57">
        <v>9</v>
      </c>
      <c r="D108" s="57">
        <v>1</v>
      </c>
      <c r="E108" s="40" t="s">
        <v>122</v>
      </c>
      <c r="F108" s="11">
        <f t="shared" si="1"/>
        <v>-837000</v>
      </c>
      <c r="G108" s="11">
        <v>0</v>
      </c>
      <c r="H108" s="11">
        <v>-837000</v>
      </c>
      <c r="I108" s="100"/>
      <c r="J108" s="18"/>
    </row>
    <row r="109" spans="1:13" s="37" customFormat="1" ht="60.75" customHeight="1" x14ac:dyDescent="0.2">
      <c r="A109" s="17">
        <v>2500</v>
      </c>
      <c r="B109" s="28" t="s">
        <v>9</v>
      </c>
      <c r="C109" s="28">
        <v>0</v>
      </c>
      <c r="D109" s="28">
        <v>0</v>
      </c>
      <c r="E109" s="54" t="s">
        <v>123</v>
      </c>
      <c r="F109" s="11">
        <f t="shared" si="1"/>
        <v>722288</v>
      </c>
      <c r="G109" s="11">
        <f>SUM(G110+G112+G114+G116+G118+G120)</f>
        <v>218288</v>
      </c>
      <c r="H109" s="11">
        <f>SUM(H110+H112+H114+H116+H118+H120)</f>
        <v>504000</v>
      </c>
      <c r="I109" s="36"/>
      <c r="J109" s="41"/>
    </row>
    <row r="110" spans="1:13" ht="16.5" customHeight="1" x14ac:dyDescent="0.3">
      <c r="A110" s="17">
        <v>2510</v>
      </c>
      <c r="B110" s="28" t="s">
        <v>9</v>
      </c>
      <c r="C110" s="28">
        <v>1</v>
      </c>
      <c r="D110" s="28">
        <v>0</v>
      </c>
      <c r="E110" s="38" t="s">
        <v>124</v>
      </c>
      <c r="F110" s="11">
        <f t="shared" si="1"/>
        <v>361613</v>
      </c>
      <c r="G110" s="11">
        <f>SUM(G111)</f>
        <v>212613</v>
      </c>
      <c r="H110" s="11">
        <f>SUM(H111)</f>
        <v>149000</v>
      </c>
      <c r="J110" s="2"/>
    </row>
    <row r="111" spans="1:13" ht="16.5" customHeight="1" x14ac:dyDescent="0.3">
      <c r="A111" s="17">
        <v>2511</v>
      </c>
      <c r="B111" s="57" t="s">
        <v>9</v>
      </c>
      <c r="C111" s="57">
        <v>1</v>
      </c>
      <c r="D111" s="57">
        <v>1</v>
      </c>
      <c r="E111" s="40" t="s">
        <v>125</v>
      </c>
      <c r="F111" s="11">
        <f t="shared" si="1"/>
        <v>361613</v>
      </c>
      <c r="G111" s="11">
        <v>212613</v>
      </c>
      <c r="H111" s="11">
        <v>149000</v>
      </c>
      <c r="J111" s="60"/>
      <c r="K111" s="2"/>
      <c r="L111" s="2"/>
      <c r="M111" s="2"/>
    </row>
    <row r="112" spans="1:13" ht="16.5" customHeight="1" x14ac:dyDescent="0.3">
      <c r="A112" s="17">
        <v>2520</v>
      </c>
      <c r="B112" s="28" t="s">
        <v>9</v>
      </c>
      <c r="C112" s="28">
        <v>2</v>
      </c>
      <c r="D112" s="28">
        <v>0</v>
      </c>
      <c r="E112" s="38" t="s">
        <v>126</v>
      </c>
      <c r="F112" s="11">
        <f t="shared" si="1"/>
        <v>340850</v>
      </c>
      <c r="G112" s="11">
        <f>G113</f>
        <v>850</v>
      </c>
      <c r="H112" s="11">
        <f>SUM(H113)</f>
        <v>340000</v>
      </c>
      <c r="J112" s="2"/>
    </row>
    <row r="113" spans="1:13" ht="16.5" customHeight="1" x14ac:dyDescent="0.3">
      <c r="A113" s="17">
        <v>2521</v>
      </c>
      <c r="B113" s="57" t="s">
        <v>9</v>
      </c>
      <c r="C113" s="57">
        <v>2</v>
      </c>
      <c r="D113" s="57">
        <v>1</v>
      </c>
      <c r="E113" s="40" t="s">
        <v>127</v>
      </c>
      <c r="F113" s="11">
        <f t="shared" si="1"/>
        <v>340850</v>
      </c>
      <c r="G113" s="11">
        <v>850</v>
      </c>
      <c r="H113" s="11">
        <v>340000</v>
      </c>
      <c r="K113" s="18"/>
    </row>
    <row r="114" spans="1:13" ht="16.5" hidden="1" customHeight="1" x14ac:dyDescent="0.3">
      <c r="A114" s="17">
        <v>2530</v>
      </c>
      <c r="B114" s="28" t="s">
        <v>9</v>
      </c>
      <c r="C114" s="28">
        <v>3</v>
      </c>
      <c r="D114" s="28">
        <v>0</v>
      </c>
      <c r="E114" s="38" t="s">
        <v>128</v>
      </c>
      <c r="F114" s="11">
        <f t="shared" si="1"/>
        <v>0</v>
      </c>
      <c r="G114" s="11">
        <f>SUM(G115)</f>
        <v>0</v>
      </c>
      <c r="H114" s="11">
        <f>SUM(H115)</f>
        <v>0</v>
      </c>
      <c r="K114" s="18"/>
    </row>
    <row r="115" spans="1:13" ht="16.5" hidden="1" customHeight="1" x14ac:dyDescent="0.3">
      <c r="A115" s="17">
        <v>2531</v>
      </c>
      <c r="B115" s="57" t="s">
        <v>9</v>
      </c>
      <c r="C115" s="57">
        <v>3</v>
      </c>
      <c r="D115" s="57">
        <v>1</v>
      </c>
      <c r="E115" s="40" t="s">
        <v>129</v>
      </c>
      <c r="F115" s="11">
        <f t="shared" si="1"/>
        <v>0</v>
      </c>
      <c r="G115" s="11">
        <v>0</v>
      </c>
      <c r="H115" s="11">
        <v>0</v>
      </c>
      <c r="K115" s="18"/>
    </row>
    <row r="116" spans="1:13" ht="27.75" hidden="1" customHeight="1" x14ac:dyDescent="0.3">
      <c r="A116" s="17">
        <v>2540</v>
      </c>
      <c r="B116" s="28" t="s">
        <v>9</v>
      </c>
      <c r="C116" s="28">
        <v>4</v>
      </c>
      <c r="D116" s="28">
        <v>0</v>
      </c>
      <c r="E116" s="38" t="s">
        <v>130</v>
      </c>
      <c r="F116" s="11">
        <f t="shared" si="1"/>
        <v>0</v>
      </c>
      <c r="G116" s="11">
        <f>SUM(G117)</f>
        <v>0</v>
      </c>
      <c r="H116" s="11">
        <f>SUM(H117)</f>
        <v>0</v>
      </c>
      <c r="K116" s="18"/>
    </row>
    <row r="117" spans="1:13" ht="27" hidden="1" customHeight="1" x14ac:dyDescent="0.3">
      <c r="A117" s="17">
        <v>2541</v>
      </c>
      <c r="B117" s="57" t="s">
        <v>9</v>
      </c>
      <c r="C117" s="57">
        <v>4</v>
      </c>
      <c r="D117" s="57">
        <v>1</v>
      </c>
      <c r="E117" s="40" t="s">
        <v>131</v>
      </c>
      <c r="F117" s="11">
        <f t="shared" si="1"/>
        <v>0</v>
      </c>
      <c r="G117" s="11">
        <v>0</v>
      </c>
      <c r="H117" s="11">
        <v>0</v>
      </c>
      <c r="K117" s="2"/>
    </row>
    <row r="118" spans="1:13" ht="39.75" hidden="1" customHeight="1" x14ac:dyDescent="0.3">
      <c r="A118" s="17">
        <v>2550</v>
      </c>
      <c r="B118" s="28" t="s">
        <v>9</v>
      </c>
      <c r="C118" s="28">
        <v>5</v>
      </c>
      <c r="D118" s="28">
        <v>0</v>
      </c>
      <c r="E118" s="38" t="s">
        <v>132</v>
      </c>
      <c r="F118" s="11">
        <f t="shared" si="1"/>
        <v>15000</v>
      </c>
      <c r="G118" s="11">
        <f>SUM(G119)</f>
        <v>0</v>
      </c>
      <c r="H118" s="11">
        <f>SUM(H119)</f>
        <v>15000</v>
      </c>
    </row>
    <row r="119" spans="1:13" ht="27" customHeight="1" x14ac:dyDescent="0.3">
      <c r="A119" s="17">
        <v>2551</v>
      </c>
      <c r="B119" s="57" t="s">
        <v>9</v>
      </c>
      <c r="C119" s="57">
        <v>5</v>
      </c>
      <c r="D119" s="57">
        <v>1</v>
      </c>
      <c r="E119" s="40" t="s">
        <v>133</v>
      </c>
      <c r="F119" s="11">
        <f t="shared" si="1"/>
        <v>15000</v>
      </c>
      <c r="G119" s="11"/>
      <c r="H119" s="11">
        <v>15000</v>
      </c>
      <c r="M119" s="18"/>
    </row>
    <row r="120" spans="1:13" ht="27" customHeight="1" x14ac:dyDescent="0.3">
      <c r="A120" s="17">
        <v>2560</v>
      </c>
      <c r="B120" s="28" t="s">
        <v>9</v>
      </c>
      <c r="C120" s="28">
        <v>6</v>
      </c>
      <c r="D120" s="28">
        <v>0</v>
      </c>
      <c r="E120" s="38" t="s">
        <v>134</v>
      </c>
      <c r="F120" s="11">
        <f t="shared" si="1"/>
        <v>4825</v>
      </c>
      <c r="G120" s="11">
        <f>SUM(G121)</f>
        <v>4825</v>
      </c>
      <c r="H120" s="11">
        <f>SUM(H121)</f>
        <v>0</v>
      </c>
    </row>
    <row r="121" spans="1:13" ht="27" customHeight="1" x14ac:dyDescent="0.3">
      <c r="A121" s="17">
        <v>2561</v>
      </c>
      <c r="B121" s="57" t="s">
        <v>9</v>
      </c>
      <c r="C121" s="57">
        <v>6</v>
      </c>
      <c r="D121" s="57">
        <v>1</v>
      </c>
      <c r="E121" s="40" t="s">
        <v>135</v>
      </c>
      <c r="F121" s="11">
        <f t="shared" si="1"/>
        <v>4825</v>
      </c>
      <c r="G121" s="11">
        <v>4825</v>
      </c>
      <c r="H121" s="11">
        <v>0</v>
      </c>
    </row>
    <row r="122" spans="1:13" s="37" customFormat="1" ht="57.75" customHeight="1" x14ac:dyDescent="0.2">
      <c r="A122" s="17">
        <v>2600</v>
      </c>
      <c r="B122" s="28" t="s">
        <v>10</v>
      </c>
      <c r="C122" s="28">
        <v>0</v>
      </c>
      <c r="D122" s="28">
        <v>0</v>
      </c>
      <c r="E122" s="54" t="s">
        <v>136</v>
      </c>
      <c r="F122" s="11">
        <f t="shared" si="1"/>
        <v>653328.45329999994</v>
      </c>
      <c r="G122" s="11">
        <f>G127+G129</f>
        <v>88104.44</v>
      </c>
      <c r="H122" s="11">
        <f>SUM(H123+H125+H127+H129+H131+H133)</f>
        <v>565224.01329999999</v>
      </c>
      <c r="I122" s="36"/>
    </row>
    <row r="123" spans="1:13" ht="14.25" hidden="1" customHeight="1" x14ac:dyDescent="0.3">
      <c r="A123" s="17">
        <v>2610</v>
      </c>
      <c r="B123" s="28" t="s">
        <v>10</v>
      </c>
      <c r="C123" s="28">
        <v>1</v>
      </c>
      <c r="D123" s="28">
        <v>0</v>
      </c>
      <c r="E123" s="38" t="s">
        <v>137</v>
      </c>
      <c r="F123" s="11">
        <f t="shared" si="1"/>
        <v>0</v>
      </c>
      <c r="G123" s="11">
        <f>SUM(G124)</f>
        <v>0</v>
      </c>
      <c r="H123" s="11">
        <f>SUM(H124)</f>
        <v>0</v>
      </c>
    </row>
    <row r="124" spans="1:13" ht="14.25" hidden="1" customHeight="1" x14ac:dyDescent="0.3">
      <c r="A124" s="17">
        <v>2611</v>
      </c>
      <c r="B124" s="57" t="s">
        <v>10</v>
      </c>
      <c r="C124" s="57">
        <v>1</v>
      </c>
      <c r="D124" s="57">
        <v>1</v>
      </c>
      <c r="E124" s="40" t="s">
        <v>138</v>
      </c>
      <c r="F124" s="11">
        <f t="shared" si="1"/>
        <v>0</v>
      </c>
      <c r="G124" s="11">
        <v>0</v>
      </c>
      <c r="H124" s="11">
        <v>0</v>
      </c>
    </row>
    <row r="125" spans="1:13" ht="14.25" hidden="1" customHeight="1" x14ac:dyDescent="0.3">
      <c r="A125" s="17">
        <v>2620</v>
      </c>
      <c r="B125" s="28" t="s">
        <v>10</v>
      </c>
      <c r="C125" s="28">
        <v>2</v>
      </c>
      <c r="D125" s="28">
        <v>0</v>
      </c>
      <c r="E125" s="38" t="s">
        <v>139</v>
      </c>
      <c r="F125" s="11">
        <f t="shared" si="1"/>
        <v>0</v>
      </c>
      <c r="G125" s="11">
        <f>SUM(G126)</f>
        <v>0</v>
      </c>
      <c r="H125" s="11">
        <f>SUM(H126)</f>
        <v>0</v>
      </c>
    </row>
    <row r="126" spans="1:13" ht="14.25" hidden="1" customHeight="1" x14ac:dyDescent="0.3">
      <c r="A126" s="17">
        <v>2621</v>
      </c>
      <c r="B126" s="57" t="s">
        <v>10</v>
      </c>
      <c r="C126" s="57">
        <v>2</v>
      </c>
      <c r="D126" s="57">
        <v>1</v>
      </c>
      <c r="E126" s="40" t="s">
        <v>140</v>
      </c>
      <c r="F126" s="11">
        <f t="shared" si="1"/>
        <v>0</v>
      </c>
      <c r="G126" s="11">
        <v>0</v>
      </c>
      <c r="H126" s="11">
        <v>0</v>
      </c>
    </row>
    <row r="127" spans="1:13" ht="14.25" customHeight="1" x14ac:dyDescent="0.3">
      <c r="A127" s="17">
        <v>2630</v>
      </c>
      <c r="B127" s="28" t="s">
        <v>10</v>
      </c>
      <c r="C127" s="28">
        <v>3</v>
      </c>
      <c r="D127" s="28">
        <v>0</v>
      </c>
      <c r="E127" s="38" t="s">
        <v>141</v>
      </c>
      <c r="F127" s="11">
        <f t="shared" si="1"/>
        <v>535508.91330000001</v>
      </c>
      <c r="G127" s="11">
        <f>SUM(G128)</f>
        <v>66520.2</v>
      </c>
      <c r="H127" s="11">
        <f>H128</f>
        <v>468988.7133</v>
      </c>
    </row>
    <row r="128" spans="1:13" ht="14.25" customHeight="1" x14ac:dyDescent="0.3">
      <c r="A128" s="17">
        <v>2631</v>
      </c>
      <c r="B128" s="57" t="s">
        <v>10</v>
      </c>
      <c r="C128" s="57">
        <v>3</v>
      </c>
      <c r="D128" s="57">
        <v>1</v>
      </c>
      <c r="E128" s="40" t="s">
        <v>142</v>
      </c>
      <c r="F128" s="11">
        <f t="shared" si="1"/>
        <v>535508.91330000001</v>
      </c>
      <c r="G128" s="11">
        <v>66520.2</v>
      </c>
      <c r="H128" s="11">
        <v>468988.7133</v>
      </c>
    </row>
    <row r="129" spans="1:11" ht="14.25" customHeight="1" x14ac:dyDescent="0.3">
      <c r="A129" s="17">
        <v>2640</v>
      </c>
      <c r="B129" s="28" t="s">
        <v>10</v>
      </c>
      <c r="C129" s="28">
        <v>4</v>
      </c>
      <c r="D129" s="28">
        <v>0</v>
      </c>
      <c r="E129" s="38" t="s">
        <v>143</v>
      </c>
      <c r="F129" s="11">
        <f t="shared" si="1"/>
        <v>97819.540000000008</v>
      </c>
      <c r="G129" s="11">
        <f>SUM(G130)</f>
        <v>21584.240000000002</v>
      </c>
      <c r="H129" s="11">
        <f>H130</f>
        <v>76235.3</v>
      </c>
    </row>
    <row r="130" spans="1:11" ht="14.25" customHeight="1" x14ac:dyDescent="0.3">
      <c r="A130" s="17">
        <v>2641</v>
      </c>
      <c r="B130" s="57" t="s">
        <v>10</v>
      </c>
      <c r="C130" s="57">
        <v>4</v>
      </c>
      <c r="D130" s="57">
        <v>1</v>
      </c>
      <c r="E130" s="40" t="s">
        <v>144</v>
      </c>
      <c r="F130" s="11">
        <f t="shared" si="1"/>
        <v>97819.540000000008</v>
      </c>
      <c r="G130" s="11">
        <v>21584.240000000002</v>
      </c>
      <c r="H130" s="11">
        <v>76235.3</v>
      </c>
      <c r="J130" s="61"/>
      <c r="K130" s="18"/>
    </row>
    <row r="131" spans="1:11" ht="39.75" customHeight="1" x14ac:dyDescent="0.3">
      <c r="A131" s="17">
        <v>2650</v>
      </c>
      <c r="B131" s="28" t="s">
        <v>10</v>
      </c>
      <c r="C131" s="28">
        <v>5</v>
      </c>
      <c r="D131" s="28">
        <v>0</v>
      </c>
      <c r="E131" s="38" t="s">
        <v>145</v>
      </c>
      <c r="F131" s="11">
        <f t="shared" si="1"/>
        <v>20000</v>
      </c>
      <c r="G131" s="11">
        <f>SUM(G132)</f>
        <v>0</v>
      </c>
      <c r="H131" s="11">
        <f>SUM(H132)</f>
        <v>20000</v>
      </c>
    </row>
    <row r="132" spans="1:11" ht="39" customHeight="1" x14ac:dyDescent="0.3">
      <c r="A132" s="17">
        <v>2651</v>
      </c>
      <c r="B132" s="57" t="s">
        <v>10</v>
      </c>
      <c r="C132" s="57">
        <v>5</v>
      </c>
      <c r="D132" s="57">
        <v>1</v>
      </c>
      <c r="E132" s="40" t="s">
        <v>146</v>
      </c>
      <c r="F132" s="11">
        <f t="shared" si="1"/>
        <v>20000</v>
      </c>
      <c r="G132" s="11">
        <v>0</v>
      </c>
      <c r="H132" s="11">
        <v>20000</v>
      </c>
      <c r="K132" s="18"/>
    </row>
    <row r="133" spans="1:11" ht="29.25" hidden="1" customHeight="1" x14ac:dyDescent="0.3">
      <c r="A133" s="17">
        <v>2660</v>
      </c>
      <c r="B133" s="28" t="s">
        <v>10</v>
      </c>
      <c r="C133" s="28">
        <v>6</v>
      </c>
      <c r="D133" s="28">
        <v>0</v>
      </c>
      <c r="E133" s="38" t="s">
        <v>147</v>
      </c>
      <c r="F133" s="11">
        <f t="shared" si="1"/>
        <v>0</v>
      </c>
      <c r="G133" s="11">
        <f>SUM(G134)</f>
        <v>0</v>
      </c>
      <c r="H133" s="11">
        <f>SUM(H134)</f>
        <v>0</v>
      </c>
    </row>
    <row r="134" spans="1:11" ht="26.25" hidden="1" customHeight="1" x14ac:dyDescent="0.3">
      <c r="A134" s="17">
        <v>2661</v>
      </c>
      <c r="B134" s="57" t="s">
        <v>10</v>
      </c>
      <c r="C134" s="57">
        <v>6</v>
      </c>
      <c r="D134" s="57">
        <v>1</v>
      </c>
      <c r="E134" s="40" t="s">
        <v>148</v>
      </c>
      <c r="F134" s="11">
        <f t="shared" si="1"/>
        <v>0</v>
      </c>
      <c r="G134" s="11">
        <v>0</v>
      </c>
      <c r="H134" s="11">
        <v>0</v>
      </c>
    </row>
    <row r="135" spans="1:11" s="37" customFormat="1" ht="42.75" customHeight="1" x14ac:dyDescent="0.2">
      <c r="A135" s="17">
        <v>2700</v>
      </c>
      <c r="B135" s="28" t="s">
        <v>11</v>
      </c>
      <c r="C135" s="28">
        <v>0</v>
      </c>
      <c r="D135" s="28">
        <v>0</v>
      </c>
      <c r="E135" s="54" t="s">
        <v>149</v>
      </c>
      <c r="F135" s="11">
        <f t="shared" si="1"/>
        <v>500</v>
      </c>
      <c r="G135" s="11">
        <f>SUM(G136+G140+G145+G150+G152+G154)</f>
        <v>500</v>
      </c>
      <c r="H135" s="11">
        <f>SUM(H136+H140+H145+H150+H152+H154)</f>
        <v>0</v>
      </c>
      <c r="I135" s="36"/>
    </row>
    <row r="136" spans="1:11" ht="27" customHeight="1" x14ac:dyDescent="0.3">
      <c r="A136" s="17">
        <v>2710</v>
      </c>
      <c r="B136" s="28" t="s">
        <v>11</v>
      </c>
      <c r="C136" s="28">
        <v>1</v>
      </c>
      <c r="D136" s="28">
        <v>0</v>
      </c>
      <c r="E136" s="38" t="s">
        <v>150</v>
      </c>
      <c r="F136" s="11">
        <f t="shared" si="1"/>
        <v>0</v>
      </c>
      <c r="G136" s="11">
        <f>SUM(G137:G139)</f>
        <v>0</v>
      </c>
      <c r="H136" s="11">
        <f>SUM(H137:H139)</f>
        <v>0</v>
      </c>
    </row>
    <row r="137" spans="1:11" ht="15" hidden="1" customHeight="1" x14ac:dyDescent="0.3">
      <c r="A137" s="17">
        <v>2711</v>
      </c>
      <c r="B137" s="57" t="s">
        <v>11</v>
      </c>
      <c r="C137" s="57">
        <v>1</v>
      </c>
      <c r="D137" s="57">
        <v>1</v>
      </c>
      <c r="E137" s="40" t="s">
        <v>151</v>
      </c>
      <c r="F137" s="11">
        <f t="shared" si="1"/>
        <v>0</v>
      </c>
      <c r="G137" s="11"/>
      <c r="H137" s="11"/>
    </row>
    <row r="138" spans="1:11" ht="15" hidden="1" customHeight="1" x14ac:dyDescent="0.3">
      <c r="A138" s="17">
        <v>2712</v>
      </c>
      <c r="B138" s="57" t="s">
        <v>11</v>
      </c>
      <c r="C138" s="57">
        <v>1</v>
      </c>
      <c r="D138" s="57">
        <v>2</v>
      </c>
      <c r="E138" s="40" t="s">
        <v>152</v>
      </c>
      <c r="F138" s="11">
        <f t="shared" si="1"/>
        <v>0</v>
      </c>
      <c r="G138" s="11"/>
      <c r="H138" s="11"/>
    </row>
    <row r="139" spans="1:11" ht="15" hidden="1" customHeight="1" x14ac:dyDescent="0.3">
      <c r="A139" s="17">
        <v>2713</v>
      </c>
      <c r="B139" s="57" t="s">
        <v>11</v>
      </c>
      <c r="C139" s="57">
        <v>1</v>
      </c>
      <c r="D139" s="57">
        <v>3</v>
      </c>
      <c r="E139" s="40" t="s">
        <v>153</v>
      </c>
      <c r="F139" s="11">
        <f t="shared" ref="F139:F202" si="2">SUM(G139:H139)</f>
        <v>0</v>
      </c>
      <c r="G139" s="11"/>
      <c r="H139" s="11"/>
    </row>
    <row r="140" spans="1:11" ht="18" customHeight="1" x14ac:dyDescent="0.3">
      <c r="A140" s="17">
        <v>2720</v>
      </c>
      <c r="B140" s="28" t="s">
        <v>11</v>
      </c>
      <c r="C140" s="28">
        <v>2</v>
      </c>
      <c r="D140" s="28">
        <v>0</v>
      </c>
      <c r="E140" s="38" t="s">
        <v>154</v>
      </c>
      <c r="F140" s="11">
        <f t="shared" si="2"/>
        <v>500</v>
      </c>
      <c r="G140" s="11">
        <f>G141</f>
        <v>500</v>
      </c>
      <c r="H140" s="11">
        <f>SUM(H141:H144)</f>
        <v>0</v>
      </c>
    </row>
    <row r="141" spans="1:11" ht="15" customHeight="1" x14ac:dyDescent="0.3">
      <c r="A141" s="17">
        <v>2721</v>
      </c>
      <c r="B141" s="57" t="s">
        <v>11</v>
      </c>
      <c r="C141" s="57">
        <v>2</v>
      </c>
      <c r="D141" s="57">
        <v>1</v>
      </c>
      <c r="E141" s="40" t="s">
        <v>155</v>
      </c>
      <c r="F141" s="11">
        <f t="shared" si="2"/>
        <v>500</v>
      </c>
      <c r="G141" s="11">
        <v>500</v>
      </c>
      <c r="H141" s="11"/>
    </row>
    <row r="142" spans="1:11" ht="15" hidden="1" customHeight="1" x14ac:dyDescent="0.3">
      <c r="A142" s="17">
        <v>2722</v>
      </c>
      <c r="B142" s="57" t="s">
        <v>11</v>
      </c>
      <c r="C142" s="57">
        <v>2</v>
      </c>
      <c r="D142" s="57">
        <v>2</v>
      </c>
      <c r="E142" s="40" t="s">
        <v>156</v>
      </c>
      <c r="F142" s="11">
        <f t="shared" si="2"/>
        <v>0</v>
      </c>
      <c r="G142" s="11"/>
      <c r="H142" s="11"/>
    </row>
    <row r="143" spans="1:11" ht="15" hidden="1" customHeight="1" x14ac:dyDescent="0.3">
      <c r="A143" s="17">
        <v>2723</v>
      </c>
      <c r="B143" s="57" t="s">
        <v>11</v>
      </c>
      <c r="C143" s="57">
        <v>2</v>
      </c>
      <c r="D143" s="57">
        <v>3</v>
      </c>
      <c r="E143" s="40" t="s">
        <v>157</v>
      </c>
      <c r="F143" s="11">
        <f t="shared" si="2"/>
        <v>0</v>
      </c>
      <c r="G143" s="11"/>
      <c r="H143" s="11"/>
    </row>
    <row r="144" spans="1:11" ht="15" hidden="1" customHeight="1" x14ac:dyDescent="0.3">
      <c r="A144" s="17">
        <v>2724</v>
      </c>
      <c r="B144" s="57" t="s">
        <v>11</v>
      </c>
      <c r="C144" s="57">
        <v>2</v>
      </c>
      <c r="D144" s="57">
        <v>4</v>
      </c>
      <c r="E144" s="40" t="s">
        <v>158</v>
      </c>
      <c r="F144" s="11">
        <f t="shared" si="2"/>
        <v>0</v>
      </c>
      <c r="G144" s="11"/>
      <c r="H144" s="11"/>
    </row>
    <row r="145" spans="1:9" ht="15" hidden="1" customHeight="1" x14ac:dyDescent="0.3">
      <c r="A145" s="17">
        <v>2730</v>
      </c>
      <c r="B145" s="28" t="s">
        <v>11</v>
      </c>
      <c r="C145" s="28">
        <v>3</v>
      </c>
      <c r="D145" s="28">
        <v>0</v>
      </c>
      <c r="E145" s="38" t="s">
        <v>159</v>
      </c>
      <c r="F145" s="11">
        <f t="shared" si="2"/>
        <v>0</v>
      </c>
      <c r="G145" s="11">
        <f>SUM(G146:G149)</f>
        <v>0</v>
      </c>
      <c r="H145" s="11">
        <f>SUM(H146:H149)</f>
        <v>0</v>
      </c>
    </row>
    <row r="146" spans="1:9" ht="24.75" hidden="1" customHeight="1" x14ac:dyDescent="0.3">
      <c r="A146" s="17">
        <v>2731</v>
      </c>
      <c r="B146" s="57" t="s">
        <v>11</v>
      </c>
      <c r="C146" s="57">
        <v>3</v>
      </c>
      <c r="D146" s="57">
        <v>1</v>
      </c>
      <c r="E146" s="40" t="s">
        <v>160</v>
      </c>
      <c r="F146" s="11">
        <f t="shared" si="2"/>
        <v>0</v>
      </c>
      <c r="G146" s="11"/>
      <c r="H146" s="11"/>
    </row>
    <row r="147" spans="1:9" ht="27.75" hidden="1" customHeight="1" x14ac:dyDescent="0.3">
      <c r="A147" s="17">
        <v>2732</v>
      </c>
      <c r="B147" s="57" t="s">
        <v>11</v>
      </c>
      <c r="C147" s="57">
        <v>3</v>
      </c>
      <c r="D147" s="57">
        <v>2</v>
      </c>
      <c r="E147" s="40" t="s">
        <v>161</v>
      </c>
      <c r="F147" s="11">
        <f t="shared" si="2"/>
        <v>0</v>
      </c>
      <c r="G147" s="11"/>
      <c r="H147" s="11"/>
    </row>
    <row r="148" spans="1:9" ht="24.75" hidden="1" customHeight="1" x14ac:dyDescent="0.3">
      <c r="A148" s="17">
        <v>2733</v>
      </c>
      <c r="B148" s="57" t="s">
        <v>11</v>
      </c>
      <c r="C148" s="57">
        <v>3</v>
      </c>
      <c r="D148" s="57">
        <v>3</v>
      </c>
      <c r="E148" s="40" t="s">
        <v>162</v>
      </c>
      <c r="F148" s="11">
        <f t="shared" si="2"/>
        <v>0</v>
      </c>
      <c r="G148" s="11"/>
      <c r="H148" s="11"/>
    </row>
    <row r="149" spans="1:9" ht="24.75" hidden="1" customHeight="1" x14ac:dyDescent="0.3">
      <c r="A149" s="17">
        <v>2734</v>
      </c>
      <c r="B149" s="57" t="s">
        <v>11</v>
      </c>
      <c r="C149" s="57">
        <v>3</v>
      </c>
      <c r="D149" s="57">
        <v>4</v>
      </c>
      <c r="E149" s="40" t="s">
        <v>163</v>
      </c>
      <c r="F149" s="11">
        <f t="shared" si="2"/>
        <v>0</v>
      </c>
      <c r="G149" s="11"/>
      <c r="H149" s="11"/>
    </row>
    <row r="150" spans="1:9" ht="27" hidden="1" customHeight="1" x14ac:dyDescent="0.3">
      <c r="A150" s="17">
        <v>2740</v>
      </c>
      <c r="B150" s="28" t="s">
        <v>11</v>
      </c>
      <c r="C150" s="28">
        <v>4</v>
      </c>
      <c r="D150" s="28">
        <v>0</v>
      </c>
      <c r="E150" s="38" t="s">
        <v>164</v>
      </c>
      <c r="F150" s="11">
        <f t="shared" si="2"/>
        <v>0</v>
      </c>
      <c r="G150" s="11">
        <f>SUM(G151)</f>
        <v>0</v>
      </c>
      <c r="H150" s="11">
        <f>SUM(H151)</f>
        <v>0</v>
      </c>
    </row>
    <row r="151" spans="1:9" ht="16.5" hidden="1" customHeight="1" x14ac:dyDescent="0.3">
      <c r="A151" s="17">
        <v>2741</v>
      </c>
      <c r="B151" s="57" t="s">
        <v>11</v>
      </c>
      <c r="C151" s="57">
        <v>4</v>
      </c>
      <c r="D151" s="57">
        <v>1</v>
      </c>
      <c r="E151" s="40" t="s">
        <v>165</v>
      </c>
      <c r="F151" s="11">
        <f t="shared" si="2"/>
        <v>0</v>
      </c>
      <c r="G151" s="11"/>
      <c r="H151" s="11"/>
    </row>
    <row r="152" spans="1:9" ht="25.5" hidden="1" customHeight="1" x14ac:dyDescent="0.3">
      <c r="A152" s="17">
        <v>2750</v>
      </c>
      <c r="B152" s="28" t="s">
        <v>11</v>
      </c>
      <c r="C152" s="28">
        <v>5</v>
      </c>
      <c r="D152" s="28">
        <v>0</v>
      </c>
      <c r="E152" s="38" t="s">
        <v>166</v>
      </c>
      <c r="F152" s="11">
        <f t="shared" si="2"/>
        <v>0</v>
      </c>
      <c r="G152" s="11">
        <f>SUM(G153)</f>
        <v>0</v>
      </c>
      <c r="H152" s="11">
        <f>SUM(H153)</f>
        <v>0</v>
      </c>
    </row>
    <row r="153" spans="1:9" ht="27" hidden="1" x14ac:dyDescent="0.3">
      <c r="A153" s="17">
        <v>2751</v>
      </c>
      <c r="B153" s="57" t="s">
        <v>11</v>
      </c>
      <c r="C153" s="57">
        <v>5</v>
      </c>
      <c r="D153" s="57">
        <v>1</v>
      </c>
      <c r="E153" s="40" t="s">
        <v>167</v>
      </c>
      <c r="F153" s="11">
        <f t="shared" si="2"/>
        <v>0</v>
      </c>
      <c r="G153" s="11"/>
      <c r="H153" s="11"/>
    </row>
    <row r="154" spans="1:9" ht="27.75" hidden="1" customHeight="1" x14ac:dyDescent="0.3">
      <c r="A154" s="17">
        <v>2760</v>
      </c>
      <c r="B154" s="28" t="s">
        <v>11</v>
      </c>
      <c r="C154" s="28">
        <v>6</v>
      </c>
      <c r="D154" s="28">
        <v>0</v>
      </c>
      <c r="E154" s="38" t="s">
        <v>168</v>
      </c>
      <c r="F154" s="11">
        <f t="shared" si="2"/>
        <v>0</v>
      </c>
      <c r="G154" s="11">
        <f>SUM(G155:G156)</f>
        <v>0</v>
      </c>
      <c r="H154" s="11">
        <f>SUM(H155:H156)</f>
        <v>0</v>
      </c>
    </row>
    <row r="155" spans="1:9" ht="27" hidden="1" x14ac:dyDescent="0.3">
      <c r="A155" s="17">
        <v>2761</v>
      </c>
      <c r="B155" s="57" t="s">
        <v>11</v>
      </c>
      <c r="C155" s="57">
        <v>6</v>
      </c>
      <c r="D155" s="57">
        <v>1</v>
      </c>
      <c r="E155" s="40" t="s">
        <v>169</v>
      </c>
      <c r="F155" s="11">
        <f t="shared" si="2"/>
        <v>0</v>
      </c>
      <c r="G155" s="11">
        <v>0</v>
      </c>
      <c r="H155" s="11">
        <v>0</v>
      </c>
    </row>
    <row r="156" spans="1:9" ht="17.25" hidden="1" customHeight="1" x14ac:dyDescent="0.3">
      <c r="A156" s="17">
        <v>2762</v>
      </c>
      <c r="B156" s="57" t="s">
        <v>11</v>
      </c>
      <c r="C156" s="57">
        <v>6</v>
      </c>
      <c r="D156" s="57">
        <v>2</v>
      </c>
      <c r="E156" s="40" t="s">
        <v>170</v>
      </c>
      <c r="F156" s="11">
        <f t="shared" si="2"/>
        <v>0</v>
      </c>
      <c r="G156" s="11"/>
      <c r="H156" s="11">
        <v>0</v>
      </c>
    </row>
    <row r="157" spans="1:9" s="37" customFormat="1" ht="39.75" customHeight="1" x14ac:dyDescent="0.2">
      <c r="A157" s="17">
        <v>2800</v>
      </c>
      <c r="B157" s="28" t="s">
        <v>12</v>
      </c>
      <c r="C157" s="28">
        <v>0</v>
      </c>
      <c r="D157" s="28">
        <v>0</v>
      </c>
      <c r="E157" s="115" t="s">
        <v>171</v>
      </c>
      <c r="F157" s="11">
        <f t="shared" si="2"/>
        <v>847730.5</v>
      </c>
      <c r="G157" s="11">
        <f>SUM(G158+G160+G168+G172+G176+G178)</f>
        <v>14960</v>
      </c>
      <c r="H157" s="11">
        <f>SUM(H158+H160+H168+H172+H176+H178)</f>
        <v>832770.5</v>
      </c>
      <c r="I157" s="36"/>
    </row>
    <row r="158" spans="1:9" ht="15" customHeight="1" x14ac:dyDescent="0.3">
      <c r="A158" s="17">
        <v>2810</v>
      </c>
      <c r="B158" s="57" t="s">
        <v>12</v>
      </c>
      <c r="C158" s="57">
        <v>1</v>
      </c>
      <c r="D158" s="57">
        <v>0</v>
      </c>
      <c r="E158" s="38" t="s">
        <v>172</v>
      </c>
      <c r="F158" s="11">
        <f t="shared" si="2"/>
        <v>500</v>
      </c>
      <c r="G158" s="11">
        <f>SUM(G159)</f>
        <v>500</v>
      </c>
      <c r="H158" s="11">
        <f>SUM(H159)</f>
        <v>0</v>
      </c>
    </row>
    <row r="159" spans="1:9" ht="14.25" customHeight="1" x14ac:dyDescent="0.3">
      <c r="A159" s="17">
        <v>2811</v>
      </c>
      <c r="B159" s="57" t="s">
        <v>12</v>
      </c>
      <c r="C159" s="57">
        <v>1</v>
      </c>
      <c r="D159" s="57">
        <v>1</v>
      </c>
      <c r="E159" s="40" t="s">
        <v>173</v>
      </c>
      <c r="F159" s="11">
        <f t="shared" si="2"/>
        <v>500</v>
      </c>
      <c r="G159" s="11">
        <v>500</v>
      </c>
      <c r="H159" s="11"/>
    </row>
    <row r="160" spans="1:9" ht="14.25" customHeight="1" x14ac:dyDescent="0.3">
      <c r="A160" s="17">
        <v>2820</v>
      </c>
      <c r="B160" s="28" t="s">
        <v>12</v>
      </c>
      <c r="C160" s="28">
        <v>2</v>
      </c>
      <c r="D160" s="28">
        <v>0</v>
      </c>
      <c r="E160" s="38" t="s">
        <v>174</v>
      </c>
      <c r="F160" s="11">
        <f t="shared" si="2"/>
        <v>830790.5</v>
      </c>
      <c r="G160" s="11">
        <f>G164+G167+G163</f>
        <v>10020</v>
      </c>
      <c r="H160" s="11">
        <f>SUM(H161:H167)</f>
        <v>820770.5</v>
      </c>
    </row>
    <row r="161" spans="1:8" ht="14.25" customHeight="1" x14ac:dyDescent="0.3">
      <c r="A161" s="17">
        <v>2821</v>
      </c>
      <c r="B161" s="57" t="s">
        <v>12</v>
      </c>
      <c r="C161" s="57">
        <v>2</v>
      </c>
      <c r="D161" s="57">
        <v>1</v>
      </c>
      <c r="E161" s="40" t="s">
        <v>175</v>
      </c>
      <c r="F161" s="11">
        <f t="shared" si="2"/>
        <v>0</v>
      </c>
      <c r="G161" s="11">
        <v>0</v>
      </c>
      <c r="H161" s="11">
        <v>0</v>
      </c>
    </row>
    <row r="162" spans="1:8" ht="14.25" customHeight="1" x14ac:dyDescent="0.3">
      <c r="A162" s="17">
        <v>2822</v>
      </c>
      <c r="B162" s="57" t="s">
        <v>12</v>
      </c>
      <c r="C162" s="57">
        <v>2</v>
      </c>
      <c r="D162" s="57">
        <v>2</v>
      </c>
      <c r="E162" s="40" t="s">
        <v>176</v>
      </c>
      <c r="F162" s="11">
        <f t="shared" si="2"/>
        <v>0</v>
      </c>
      <c r="G162" s="11">
        <v>0</v>
      </c>
      <c r="H162" s="11">
        <v>0</v>
      </c>
    </row>
    <row r="163" spans="1:8" ht="14.25" customHeight="1" x14ac:dyDescent="0.3">
      <c r="A163" s="17">
        <v>2823</v>
      </c>
      <c r="B163" s="57" t="s">
        <v>12</v>
      </c>
      <c r="C163" s="57">
        <v>2</v>
      </c>
      <c r="D163" s="57">
        <v>3</v>
      </c>
      <c r="E163" s="40" t="s">
        <v>177</v>
      </c>
      <c r="F163" s="11">
        <f t="shared" si="2"/>
        <v>743570.5</v>
      </c>
      <c r="G163" s="11">
        <v>800</v>
      </c>
      <c r="H163" s="11">
        <v>742770.5</v>
      </c>
    </row>
    <row r="164" spans="1:8" ht="14.25" customHeight="1" x14ac:dyDescent="0.3">
      <c r="A164" s="17">
        <v>2824</v>
      </c>
      <c r="B164" s="57" t="s">
        <v>12</v>
      </c>
      <c r="C164" s="57">
        <v>2</v>
      </c>
      <c r="D164" s="57">
        <v>4</v>
      </c>
      <c r="E164" s="40" t="s">
        <v>178</v>
      </c>
      <c r="F164" s="11">
        <f t="shared" si="2"/>
        <v>8920</v>
      </c>
      <c r="G164" s="11">
        <v>8920</v>
      </c>
      <c r="H164" s="11">
        <v>0</v>
      </c>
    </row>
    <row r="165" spans="1:8" ht="14.25" hidden="1" customHeight="1" x14ac:dyDescent="0.3">
      <c r="A165" s="17">
        <v>2825</v>
      </c>
      <c r="B165" s="57" t="s">
        <v>12</v>
      </c>
      <c r="C165" s="57">
        <v>2</v>
      </c>
      <c r="D165" s="57">
        <v>5</v>
      </c>
      <c r="E165" s="40" t="s">
        <v>179</v>
      </c>
      <c r="F165" s="11">
        <f t="shared" si="2"/>
        <v>0</v>
      </c>
      <c r="G165" s="11"/>
      <c r="H165" s="11"/>
    </row>
    <row r="166" spans="1:8" ht="14.25" hidden="1" customHeight="1" x14ac:dyDescent="0.3">
      <c r="A166" s="17">
        <v>2826</v>
      </c>
      <c r="B166" s="57" t="s">
        <v>12</v>
      </c>
      <c r="C166" s="57">
        <v>2</v>
      </c>
      <c r="D166" s="57">
        <v>6</v>
      </c>
      <c r="E166" s="40" t="s">
        <v>180</v>
      </c>
      <c r="F166" s="11">
        <f t="shared" si="2"/>
        <v>0</v>
      </c>
      <c r="G166" s="11"/>
      <c r="H166" s="11"/>
    </row>
    <row r="167" spans="1:8" ht="27" x14ac:dyDescent="0.3">
      <c r="A167" s="17">
        <v>2827</v>
      </c>
      <c r="B167" s="57" t="s">
        <v>12</v>
      </c>
      <c r="C167" s="57">
        <v>2</v>
      </c>
      <c r="D167" s="57">
        <v>7</v>
      </c>
      <c r="E167" s="40" t="s">
        <v>181</v>
      </c>
      <c r="F167" s="11">
        <f t="shared" si="2"/>
        <v>78300</v>
      </c>
      <c r="G167" s="11">
        <v>300</v>
      </c>
      <c r="H167" s="11">
        <v>78000</v>
      </c>
    </row>
    <row r="168" spans="1:8" ht="29.25" customHeight="1" x14ac:dyDescent="0.3">
      <c r="A168" s="17">
        <v>2830</v>
      </c>
      <c r="B168" s="28" t="s">
        <v>12</v>
      </c>
      <c r="C168" s="28">
        <v>3</v>
      </c>
      <c r="D168" s="28">
        <v>0</v>
      </c>
      <c r="E168" s="38" t="s">
        <v>182</v>
      </c>
      <c r="F168" s="11">
        <f t="shared" si="2"/>
        <v>620</v>
      </c>
      <c r="G168" s="11">
        <f>SUM(G169:G171)</f>
        <v>620</v>
      </c>
      <c r="H168" s="11">
        <f>SUM(H169:H171)</f>
        <v>0</v>
      </c>
    </row>
    <row r="169" spans="1:8" hidden="1" x14ac:dyDescent="0.3">
      <c r="A169" s="17">
        <v>2831</v>
      </c>
      <c r="B169" s="57" t="s">
        <v>12</v>
      </c>
      <c r="C169" s="57">
        <v>3</v>
      </c>
      <c r="D169" s="57">
        <v>1</v>
      </c>
      <c r="E169" s="40" t="s">
        <v>183</v>
      </c>
      <c r="F169" s="11">
        <f t="shared" si="2"/>
        <v>0</v>
      </c>
      <c r="G169" s="11"/>
      <c r="H169" s="11"/>
    </row>
    <row r="170" spans="1:8" hidden="1" x14ac:dyDescent="0.3">
      <c r="A170" s="17">
        <v>2832</v>
      </c>
      <c r="B170" s="57" t="s">
        <v>12</v>
      </c>
      <c r="C170" s="57">
        <v>3</v>
      </c>
      <c r="D170" s="57">
        <v>2</v>
      </c>
      <c r="E170" s="40" t="s">
        <v>184</v>
      </c>
      <c r="F170" s="11">
        <f t="shared" si="2"/>
        <v>0</v>
      </c>
      <c r="G170" s="11"/>
      <c r="H170" s="11"/>
    </row>
    <row r="171" spans="1:8" ht="14.25" customHeight="1" x14ac:dyDescent="0.3">
      <c r="A171" s="17">
        <v>2833</v>
      </c>
      <c r="B171" s="57" t="s">
        <v>12</v>
      </c>
      <c r="C171" s="57">
        <v>3</v>
      </c>
      <c r="D171" s="57">
        <v>3</v>
      </c>
      <c r="E171" s="40" t="s">
        <v>185</v>
      </c>
      <c r="F171" s="11">
        <f t="shared" si="2"/>
        <v>620</v>
      </c>
      <c r="G171" s="11">
        <v>620</v>
      </c>
      <c r="H171" s="11">
        <v>0</v>
      </c>
    </row>
    <row r="172" spans="1:8" ht="26.25" customHeight="1" x14ac:dyDescent="0.3">
      <c r="A172" s="17">
        <v>2840</v>
      </c>
      <c r="B172" s="28" t="s">
        <v>12</v>
      </c>
      <c r="C172" s="28">
        <v>4</v>
      </c>
      <c r="D172" s="28">
        <v>0</v>
      </c>
      <c r="E172" s="38" t="s">
        <v>186</v>
      </c>
      <c r="F172" s="11">
        <f t="shared" si="2"/>
        <v>3820</v>
      </c>
      <c r="G172" s="11">
        <f>SUM(G173:G175)</f>
        <v>3820</v>
      </c>
      <c r="H172" s="11">
        <f>SUM(H173:H175)</f>
        <v>0</v>
      </c>
    </row>
    <row r="173" spans="1:8" x14ac:dyDescent="0.3">
      <c r="A173" s="17">
        <v>2841</v>
      </c>
      <c r="B173" s="57" t="s">
        <v>12</v>
      </c>
      <c r="C173" s="57">
        <v>4</v>
      </c>
      <c r="D173" s="57">
        <v>1</v>
      </c>
      <c r="E173" s="40" t="s">
        <v>187</v>
      </c>
      <c r="F173" s="11">
        <f t="shared" si="2"/>
        <v>0</v>
      </c>
      <c r="G173" s="11">
        <v>0</v>
      </c>
      <c r="H173" s="11">
        <v>0</v>
      </c>
    </row>
    <row r="174" spans="1:8" ht="26.25" customHeight="1" x14ac:dyDescent="0.3">
      <c r="A174" s="17">
        <v>2842</v>
      </c>
      <c r="B174" s="57" t="s">
        <v>12</v>
      </c>
      <c r="C174" s="57">
        <v>4</v>
      </c>
      <c r="D174" s="57">
        <v>2</v>
      </c>
      <c r="E174" s="40" t="s">
        <v>188</v>
      </c>
      <c r="F174" s="11">
        <f t="shared" si="2"/>
        <v>270</v>
      </c>
      <c r="G174" s="11">
        <v>270</v>
      </c>
      <c r="H174" s="11">
        <v>0</v>
      </c>
    </row>
    <row r="175" spans="1:8" ht="28.5" customHeight="1" x14ac:dyDescent="0.3">
      <c r="A175" s="17">
        <v>2843</v>
      </c>
      <c r="B175" s="57" t="s">
        <v>12</v>
      </c>
      <c r="C175" s="57">
        <v>4</v>
      </c>
      <c r="D175" s="57">
        <v>3</v>
      </c>
      <c r="E175" s="40" t="s">
        <v>189</v>
      </c>
      <c r="F175" s="11">
        <f t="shared" si="2"/>
        <v>3550</v>
      </c>
      <c r="G175" s="11">
        <v>3550</v>
      </c>
      <c r="H175" s="11">
        <v>0</v>
      </c>
    </row>
    <row r="176" spans="1:8" ht="28.5" customHeight="1" x14ac:dyDescent="0.3">
      <c r="A176" s="17">
        <v>2850</v>
      </c>
      <c r="B176" s="28" t="s">
        <v>12</v>
      </c>
      <c r="C176" s="28">
        <v>5</v>
      </c>
      <c r="D176" s="28">
        <v>0</v>
      </c>
      <c r="E176" s="42" t="s">
        <v>190</v>
      </c>
      <c r="F176" s="11">
        <f t="shared" si="2"/>
        <v>12000</v>
      </c>
      <c r="G176" s="11">
        <f>SUM(G177)</f>
        <v>0</v>
      </c>
      <c r="H176" s="11">
        <f>SUM(H177)</f>
        <v>12000</v>
      </c>
    </row>
    <row r="177" spans="1:11" ht="26.25" customHeight="1" x14ac:dyDescent="0.3">
      <c r="A177" s="17">
        <v>2851</v>
      </c>
      <c r="B177" s="28" t="s">
        <v>12</v>
      </c>
      <c r="C177" s="28">
        <v>5</v>
      </c>
      <c r="D177" s="28">
        <v>1</v>
      </c>
      <c r="E177" s="43" t="s">
        <v>191</v>
      </c>
      <c r="F177" s="11">
        <f t="shared" si="2"/>
        <v>12000</v>
      </c>
      <c r="G177" s="11">
        <v>0</v>
      </c>
      <c r="H177" s="11">
        <v>12000</v>
      </c>
    </row>
    <row r="178" spans="1:11" ht="26.25" hidden="1" customHeight="1" x14ac:dyDescent="0.3">
      <c r="A178" s="17">
        <v>2860</v>
      </c>
      <c r="B178" s="28" t="s">
        <v>12</v>
      </c>
      <c r="C178" s="28">
        <v>6</v>
      </c>
      <c r="D178" s="28">
        <v>0</v>
      </c>
      <c r="E178" s="42" t="s">
        <v>192</v>
      </c>
      <c r="F178" s="11">
        <f t="shared" si="2"/>
        <v>0</v>
      </c>
      <c r="G178" s="11">
        <f>SUM(G179)</f>
        <v>0</v>
      </c>
      <c r="H178" s="11">
        <f>SUM(H179)</f>
        <v>0</v>
      </c>
    </row>
    <row r="179" spans="1:11" ht="26.25" hidden="1" customHeight="1" x14ac:dyDescent="0.3">
      <c r="A179" s="17">
        <v>2861</v>
      </c>
      <c r="B179" s="57" t="s">
        <v>12</v>
      </c>
      <c r="C179" s="57">
        <v>6</v>
      </c>
      <c r="D179" s="57">
        <v>1</v>
      </c>
      <c r="E179" s="43" t="s">
        <v>193</v>
      </c>
      <c r="F179" s="11">
        <f t="shared" si="2"/>
        <v>0</v>
      </c>
      <c r="G179" s="11"/>
      <c r="H179" s="11"/>
    </row>
    <row r="180" spans="1:11" s="37" customFormat="1" ht="42.75" customHeight="1" x14ac:dyDescent="0.2">
      <c r="A180" s="17">
        <v>2900</v>
      </c>
      <c r="B180" s="28" t="s">
        <v>13</v>
      </c>
      <c r="C180" s="28">
        <v>0</v>
      </c>
      <c r="D180" s="28">
        <v>0</v>
      </c>
      <c r="E180" s="115" t="s">
        <v>194</v>
      </c>
      <c r="F180" s="11">
        <f t="shared" si="2"/>
        <v>409106.41399999999</v>
      </c>
      <c r="G180" s="11">
        <f>SUM(G181+G184+G187+G190+G193+G196+G198+G200)</f>
        <v>304963.3</v>
      </c>
      <c r="H180" s="11">
        <f>SUM(H181+H184+H187+H190+H193+H196+H198+H200)</f>
        <v>104143.114</v>
      </c>
      <c r="I180" s="36"/>
    </row>
    <row r="181" spans="1:11" ht="26.25" customHeight="1" x14ac:dyDescent="0.3">
      <c r="A181" s="17">
        <v>2910</v>
      </c>
      <c r="B181" s="28" t="s">
        <v>13</v>
      </c>
      <c r="C181" s="28">
        <v>1</v>
      </c>
      <c r="D181" s="28">
        <v>0</v>
      </c>
      <c r="E181" s="38" t="s">
        <v>195</v>
      </c>
      <c r="F181" s="11">
        <f t="shared" si="2"/>
        <v>302713.01399999997</v>
      </c>
      <c r="G181" s="11">
        <f>SUM(G182:G183)</f>
        <v>199019.9</v>
      </c>
      <c r="H181" s="11">
        <f>SUM(H182:H183)</f>
        <v>103693.114</v>
      </c>
    </row>
    <row r="182" spans="1:11" ht="18.75" customHeight="1" x14ac:dyDescent="0.3">
      <c r="A182" s="17">
        <v>2911</v>
      </c>
      <c r="B182" s="57" t="s">
        <v>13</v>
      </c>
      <c r="C182" s="57">
        <v>1</v>
      </c>
      <c r="D182" s="57">
        <v>1</v>
      </c>
      <c r="E182" s="40" t="s">
        <v>196</v>
      </c>
      <c r="F182" s="11">
        <f t="shared" si="2"/>
        <v>302713.01399999997</v>
      </c>
      <c r="G182" s="11">
        <v>199019.9</v>
      </c>
      <c r="H182" s="11">
        <v>103693.114</v>
      </c>
      <c r="J182" s="18"/>
      <c r="K182" s="18"/>
    </row>
    <row r="183" spans="1:11" ht="18.75" customHeight="1" x14ac:dyDescent="0.3">
      <c r="A183" s="17">
        <v>2912</v>
      </c>
      <c r="B183" s="57" t="s">
        <v>13</v>
      </c>
      <c r="C183" s="57">
        <v>1</v>
      </c>
      <c r="D183" s="57">
        <v>2</v>
      </c>
      <c r="E183" s="40" t="s">
        <v>197</v>
      </c>
      <c r="F183" s="11">
        <f t="shared" si="2"/>
        <v>0</v>
      </c>
      <c r="G183" s="11">
        <v>0</v>
      </c>
      <c r="H183" s="11">
        <v>0</v>
      </c>
    </row>
    <row r="184" spans="1:11" ht="15" customHeight="1" x14ac:dyDescent="0.3">
      <c r="A184" s="17">
        <v>2920</v>
      </c>
      <c r="B184" s="28" t="s">
        <v>13</v>
      </c>
      <c r="C184" s="28">
        <v>2</v>
      </c>
      <c r="D184" s="28">
        <v>0</v>
      </c>
      <c r="E184" s="38" t="s">
        <v>198</v>
      </c>
      <c r="F184" s="11">
        <f t="shared" si="2"/>
        <v>55700</v>
      </c>
      <c r="G184" s="11">
        <f>SUM(G185:G186)</f>
        <v>55700</v>
      </c>
      <c r="H184" s="11">
        <f>SUM(H185:H186)</f>
        <v>0</v>
      </c>
    </row>
    <row r="185" spans="1:11" ht="18.75" customHeight="1" x14ac:dyDescent="0.3">
      <c r="A185" s="17">
        <v>2921</v>
      </c>
      <c r="B185" s="57" t="s">
        <v>13</v>
      </c>
      <c r="C185" s="57">
        <v>2</v>
      </c>
      <c r="D185" s="57">
        <v>1</v>
      </c>
      <c r="E185" s="40" t="s">
        <v>199</v>
      </c>
      <c r="F185" s="11">
        <f t="shared" si="2"/>
        <v>0</v>
      </c>
      <c r="G185" s="11"/>
      <c r="H185" s="11"/>
    </row>
    <row r="186" spans="1:11" ht="18.75" customHeight="1" x14ac:dyDescent="0.3">
      <c r="A186" s="17">
        <v>2922</v>
      </c>
      <c r="B186" s="57" t="s">
        <v>13</v>
      </c>
      <c r="C186" s="57">
        <v>2</v>
      </c>
      <c r="D186" s="57">
        <v>2</v>
      </c>
      <c r="E186" s="40" t="s">
        <v>200</v>
      </c>
      <c r="F186" s="11">
        <f t="shared" si="2"/>
        <v>55700</v>
      </c>
      <c r="G186" s="11">
        <v>55700</v>
      </c>
      <c r="H186" s="11">
        <v>0</v>
      </c>
    </row>
    <row r="187" spans="1:11" ht="39" hidden="1" customHeight="1" x14ac:dyDescent="0.3">
      <c r="A187" s="17">
        <v>2930</v>
      </c>
      <c r="B187" s="28" t="s">
        <v>13</v>
      </c>
      <c r="C187" s="28">
        <v>3</v>
      </c>
      <c r="D187" s="28">
        <v>0</v>
      </c>
      <c r="E187" s="38" t="s">
        <v>201</v>
      </c>
      <c r="F187" s="11">
        <f t="shared" si="2"/>
        <v>0</v>
      </c>
      <c r="G187" s="11">
        <f>SUM(G188:G189)</f>
        <v>0</v>
      </c>
      <c r="H187" s="11">
        <f>SUM(H188:H189)</f>
        <v>0</v>
      </c>
    </row>
    <row r="188" spans="1:11" ht="27" hidden="1" customHeight="1" x14ac:dyDescent="0.3">
      <c r="A188" s="17">
        <v>2931</v>
      </c>
      <c r="B188" s="57" t="s">
        <v>13</v>
      </c>
      <c r="C188" s="57">
        <v>3</v>
      </c>
      <c r="D188" s="57">
        <v>1</v>
      </c>
      <c r="E188" s="40" t="s">
        <v>202</v>
      </c>
      <c r="F188" s="11">
        <f t="shared" si="2"/>
        <v>0</v>
      </c>
      <c r="G188" s="11"/>
      <c r="H188" s="11"/>
    </row>
    <row r="189" spans="1:11" hidden="1" x14ac:dyDescent="0.3">
      <c r="A189" s="17">
        <v>2932</v>
      </c>
      <c r="B189" s="57" t="s">
        <v>13</v>
      </c>
      <c r="C189" s="57">
        <v>3</v>
      </c>
      <c r="D189" s="57">
        <v>2</v>
      </c>
      <c r="E189" s="40" t="s">
        <v>203</v>
      </c>
      <c r="F189" s="11">
        <f t="shared" si="2"/>
        <v>0</v>
      </c>
      <c r="G189" s="11"/>
      <c r="H189" s="11"/>
    </row>
    <row r="190" spans="1:11" ht="16.5" hidden="1" customHeight="1" x14ac:dyDescent="0.3">
      <c r="A190" s="17">
        <v>2940</v>
      </c>
      <c r="B190" s="28" t="s">
        <v>13</v>
      </c>
      <c r="C190" s="28">
        <v>4</v>
      </c>
      <c r="D190" s="28">
        <v>0</v>
      </c>
      <c r="E190" s="38" t="s">
        <v>204</v>
      </c>
      <c r="F190" s="11">
        <f t="shared" si="2"/>
        <v>0</v>
      </c>
      <c r="G190" s="11">
        <f>SUM(G191:G192)</f>
        <v>0</v>
      </c>
      <c r="H190" s="11">
        <f>SUM(H191:H192)</f>
        <v>0</v>
      </c>
    </row>
    <row r="191" spans="1:11" ht="16.5" hidden="1" customHeight="1" x14ac:dyDescent="0.3">
      <c r="A191" s="17">
        <v>2941</v>
      </c>
      <c r="B191" s="57" t="s">
        <v>13</v>
      </c>
      <c r="C191" s="57">
        <v>4</v>
      </c>
      <c r="D191" s="57">
        <v>1</v>
      </c>
      <c r="E191" s="40" t="s">
        <v>205</v>
      </c>
      <c r="F191" s="11">
        <f t="shared" si="2"/>
        <v>0</v>
      </c>
      <c r="G191" s="11">
        <v>0</v>
      </c>
      <c r="H191" s="11"/>
    </row>
    <row r="192" spans="1:11" ht="16.5" hidden="1" customHeight="1" x14ac:dyDescent="0.3">
      <c r="A192" s="17">
        <v>2942</v>
      </c>
      <c r="B192" s="57" t="s">
        <v>13</v>
      </c>
      <c r="C192" s="57">
        <v>4</v>
      </c>
      <c r="D192" s="57">
        <v>2</v>
      </c>
      <c r="E192" s="40" t="s">
        <v>206</v>
      </c>
      <c r="F192" s="11">
        <f t="shared" si="2"/>
        <v>0</v>
      </c>
      <c r="G192" s="11"/>
      <c r="H192" s="11"/>
    </row>
    <row r="193" spans="1:9" ht="27.75" customHeight="1" x14ac:dyDescent="0.3">
      <c r="A193" s="17">
        <v>2950</v>
      </c>
      <c r="B193" s="28" t="s">
        <v>13</v>
      </c>
      <c r="C193" s="28">
        <v>5</v>
      </c>
      <c r="D193" s="28">
        <v>0</v>
      </c>
      <c r="E193" s="38" t="s">
        <v>207</v>
      </c>
      <c r="F193" s="11">
        <f t="shared" si="2"/>
        <v>38471.4</v>
      </c>
      <c r="G193" s="11">
        <f>SUM(G194:G195)</f>
        <v>38471.4</v>
      </c>
      <c r="H193" s="11">
        <f>SUM(H194:H195)</f>
        <v>0</v>
      </c>
    </row>
    <row r="194" spans="1:9" x14ac:dyDescent="0.3">
      <c r="A194" s="17">
        <v>2951</v>
      </c>
      <c r="B194" s="57" t="s">
        <v>13</v>
      </c>
      <c r="C194" s="57">
        <v>5</v>
      </c>
      <c r="D194" s="57">
        <v>1</v>
      </c>
      <c r="E194" s="40" t="s">
        <v>208</v>
      </c>
      <c r="F194" s="11">
        <f t="shared" si="2"/>
        <v>37031.4</v>
      </c>
      <c r="G194" s="11">
        <v>37031.4</v>
      </c>
      <c r="H194" s="11">
        <v>0</v>
      </c>
    </row>
    <row r="195" spans="1:9" ht="18" customHeight="1" x14ac:dyDescent="0.3">
      <c r="A195" s="17">
        <v>2952</v>
      </c>
      <c r="B195" s="57" t="s">
        <v>13</v>
      </c>
      <c r="C195" s="57">
        <v>5</v>
      </c>
      <c r="D195" s="57">
        <v>2</v>
      </c>
      <c r="E195" s="40" t="s">
        <v>209</v>
      </c>
      <c r="F195" s="11">
        <f t="shared" si="2"/>
        <v>1440</v>
      </c>
      <c r="G195" s="11">
        <v>1440</v>
      </c>
      <c r="H195" s="11"/>
    </row>
    <row r="196" spans="1:9" ht="26.25" customHeight="1" x14ac:dyDescent="0.3">
      <c r="A196" s="17">
        <v>2960</v>
      </c>
      <c r="B196" s="28" t="s">
        <v>13</v>
      </c>
      <c r="C196" s="28">
        <v>6</v>
      </c>
      <c r="D196" s="28">
        <v>0</v>
      </c>
      <c r="E196" s="38" t="s">
        <v>210</v>
      </c>
      <c r="F196" s="11">
        <f t="shared" si="2"/>
        <v>12222</v>
      </c>
      <c r="G196" s="11">
        <f>SUM(G197)</f>
        <v>11772</v>
      </c>
      <c r="H196" s="11">
        <f>SUM(H197)</f>
        <v>450</v>
      </c>
    </row>
    <row r="197" spans="1:9" ht="29.25" customHeight="1" x14ac:dyDescent="0.3">
      <c r="A197" s="17">
        <v>2961</v>
      </c>
      <c r="B197" s="57" t="s">
        <v>13</v>
      </c>
      <c r="C197" s="57">
        <v>6</v>
      </c>
      <c r="D197" s="57">
        <v>1</v>
      </c>
      <c r="E197" s="40" t="s">
        <v>211</v>
      </c>
      <c r="F197" s="11">
        <f t="shared" si="2"/>
        <v>12222</v>
      </c>
      <c r="G197" s="11">
        <v>11772</v>
      </c>
      <c r="H197" s="11">
        <v>450</v>
      </c>
    </row>
    <row r="198" spans="1:9" ht="26.25" hidden="1" customHeight="1" x14ac:dyDescent="0.3">
      <c r="A198" s="17">
        <v>2970</v>
      </c>
      <c r="B198" s="28" t="s">
        <v>13</v>
      </c>
      <c r="C198" s="28">
        <v>7</v>
      </c>
      <c r="D198" s="28">
        <v>0</v>
      </c>
      <c r="E198" s="38" t="s">
        <v>212</v>
      </c>
      <c r="F198" s="11">
        <f t="shared" si="2"/>
        <v>0</v>
      </c>
      <c r="G198" s="11">
        <f>SUM(G199)</f>
        <v>0</v>
      </c>
      <c r="H198" s="11">
        <f>SUM(H199)</f>
        <v>0</v>
      </c>
    </row>
    <row r="199" spans="1:9" ht="26.25" hidden="1" customHeight="1" x14ac:dyDescent="0.3">
      <c r="A199" s="17">
        <v>2971</v>
      </c>
      <c r="B199" s="57" t="s">
        <v>13</v>
      </c>
      <c r="C199" s="57">
        <v>7</v>
      </c>
      <c r="D199" s="57">
        <v>1</v>
      </c>
      <c r="E199" s="40" t="s">
        <v>213</v>
      </c>
      <c r="F199" s="11">
        <f t="shared" si="2"/>
        <v>0</v>
      </c>
      <c r="G199" s="11">
        <v>0</v>
      </c>
      <c r="H199" s="11">
        <v>0</v>
      </c>
    </row>
    <row r="200" spans="1:9" ht="17.25" hidden="1" customHeight="1" x14ac:dyDescent="0.3">
      <c r="A200" s="17">
        <v>2980</v>
      </c>
      <c r="B200" s="28" t="s">
        <v>13</v>
      </c>
      <c r="C200" s="28">
        <v>8</v>
      </c>
      <c r="D200" s="28">
        <v>0</v>
      </c>
      <c r="E200" s="38" t="s">
        <v>214</v>
      </c>
      <c r="F200" s="11">
        <f t="shared" si="2"/>
        <v>0</v>
      </c>
      <c r="G200" s="11">
        <f>SUM(G201)</f>
        <v>0</v>
      </c>
      <c r="H200" s="11">
        <f>SUM(H201)</f>
        <v>0</v>
      </c>
    </row>
    <row r="201" spans="1:9" ht="20.25" hidden="1" customHeight="1" x14ac:dyDescent="0.3">
      <c r="A201" s="17">
        <v>2981</v>
      </c>
      <c r="B201" s="57" t="s">
        <v>13</v>
      </c>
      <c r="C201" s="57">
        <v>8</v>
      </c>
      <c r="D201" s="57">
        <v>1</v>
      </c>
      <c r="E201" s="40" t="s">
        <v>215</v>
      </c>
      <c r="F201" s="11">
        <f t="shared" si="2"/>
        <v>0</v>
      </c>
      <c r="G201" s="11">
        <v>0</v>
      </c>
      <c r="H201" s="11">
        <v>0</v>
      </c>
    </row>
    <row r="202" spans="1:9" s="37" customFormat="1" ht="56.25" customHeight="1" x14ac:dyDescent="0.2">
      <c r="A202" s="17">
        <v>3000</v>
      </c>
      <c r="B202" s="28" t="s">
        <v>14</v>
      </c>
      <c r="C202" s="28">
        <v>0</v>
      </c>
      <c r="D202" s="28">
        <v>0</v>
      </c>
      <c r="E202" s="115" t="s">
        <v>216</v>
      </c>
      <c r="F202" s="11">
        <f t="shared" si="2"/>
        <v>14080</v>
      </c>
      <c r="G202" s="11">
        <f>SUM(G203+G206+G208+G210+G212+G214+G216+G218+G220)</f>
        <v>14080</v>
      </c>
      <c r="H202" s="11">
        <f>SUM(H203+H206+H208+H210+H212+H214+H216+H218+H220)</f>
        <v>0</v>
      </c>
      <c r="I202" s="36"/>
    </row>
    <row r="203" spans="1:9" ht="18.75" hidden="1" customHeight="1" x14ac:dyDescent="0.3">
      <c r="A203" s="17">
        <v>3010</v>
      </c>
      <c r="B203" s="28" t="s">
        <v>14</v>
      </c>
      <c r="C203" s="28">
        <v>1</v>
      </c>
      <c r="D203" s="28">
        <v>0</v>
      </c>
      <c r="E203" s="38" t="s">
        <v>217</v>
      </c>
      <c r="F203" s="11">
        <f t="shared" ref="F203:F222" si="3">SUM(G203:H203)</f>
        <v>0</v>
      </c>
      <c r="G203" s="11">
        <f>SUM(G204:G205)</f>
        <v>0</v>
      </c>
      <c r="H203" s="11">
        <f>SUM(H204:H205)</f>
        <v>0</v>
      </c>
    </row>
    <row r="204" spans="1:9" ht="15.75" hidden="1" customHeight="1" x14ac:dyDescent="0.3">
      <c r="A204" s="17">
        <v>3011</v>
      </c>
      <c r="B204" s="57" t="s">
        <v>14</v>
      </c>
      <c r="C204" s="57">
        <v>1</v>
      </c>
      <c r="D204" s="57">
        <v>1</v>
      </c>
      <c r="E204" s="40" t="s">
        <v>218</v>
      </c>
      <c r="F204" s="11">
        <f t="shared" si="3"/>
        <v>0</v>
      </c>
      <c r="G204" s="11"/>
      <c r="H204" s="11"/>
    </row>
    <row r="205" spans="1:9" ht="15.75" hidden="1" customHeight="1" x14ac:dyDescent="0.3">
      <c r="A205" s="17">
        <v>3012</v>
      </c>
      <c r="B205" s="57" t="s">
        <v>14</v>
      </c>
      <c r="C205" s="57">
        <v>1</v>
      </c>
      <c r="D205" s="57">
        <v>2</v>
      </c>
      <c r="E205" s="40" t="s">
        <v>219</v>
      </c>
      <c r="F205" s="11">
        <f t="shared" si="3"/>
        <v>0</v>
      </c>
      <c r="G205" s="11"/>
      <c r="H205" s="11"/>
    </row>
    <row r="206" spans="1:9" ht="15.75" hidden="1" customHeight="1" x14ac:dyDescent="0.3">
      <c r="A206" s="17">
        <v>3020</v>
      </c>
      <c r="B206" s="28" t="s">
        <v>14</v>
      </c>
      <c r="C206" s="28">
        <v>2</v>
      </c>
      <c r="D206" s="28">
        <v>0</v>
      </c>
      <c r="E206" s="38" t="s">
        <v>220</v>
      </c>
      <c r="F206" s="11">
        <f t="shared" si="3"/>
        <v>0</v>
      </c>
      <c r="G206" s="11">
        <f>SUM(G207)</f>
        <v>0</v>
      </c>
      <c r="H206" s="11">
        <f>SUM(H207)</f>
        <v>0</v>
      </c>
    </row>
    <row r="207" spans="1:9" ht="15.75" hidden="1" customHeight="1" x14ac:dyDescent="0.3">
      <c r="A207" s="17">
        <v>3021</v>
      </c>
      <c r="B207" s="57" t="s">
        <v>14</v>
      </c>
      <c r="C207" s="57">
        <v>2</v>
      </c>
      <c r="D207" s="57">
        <v>1</v>
      </c>
      <c r="E207" s="40" t="s">
        <v>221</v>
      </c>
      <c r="F207" s="11">
        <f t="shared" si="3"/>
        <v>0</v>
      </c>
      <c r="G207" s="11"/>
      <c r="H207" s="11"/>
    </row>
    <row r="208" spans="1:9" ht="15.75" customHeight="1" x14ac:dyDescent="0.3">
      <c r="A208" s="17">
        <v>3030</v>
      </c>
      <c r="B208" s="28" t="s">
        <v>14</v>
      </c>
      <c r="C208" s="28">
        <v>3</v>
      </c>
      <c r="D208" s="28">
        <v>0</v>
      </c>
      <c r="E208" s="38" t="s">
        <v>222</v>
      </c>
      <c r="F208" s="11">
        <f t="shared" si="3"/>
        <v>300</v>
      </c>
      <c r="G208" s="11">
        <f>SUM(G209)</f>
        <v>300</v>
      </c>
      <c r="H208" s="11">
        <f>SUM(H209)</f>
        <v>0</v>
      </c>
    </row>
    <row r="209" spans="1:9" s="39" customFormat="1" ht="15.75" customHeight="1" x14ac:dyDescent="0.3">
      <c r="A209" s="17">
        <v>3031</v>
      </c>
      <c r="B209" s="57" t="s">
        <v>14</v>
      </c>
      <c r="C209" s="57">
        <v>3</v>
      </c>
      <c r="D209" s="57" t="s">
        <v>3</v>
      </c>
      <c r="E209" s="40" t="s">
        <v>223</v>
      </c>
      <c r="F209" s="11">
        <f t="shared" si="3"/>
        <v>300</v>
      </c>
      <c r="G209" s="11">
        <v>300</v>
      </c>
      <c r="H209" s="11">
        <f>SUM(H210)</f>
        <v>0</v>
      </c>
      <c r="I209" s="56"/>
    </row>
    <row r="210" spans="1:9" ht="15.75" customHeight="1" x14ac:dyDescent="0.3">
      <c r="A210" s="17">
        <v>3040</v>
      </c>
      <c r="B210" s="28" t="s">
        <v>14</v>
      </c>
      <c r="C210" s="28">
        <v>4</v>
      </c>
      <c r="D210" s="28">
        <v>0</v>
      </c>
      <c r="E210" s="38" t="s">
        <v>224</v>
      </c>
      <c r="F210" s="11">
        <f t="shared" si="3"/>
        <v>3700</v>
      </c>
      <c r="G210" s="11">
        <f>SUM(G211)</f>
        <v>3700</v>
      </c>
      <c r="H210" s="11">
        <f>SUM(H211)</f>
        <v>0</v>
      </c>
    </row>
    <row r="211" spans="1:9" ht="15.75" customHeight="1" x14ac:dyDescent="0.3">
      <c r="A211" s="17">
        <v>3041</v>
      </c>
      <c r="B211" s="57" t="s">
        <v>14</v>
      </c>
      <c r="C211" s="57">
        <v>4</v>
      </c>
      <c r="D211" s="57">
        <v>1</v>
      </c>
      <c r="E211" s="40" t="s">
        <v>225</v>
      </c>
      <c r="F211" s="11">
        <f t="shared" si="3"/>
        <v>3700</v>
      </c>
      <c r="G211" s="11">
        <v>3700</v>
      </c>
      <c r="H211" s="11">
        <v>0</v>
      </c>
    </row>
    <row r="212" spans="1:9" ht="15.75" hidden="1" customHeight="1" x14ac:dyDescent="0.3">
      <c r="A212" s="17">
        <v>3050</v>
      </c>
      <c r="B212" s="28" t="s">
        <v>14</v>
      </c>
      <c r="C212" s="28">
        <v>5</v>
      </c>
      <c r="D212" s="28">
        <v>0</v>
      </c>
      <c r="E212" s="38" t="s">
        <v>226</v>
      </c>
      <c r="F212" s="11">
        <f t="shared" si="3"/>
        <v>0</v>
      </c>
      <c r="G212" s="11">
        <f>SUM(G213)</f>
        <v>0</v>
      </c>
      <c r="H212" s="11">
        <f>SUM(H213)</f>
        <v>0</v>
      </c>
    </row>
    <row r="213" spans="1:9" ht="15.75" hidden="1" customHeight="1" x14ac:dyDescent="0.3">
      <c r="A213" s="17">
        <v>3051</v>
      </c>
      <c r="B213" s="57" t="s">
        <v>14</v>
      </c>
      <c r="C213" s="57">
        <v>5</v>
      </c>
      <c r="D213" s="57">
        <v>1</v>
      </c>
      <c r="E213" s="40" t="s">
        <v>227</v>
      </c>
      <c r="F213" s="11">
        <f t="shared" si="3"/>
        <v>0</v>
      </c>
      <c r="G213" s="11">
        <v>0</v>
      </c>
      <c r="H213" s="11">
        <v>0</v>
      </c>
    </row>
    <row r="214" spans="1:9" ht="15.75" hidden="1" customHeight="1" x14ac:dyDescent="0.3">
      <c r="A214" s="17">
        <v>3060</v>
      </c>
      <c r="B214" s="28" t="s">
        <v>14</v>
      </c>
      <c r="C214" s="28">
        <v>6</v>
      </c>
      <c r="D214" s="28">
        <v>0</v>
      </c>
      <c r="E214" s="38" t="s">
        <v>228</v>
      </c>
      <c r="F214" s="11">
        <f t="shared" si="3"/>
        <v>0</v>
      </c>
      <c r="G214" s="11">
        <f>SUM(G215)</f>
        <v>0</v>
      </c>
      <c r="H214" s="11">
        <f>SUM(H215)</f>
        <v>0</v>
      </c>
    </row>
    <row r="215" spans="1:9" ht="15.75" hidden="1" customHeight="1" x14ac:dyDescent="0.3">
      <c r="A215" s="17">
        <v>3061</v>
      </c>
      <c r="B215" s="57" t="s">
        <v>14</v>
      </c>
      <c r="C215" s="57">
        <v>6</v>
      </c>
      <c r="D215" s="57">
        <v>1</v>
      </c>
      <c r="E215" s="40" t="s">
        <v>229</v>
      </c>
      <c r="F215" s="11">
        <f t="shared" si="3"/>
        <v>0</v>
      </c>
      <c r="G215" s="11">
        <v>0</v>
      </c>
      <c r="H215" s="11">
        <v>0</v>
      </c>
    </row>
    <row r="216" spans="1:9" ht="26.25" customHeight="1" x14ac:dyDescent="0.3">
      <c r="A216" s="17">
        <v>3070</v>
      </c>
      <c r="B216" s="28" t="s">
        <v>14</v>
      </c>
      <c r="C216" s="28">
        <v>7</v>
      </c>
      <c r="D216" s="28">
        <v>0</v>
      </c>
      <c r="E216" s="38" t="s">
        <v>230</v>
      </c>
      <c r="F216" s="11">
        <f t="shared" si="3"/>
        <v>10080</v>
      </c>
      <c r="G216" s="11">
        <f>SUM(G217)</f>
        <v>10080</v>
      </c>
      <c r="H216" s="11">
        <f>SUM(H217)</f>
        <v>0</v>
      </c>
    </row>
    <row r="217" spans="1:9" ht="27.75" customHeight="1" x14ac:dyDescent="0.3">
      <c r="A217" s="17">
        <v>3071</v>
      </c>
      <c r="B217" s="57" t="s">
        <v>14</v>
      </c>
      <c r="C217" s="57">
        <v>7</v>
      </c>
      <c r="D217" s="57">
        <v>1</v>
      </c>
      <c r="E217" s="40" t="s">
        <v>231</v>
      </c>
      <c r="F217" s="11">
        <f t="shared" si="3"/>
        <v>10080</v>
      </c>
      <c r="G217" s="11">
        <v>10080</v>
      </c>
      <c r="H217" s="11">
        <v>0</v>
      </c>
    </row>
    <row r="218" spans="1:9" ht="39.75" hidden="1" customHeight="1" x14ac:dyDescent="0.3">
      <c r="A218" s="17">
        <v>3080</v>
      </c>
      <c r="B218" s="28" t="s">
        <v>14</v>
      </c>
      <c r="C218" s="28">
        <v>8</v>
      </c>
      <c r="D218" s="28">
        <v>0</v>
      </c>
      <c r="E218" s="38" t="s">
        <v>232</v>
      </c>
      <c r="F218" s="11">
        <f t="shared" si="3"/>
        <v>0</v>
      </c>
      <c r="G218" s="11">
        <f>SUM(G219)</f>
        <v>0</v>
      </c>
      <c r="H218" s="11">
        <f>SUM(H219)</f>
        <v>0</v>
      </c>
    </row>
    <row r="219" spans="1:9" ht="26.25" hidden="1" customHeight="1" x14ac:dyDescent="0.3">
      <c r="A219" s="17">
        <v>3081</v>
      </c>
      <c r="B219" s="57" t="s">
        <v>14</v>
      </c>
      <c r="C219" s="57">
        <v>8</v>
      </c>
      <c r="D219" s="57">
        <v>1</v>
      </c>
      <c r="E219" s="40" t="s">
        <v>233</v>
      </c>
      <c r="F219" s="11">
        <f t="shared" si="3"/>
        <v>0</v>
      </c>
      <c r="G219" s="11"/>
      <c r="H219" s="11"/>
    </row>
    <row r="220" spans="1:9" ht="27.75" hidden="1" customHeight="1" x14ac:dyDescent="0.3">
      <c r="A220" s="17">
        <v>3090</v>
      </c>
      <c r="B220" s="28" t="s">
        <v>14</v>
      </c>
      <c r="C220" s="28">
        <v>9</v>
      </c>
      <c r="D220" s="28">
        <v>0</v>
      </c>
      <c r="E220" s="38" t="s">
        <v>234</v>
      </c>
      <c r="F220" s="11">
        <f t="shared" si="3"/>
        <v>0</v>
      </c>
      <c r="G220" s="11">
        <f>SUM(G221:G222)</f>
        <v>0</v>
      </c>
      <c r="H220" s="11">
        <f>SUM(H221:H222)</f>
        <v>0</v>
      </c>
    </row>
    <row r="221" spans="1:9" ht="26.25" hidden="1" customHeight="1" x14ac:dyDescent="0.3">
      <c r="A221" s="17">
        <v>3091</v>
      </c>
      <c r="B221" s="57" t="s">
        <v>14</v>
      </c>
      <c r="C221" s="57">
        <v>9</v>
      </c>
      <c r="D221" s="57">
        <v>1</v>
      </c>
      <c r="E221" s="40" t="s">
        <v>235</v>
      </c>
      <c r="F221" s="11">
        <f t="shared" si="3"/>
        <v>0</v>
      </c>
      <c r="G221" s="11"/>
      <c r="H221" s="11"/>
    </row>
    <row r="222" spans="1:9" ht="29.25" hidden="1" customHeight="1" x14ac:dyDescent="0.3">
      <c r="A222" s="17">
        <v>3092</v>
      </c>
      <c r="B222" s="57" t="s">
        <v>14</v>
      </c>
      <c r="C222" s="57">
        <v>9</v>
      </c>
      <c r="D222" s="57">
        <v>2</v>
      </c>
      <c r="E222" s="40" t="s">
        <v>236</v>
      </c>
      <c r="F222" s="11">
        <f t="shared" si="3"/>
        <v>0</v>
      </c>
      <c r="G222" s="11"/>
      <c r="H222" s="11"/>
    </row>
    <row r="223" spans="1:9" s="37" customFormat="1" ht="42.75" customHeight="1" x14ac:dyDescent="0.2">
      <c r="A223" s="17">
        <v>3100</v>
      </c>
      <c r="B223" s="28" t="s">
        <v>15</v>
      </c>
      <c r="C223" s="28">
        <v>0</v>
      </c>
      <c r="D223" s="28">
        <v>0</v>
      </c>
      <c r="E223" s="6" t="s">
        <v>237</v>
      </c>
      <c r="F223" s="11">
        <f>SUM(F224)</f>
        <v>83152.982000000004</v>
      </c>
      <c r="G223" s="11">
        <f>SUM(G224)</f>
        <v>83152.982000000004</v>
      </c>
      <c r="H223" s="11">
        <f>SUM(H224)</f>
        <v>0</v>
      </c>
      <c r="I223" s="36"/>
    </row>
    <row r="224" spans="1:9" ht="27" x14ac:dyDescent="0.3">
      <c r="A224" s="17">
        <v>3110</v>
      </c>
      <c r="B224" s="62" t="s">
        <v>15</v>
      </c>
      <c r="C224" s="62">
        <v>1</v>
      </c>
      <c r="D224" s="62">
        <v>0</v>
      </c>
      <c r="E224" s="42" t="s">
        <v>238</v>
      </c>
      <c r="F224" s="11">
        <f>SUM(F225)</f>
        <v>83152.982000000004</v>
      </c>
      <c r="G224" s="11">
        <f>G225</f>
        <v>83152.982000000004</v>
      </c>
      <c r="H224" s="11">
        <f>H225</f>
        <v>0</v>
      </c>
    </row>
    <row r="225" spans="1:11" x14ac:dyDescent="0.3">
      <c r="A225" s="17">
        <v>3112</v>
      </c>
      <c r="B225" s="62" t="s">
        <v>15</v>
      </c>
      <c r="C225" s="62">
        <v>1</v>
      </c>
      <c r="D225" s="62">
        <v>2</v>
      </c>
      <c r="E225" s="43" t="s">
        <v>239</v>
      </c>
      <c r="F225" s="11">
        <f>G225-'[1]Հատված 1'!F105+H225</f>
        <v>83152.982000000004</v>
      </c>
      <c r="G225" s="11">
        <v>83152.982000000004</v>
      </c>
      <c r="H225" s="11"/>
      <c r="J225" s="18"/>
      <c r="K225" s="18"/>
    </row>
    <row r="226" spans="1:11" x14ac:dyDescent="0.3">
      <c r="B226" s="44"/>
      <c r="C226" s="45"/>
      <c r="D226" s="46"/>
    </row>
    <row r="227" spans="1:11" x14ac:dyDescent="0.3">
      <c r="B227" s="48"/>
      <c r="C227" s="45"/>
      <c r="D227" s="46"/>
    </row>
    <row r="228" spans="1:11" x14ac:dyDescent="0.3">
      <c r="B228" s="48"/>
      <c r="C228" s="45"/>
      <c r="D228" s="46"/>
      <c r="E228" s="19"/>
    </row>
    <row r="229" spans="1:11" x14ac:dyDescent="0.3">
      <c r="B229" s="48"/>
      <c r="C229" s="49"/>
      <c r="D229" s="50"/>
    </row>
    <row r="253" spans="8:8" x14ac:dyDescent="0.3">
      <c r="H253" s="19" t="s">
        <v>247</v>
      </c>
    </row>
  </sheetData>
  <mergeCells count="10">
    <mergeCell ref="G7:H7"/>
    <mergeCell ref="G2:H2"/>
    <mergeCell ref="F3:H3"/>
    <mergeCell ref="A5:H5"/>
    <mergeCell ref="A7:A8"/>
    <mergeCell ref="B7:B8"/>
    <mergeCell ref="C7:C8"/>
    <mergeCell ref="D7:D8"/>
    <mergeCell ref="E7:E8"/>
    <mergeCell ref="F7:F8"/>
  </mergeCells>
  <phoneticPr fontId="2" type="noConversion"/>
  <pageMargins left="0.41929133899999999" right="0.143700787" top="0.39370078740157499" bottom="0.59055118110236204" header="0.15748031496063" footer="0.23622047244094499"/>
  <pageSetup paperSize="9" scale="93" orientation="portrait" useFirstPageNumber="1" r:id="rId1"/>
  <headerFooter alignWithMargins="0">
    <oddFooter>&amp;C&amp;P&amp;RԲյուջե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7"/>
  <sheetViews>
    <sheetView topLeftCell="A2" zoomScaleNormal="100" workbookViewId="0">
      <selection activeCell="I13" sqref="I13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2.7109375" style="1" customWidth="1"/>
    <col min="5" max="5" width="14.7109375" style="1" customWidth="1"/>
    <col min="6" max="6" width="15.85546875" style="1" customWidth="1"/>
    <col min="7" max="7" width="1.425781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31.5" hidden="1" customHeight="1" x14ac:dyDescent="0.25">
      <c r="E1" s="119"/>
      <c r="F1" s="119"/>
    </row>
    <row r="2" spans="1:11" ht="63" customHeight="1" x14ac:dyDescent="0.35">
      <c r="A2" s="69"/>
      <c r="B2" s="69"/>
      <c r="C2" s="69"/>
      <c r="D2" s="120" t="s">
        <v>327</v>
      </c>
      <c r="E2" s="120"/>
      <c r="F2" s="120"/>
    </row>
    <row r="3" spans="1:11" ht="25.5" customHeight="1" x14ac:dyDescent="0.35">
      <c r="B3" s="131" t="s">
        <v>252</v>
      </c>
      <c r="C3" s="131"/>
      <c r="D3" s="131"/>
      <c r="E3" s="131"/>
    </row>
    <row r="4" spans="1:11" ht="24" customHeight="1" x14ac:dyDescent="0.25"/>
    <row r="5" spans="1:11" ht="33.75" customHeight="1" x14ac:dyDescent="0.3">
      <c r="A5" s="132" t="s">
        <v>253</v>
      </c>
      <c r="B5" s="132"/>
      <c r="C5" s="132"/>
      <c r="D5" s="132"/>
      <c r="E5" s="132"/>
    </row>
    <row r="6" spans="1:11" ht="8.25" customHeight="1" x14ac:dyDescent="0.25">
      <c r="A6" s="70" t="s">
        <v>254</v>
      </c>
      <c r="B6" s="70"/>
      <c r="C6" s="70"/>
      <c r="D6" s="70"/>
    </row>
    <row r="7" spans="1:11" x14ac:dyDescent="0.25">
      <c r="E7" s="2" t="s">
        <v>18</v>
      </c>
    </row>
    <row r="8" spans="1:11" ht="30" customHeight="1" x14ac:dyDescent="0.25">
      <c r="A8" s="133" t="s">
        <v>255</v>
      </c>
      <c r="B8" s="133"/>
      <c r="C8" s="133" t="s">
        <v>256</v>
      </c>
      <c r="D8" s="135" t="s">
        <v>20</v>
      </c>
      <c r="E8" s="136"/>
    </row>
    <row r="9" spans="1:11" ht="28.5" x14ac:dyDescent="0.25">
      <c r="A9" s="134"/>
      <c r="B9" s="134"/>
      <c r="C9" s="134"/>
      <c r="D9" s="68" t="s">
        <v>241</v>
      </c>
      <c r="E9" s="68" t="s">
        <v>242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65">
        <v>8000</v>
      </c>
      <c r="B11" s="71" t="s">
        <v>257</v>
      </c>
      <c r="C11" s="4" t="e">
        <f>#REF!-'Հատված 2'!F9</f>
        <v>#REF!</v>
      </c>
      <c r="D11" s="4" t="e">
        <f>#REF!-'Հատված 2'!G9</f>
        <v>#REF!</v>
      </c>
      <c r="E11" s="4" t="e">
        <f>#REF!-'Հատված 2'!H9</f>
        <v>#REF!</v>
      </c>
      <c r="I11" s="108"/>
      <c r="K11" s="72"/>
    </row>
    <row r="13" spans="1:11" ht="8.25" customHeight="1" x14ac:dyDescent="0.25"/>
    <row r="14" spans="1:11" ht="24.75" customHeight="1" x14ac:dyDescent="0.25">
      <c r="E14" s="119"/>
      <c r="F14" s="119"/>
    </row>
    <row r="15" spans="1:11" ht="68.25" customHeight="1" x14ac:dyDescent="0.25">
      <c r="D15" s="120" t="s">
        <v>328</v>
      </c>
      <c r="E15" s="121"/>
      <c r="F15" s="121"/>
    </row>
    <row r="16" spans="1:11" ht="20.25" x14ac:dyDescent="0.35">
      <c r="A16" s="137" t="s">
        <v>258</v>
      </c>
      <c r="B16" s="137"/>
      <c r="C16" s="137"/>
      <c r="D16" s="137"/>
      <c r="E16" s="137"/>
      <c r="F16" s="137"/>
    </row>
    <row r="17" spans="1:12" ht="17.25" x14ac:dyDescent="0.3">
      <c r="B17" s="73"/>
    </row>
    <row r="18" spans="1:12" ht="35.25" customHeight="1" x14ac:dyDescent="0.3">
      <c r="A18" s="132" t="s">
        <v>259</v>
      </c>
      <c r="B18" s="132"/>
      <c r="C18" s="132"/>
      <c r="D18" s="132"/>
      <c r="E18" s="132"/>
      <c r="F18" s="132"/>
    </row>
    <row r="19" spans="1:12" ht="14.25" customHeight="1" x14ac:dyDescent="0.25">
      <c r="A19" s="70" t="s">
        <v>260</v>
      </c>
    </row>
    <row r="20" spans="1:12" ht="18" customHeight="1" x14ac:dyDescent="0.25">
      <c r="E20" s="2" t="s">
        <v>21</v>
      </c>
    </row>
    <row r="21" spans="1:12" ht="39" customHeight="1" x14ac:dyDescent="0.25">
      <c r="A21" s="133">
        <f ca="1">A21:F66</f>
        <v>0</v>
      </c>
      <c r="B21" s="138" t="s">
        <v>243</v>
      </c>
      <c r="C21" s="139"/>
      <c r="D21" s="133" t="s">
        <v>19</v>
      </c>
      <c r="E21" s="135" t="s">
        <v>20</v>
      </c>
      <c r="F21" s="136"/>
      <c r="G21" s="74" t="s">
        <v>261</v>
      </c>
    </row>
    <row r="22" spans="1:12" ht="26.25" customHeight="1" x14ac:dyDescent="0.25">
      <c r="A22" s="134"/>
      <c r="B22" s="68" t="s">
        <v>244</v>
      </c>
      <c r="C22" s="75" t="s">
        <v>262</v>
      </c>
      <c r="D22" s="134"/>
      <c r="E22" s="68" t="s">
        <v>241</v>
      </c>
      <c r="F22" s="68" t="s">
        <v>242</v>
      </c>
      <c r="G22" s="76"/>
      <c r="I22" s="5"/>
    </row>
    <row r="23" spans="1:12" x14ac:dyDescent="0.25">
      <c r="A23" s="3">
        <v>1</v>
      </c>
      <c r="B23" s="3">
        <v>2</v>
      </c>
      <c r="C23" s="3" t="s">
        <v>0</v>
      </c>
      <c r="D23" s="3">
        <v>4</v>
      </c>
      <c r="E23" s="3">
        <v>5</v>
      </c>
      <c r="F23" s="3">
        <v>6</v>
      </c>
      <c r="G23" s="76"/>
    </row>
    <row r="24" spans="1:12" s="70" customFormat="1" ht="40.5" customHeight="1" x14ac:dyDescent="0.25">
      <c r="A24" s="65">
        <v>8010</v>
      </c>
      <c r="B24" s="6" t="s">
        <v>263</v>
      </c>
      <c r="C24" s="74"/>
      <c r="D24" s="4" t="e">
        <f>SUM(E24:F24)</f>
        <v>#REF!</v>
      </c>
      <c r="E24" s="14" t="e">
        <f>-D11</f>
        <v>#REF!</v>
      </c>
      <c r="F24" s="4" t="e">
        <f>-E11</f>
        <v>#REF!</v>
      </c>
      <c r="G24" s="77"/>
      <c r="H24" s="78"/>
      <c r="I24" s="5"/>
      <c r="J24" s="79"/>
      <c r="L24" s="79"/>
    </row>
    <row r="25" spans="1:12" ht="40.5" customHeight="1" x14ac:dyDescent="0.25">
      <c r="A25" s="65">
        <v>8100</v>
      </c>
      <c r="B25" s="6" t="s">
        <v>264</v>
      </c>
      <c r="C25" s="76"/>
      <c r="D25" s="4">
        <f>SUM(E25:F25)</f>
        <v>1870383.1063000001</v>
      </c>
      <c r="E25" s="14">
        <f>E26+E50</f>
        <v>4457.6069999999891</v>
      </c>
      <c r="F25" s="4">
        <f>SUM(F26+F50)</f>
        <v>1865925.4993</v>
      </c>
      <c r="G25" s="77"/>
      <c r="H25" s="80"/>
      <c r="I25" s="109" t="e">
        <f>F25-F24</f>
        <v>#REF!</v>
      </c>
      <c r="J25" s="72"/>
      <c r="L25" s="72"/>
    </row>
    <row r="26" spans="1:12" ht="27" customHeight="1" x14ac:dyDescent="0.25">
      <c r="A26" s="7">
        <v>8110</v>
      </c>
      <c r="B26" s="81" t="s">
        <v>265</v>
      </c>
      <c r="C26" s="76"/>
      <c r="D26" s="82">
        <f t="shared" ref="D26:D42" si="0">SUM(E26:F26)</f>
        <v>0</v>
      </c>
      <c r="E26" s="83">
        <v>0</v>
      </c>
      <c r="F26" s="84">
        <f>SUM(F27+F31)</f>
        <v>0</v>
      </c>
      <c r="G26" s="77"/>
      <c r="H26" s="80"/>
    </row>
    <row r="27" spans="1:12" ht="42" customHeight="1" x14ac:dyDescent="0.25">
      <c r="A27" s="7">
        <v>8111</v>
      </c>
      <c r="B27" s="8" t="s">
        <v>266</v>
      </c>
      <c r="C27" s="76"/>
      <c r="D27" s="82">
        <f t="shared" si="0"/>
        <v>0</v>
      </c>
      <c r="E27" s="9" t="s">
        <v>267</v>
      </c>
      <c r="F27" s="82">
        <f>SUM(F29:F30)</f>
        <v>0</v>
      </c>
      <c r="G27" s="77"/>
    </row>
    <row r="28" spans="1:12" x14ac:dyDescent="0.25">
      <c r="A28" s="7"/>
      <c r="B28" s="10" t="s">
        <v>268</v>
      </c>
      <c r="C28" s="76"/>
      <c r="D28" s="82">
        <f t="shared" si="0"/>
        <v>0</v>
      </c>
      <c r="E28" s="9"/>
      <c r="F28" s="82"/>
      <c r="G28" s="77"/>
    </row>
    <row r="29" spans="1:12" x14ac:dyDescent="0.25">
      <c r="A29" s="7">
        <v>8112</v>
      </c>
      <c r="B29" s="85" t="s">
        <v>269</v>
      </c>
      <c r="C29" s="86" t="s">
        <v>270</v>
      </c>
      <c r="D29" s="82">
        <f t="shared" si="0"/>
        <v>0</v>
      </c>
      <c r="E29" s="9" t="s">
        <v>267</v>
      </c>
      <c r="F29" s="82">
        <v>0</v>
      </c>
      <c r="G29" s="77"/>
      <c r="H29" s="5"/>
    </row>
    <row r="30" spans="1:12" x14ac:dyDescent="0.25">
      <c r="A30" s="7">
        <v>8113</v>
      </c>
      <c r="B30" s="85" t="s">
        <v>271</v>
      </c>
      <c r="C30" s="86" t="s">
        <v>272</v>
      </c>
      <c r="D30" s="82">
        <f t="shared" si="0"/>
        <v>0</v>
      </c>
      <c r="E30" s="9" t="s">
        <v>267</v>
      </c>
      <c r="F30" s="82">
        <v>0</v>
      </c>
      <c r="G30" s="77"/>
    </row>
    <row r="31" spans="1:12" s="90" customFormat="1" ht="29.25" customHeight="1" x14ac:dyDescent="0.25">
      <c r="A31" s="7">
        <v>8120</v>
      </c>
      <c r="B31" s="8" t="s">
        <v>273</v>
      </c>
      <c r="C31" s="86"/>
      <c r="D31" s="82">
        <f t="shared" si="0"/>
        <v>0</v>
      </c>
      <c r="E31" s="87"/>
      <c r="F31" s="82">
        <f>SUM(F33)</f>
        <v>0</v>
      </c>
      <c r="G31" s="88"/>
      <c r="H31" s="89"/>
    </row>
    <row r="32" spans="1:12" s="90" customFormat="1" x14ac:dyDescent="0.25">
      <c r="A32" s="7"/>
      <c r="B32" s="10" t="s">
        <v>20</v>
      </c>
      <c r="C32" s="86"/>
      <c r="D32" s="82">
        <f t="shared" si="0"/>
        <v>0</v>
      </c>
      <c r="E32" s="91"/>
      <c r="F32" s="92"/>
      <c r="G32" s="88"/>
    </row>
    <row r="33" spans="1:8" s="90" customFormat="1" ht="22.5" customHeight="1" x14ac:dyDescent="0.25">
      <c r="A33" s="7">
        <v>8121</v>
      </c>
      <c r="B33" s="8" t="s">
        <v>274</v>
      </c>
      <c r="C33" s="86"/>
      <c r="D33" s="82">
        <f t="shared" si="0"/>
        <v>0</v>
      </c>
      <c r="E33" s="9" t="s">
        <v>267</v>
      </c>
      <c r="F33" s="82">
        <v>0</v>
      </c>
      <c r="G33" s="88"/>
    </row>
    <row r="34" spans="1:8" s="90" customFormat="1" x14ac:dyDescent="0.25">
      <c r="A34" s="7"/>
      <c r="B34" s="10" t="s">
        <v>268</v>
      </c>
      <c r="C34" s="86"/>
      <c r="D34" s="82">
        <f t="shared" si="0"/>
        <v>0</v>
      </c>
      <c r="E34" s="91"/>
      <c r="F34" s="82">
        <v>0</v>
      </c>
      <c r="G34" s="88"/>
    </row>
    <row r="35" spans="1:8" s="90" customFormat="1" ht="27.75" customHeight="1" x14ac:dyDescent="0.25">
      <c r="A35" s="65">
        <v>8122</v>
      </c>
      <c r="B35" s="81" t="s">
        <v>275</v>
      </c>
      <c r="C35" s="86" t="s">
        <v>276</v>
      </c>
      <c r="D35" s="82">
        <f t="shared" si="0"/>
        <v>0</v>
      </c>
      <c r="E35" s="9" t="s">
        <v>267</v>
      </c>
      <c r="F35" s="82">
        <v>0</v>
      </c>
      <c r="G35" s="88"/>
      <c r="H35" s="89"/>
    </row>
    <row r="36" spans="1:8" s="90" customFormat="1" x14ac:dyDescent="0.25">
      <c r="A36" s="65"/>
      <c r="B36" s="93" t="s">
        <v>268</v>
      </c>
      <c r="C36" s="86"/>
      <c r="D36" s="82">
        <f t="shared" si="0"/>
        <v>0</v>
      </c>
      <c r="E36" s="91"/>
      <c r="F36" s="92"/>
      <c r="G36" s="88"/>
    </row>
    <row r="37" spans="1:8" s="90" customFormat="1" x14ac:dyDescent="0.25">
      <c r="A37" s="65">
        <v>8123</v>
      </c>
      <c r="B37" s="93" t="s">
        <v>277</v>
      </c>
      <c r="C37" s="86"/>
      <c r="D37" s="82">
        <f t="shared" si="0"/>
        <v>0</v>
      </c>
      <c r="E37" s="9" t="s">
        <v>267</v>
      </c>
      <c r="F37" s="82">
        <v>0</v>
      </c>
      <c r="G37" s="88"/>
    </row>
    <row r="38" spans="1:8" s="90" customFormat="1" x14ac:dyDescent="0.25">
      <c r="A38" s="65">
        <v>8124</v>
      </c>
      <c r="B38" s="93" t="s">
        <v>278</v>
      </c>
      <c r="C38" s="86"/>
      <c r="D38" s="82">
        <f t="shared" si="0"/>
        <v>0</v>
      </c>
      <c r="E38" s="9" t="s">
        <v>267</v>
      </c>
      <c r="F38" s="82">
        <v>0</v>
      </c>
      <c r="G38" s="88"/>
    </row>
    <row r="39" spans="1:8" s="90" customFormat="1" ht="27.75" customHeight="1" x14ac:dyDescent="0.25">
      <c r="A39" s="65">
        <v>8130</v>
      </c>
      <c r="B39" s="81" t="s">
        <v>279</v>
      </c>
      <c r="C39" s="86" t="s">
        <v>280</v>
      </c>
      <c r="D39" s="82">
        <f t="shared" si="0"/>
        <v>0</v>
      </c>
      <c r="E39" s="9" t="s">
        <v>267</v>
      </c>
      <c r="F39" s="82">
        <v>0</v>
      </c>
      <c r="G39" s="88"/>
      <c r="H39" s="89"/>
    </row>
    <row r="40" spans="1:8" s="90" customFormat="1" x14ac:dyDescent="0.25">
      <c r="A40" s="65"/>
      <c r="B40" s="93" t="s">
        <v>268</v>
      </c>
      <c r="C40" s="86"/>
      <c r="D40" s="82">
        <f t="shared" si="0"/>
        <v>0</v>
      </c>
      <c r="E40" s="87"/>
      <c r="F40" s="82"/>
      <c r="G40" s="88"/>
    </row>
    <row r="41" spans="1:8" s="90" customFormat="1" x14ac:dyDescent="0.25">
      <c r="A41" s="65">
        <v>8131</v>
      </c>
      <c r="B41" s="93" t="s">
        <v>281</v>
      </c>
      <c r="C41" s="86"/>
      <c r="D41" s="82">
        <f t="shared" si="0"/>
        <v>0</v>
      </c>
      <c r="E41" s="9" t="s">
        <v>267</v>
      </c>
      <c r="F41" s="82">
        <v>0</v>
      </c>
      <c r="G41" s="88"/>
    </row>
    <row r="42" spans="1:8" s="90" customFormat="1" x14ac:dyDescent="0.25">
      <c r="A42" s="65">
        <v>8132</v>
      </c>
      <c r="B42" s="93" t="s">
        <v>282</v>
      </c>
      <c r="C42" s="86"/>
      <c r="D42" s="82">
        <f t="shared" si="0"/>
        <v>0</v>
      </c>
      <c r="E42" s="9" t="s">
        <v>267</v>
      </c>
      <c r="F42" s="82">
        <v>0</v>
      </c>
      <c r="G42" s="88"/>
    </row>
    <row r="43" spans="1:8" ht="27" customHeight="1" x14ac:dyDescent="0.25">
      <c r="A43" s="65">
        <v>8140</v>
      </c>
      <c r="B43" s="81" t="s">
        <v>283</v>
      </c>
      <c r="C43" s="86"/>
      <c r="D43" s="4">
        <f>SUM(E43:F43)</f>
        <v>0</v>
      </c>
      <c r="E43" s="13">
        <f>SUM(E44)</f>
        <v>0</v>
      </c>
      <c r="F43" s="11">
        <f>SUM(F44)</f>
        <v>0</v>
      </c>
      <c r="G43" s="77"/>
      <c r="H43" s="94"/>
    </row>
    <row r="44" spans="1:8" ht="40.5" customHeight="1" x14ac:dyDescent="0.25">
      <c r="A44" s="65">
        <v>8141</v>
      </c>
      <c r="B44" s="81" t="s">
        <v>284</v>
      </c>
      <c r="C44" s="86" t="s">
        <v>276</v>
      </c>
      <c r="D44" s="4">
        <f t="shared" ref="D44:D80" si="1">SUM(E44:F44)</f>
        <v>0</v>
      </c>
      <c r="E44" s="13">
        <f>SUM(E45:E46)</f>
        <v>0</v>
      </c>
      <c r="F44" s="11">
        <f>SUM(F45:F46)</f>
        <v>0</v>
      </c>
      <c r="G44" s="77"/>
      <c r="H44" s="94"/>
    </row>
    <row r="45" spans="1:8" x14ac:dyDescent="0.25">
      <c r="A45" s="65">
        <v>8142</v>
      </c>
      <c r="B45" s="93" t="s">
        <v>285</v>
      </c>
      <c r="C45" s="12"/>
      <c r="D45" s="4">
        <f t="shared" si="1"/>
        <v>0</v>
      </c>
      <c r="E45" s="95"/>
      <c r="F45" s="13" t="s">
        <v>267</v>
      </c>
      <c r="G45" s="77"/>
    </row>
    <row r="46" spans="1:8" x14ac:dyDescent="0.25">
      <c r="A46" s="65">
        <v>8143</v>
      </c>
      <c r="B46" s="93" t="s">
        <v>286</v>
      </c>
      <c r="C46" s="12"/>
      <c r="D46" s="4">
        <f t="shared" si="1"/>
        <v>0</v>
      </c>
      <c r="E46" s="95"/>
      <c r="F46" s="4">
        <v>0</v>
      </c>
      <c r="G46" s="77"/>
    </row>
    <row r="47" spans="1:8" ht="39.75" customHeight="1" x14ac:dyDescent="0.25">
      <c r="A47" s="65">
        <v>8150</v>
      </c>
      <c r="B47" s="81" t="s">
        <v>287</v>
      </c>
      <c r="C47" s="96" t="s">
        <v>280</v>
      </c>
      <c r="D47" s="4">
        <f t="shared" si="1"/>
        <v>0</v>
      </c>
      <c r="E47" s="13">
        <f>SUM(E48:E49)</f>
        <v>0</v>
      </c>
      <c r="F47" s="4">
        <v>0</v>
      </c>
      <c r="G47" s="77"/>
      <c r="H47" s="94"/>
    </row>
    <row r="48" spans="1:8" x14ac:dyDescent="0.25">
      <c r="A48" s="65">
        <v>8151</v>
      </c>
      <c r="B48" s="93" t="s">
        <v>281</v>
      </c>
      <c r="C48" s="96"/>
      <c r="D48" s="4">
        <f t="shared" si="1"/>
        <v>0</v>
      </c>
      <c r="E48" s="95"/>
      <c r="F48" s="14" t="s">
        <v>17</v>
      </c>
      <c r="G48" s="77"/>
    </row>
    <row r="49" spans="1:12" x14ac:dyDescent="0.25">
      <c r="A49" s="65">
        <v>8152</v>
      </c>
      <c r="B49" s="93" t="s">
        <v>288</v>
      </c>
      <c r="C49" s="96"/>
      <c r="D49" s="4">
        <f t="shared" si="1"/>
        <v>0</v>
      </c>
      <c r="E49" s="13">
        <v>0</v>
      </c>
      <c r="F49" s="4">
        <v>0</v>
      </c>
      <c r="G49" s="77"/>
    </row>
    <row r="50" spans="1:12" ht="40.5" customHeight="1" x14ac:dyDescent="0.25">
      <c r="A50" s="65">
        <v>8160</v>
      </c>
      <c r="B50" s="81" t="s">
        <v>289</v>
      </c>
      <c r="C50" s="96"/>
      <c r="D50" s="4">
        <f t="shared" si="1"/>
        <v>1870383.1063000001</v>
      </c>
      <c r="E50" s="14">
        <f>SUM(E55+E58+E66+E67)</f>
        <v>4457.6069999999891</v>
      </c>
      <c r="F50" s="4">
        <f>SUM(F51+F55+F58+F66+F67)</f>
        <v>1865925.4993</v>
      </c>
      <c r="G50" s="77"/>
      <c r="H50" s="94"/>
      <c r="J50" s="72"/>
      <c r="L50" s="72"/>
    </row>
    <row r="51" spans="1:12" ht="40.5" customHeight="1" x14ac:dyDescent="0.25">
      <c r="A51" s="65">
        <v>8161</v>
      </c>
      <c r="B51" s="8" t="s">
        <v>290</v>
      </c>
      <c r="C51" s="96"/>
      <c r="D51" s="4">
        <f t="shared" si="1"/>
        <v>0</v>
      </c>
      <c r="E51" s="97" t="s">
        <v>267</v>
      </c>
      <c r="F51" s="4">
        <f>SUM(F52:F54)</f>
        <v>0</v>
      </c>
      <c r="G51" s="77"/>
    </row>
    <row r="52" spans="1:12" ht="41.25" customHeight="1" x14ac:dyDescent="0.25">
      <c r="A52" s="65">
        <v>8162</v>
      </c>
      <c r="B52" s="93" t="s">
        <v>291</v>
      </c>
      <c r="C52" s="96" t="s">
        <v>292</v>
      </c>
      <c r="D52" s="4">
        <f t="shared" si="1"/>
        <v>0</v>
      </c>
      <c r="E52" s="13" t="s">
        <v>267</v>
      </c>
      <c r="F52" s="4">
        <v>0</v>
      </c>
      <c r="G52" s="77"/>
    </row>
    <row r="53" spans="1:12" ht="123" customHeight="1" x14ac:dyDescent="0.25">
      <c r="A53" s="15">
        <v>8163</v>
      </c>
      <c r="B53" s="93" t="s">
        <v>293</v>
      </c>
      <c r="C53" s="96" t="s">
        <v>292</v>
      </c>
      <c r="D53" s="4">
        <f t="shared" si="1"/>
        <v>0</v>
      </c>
      <c r="E53" s="98" t="s">
        <v>267</v>
      </c>
      <c r="F53" s="4">
        <v>0</v>
      </c>
      <c r="G53" s="77"/>
    </row>
    <row r="54" spans="1:12" ht="27" x14ac:dyDescent="0.25">
      <c r="A54" s="65">
        <v>8164</v>
      </c>
      <c r="B54" s="93" t="s">
        <v>294</v>
      </c>
      <c r="C54" s="96" t="s">
        <v>295</v>
      </c>
      <c r="D54" s="4">
        <f t="shared" si="1"/>
        <v>0</v>
      </c>
      <c r="E54" s="13" t="s">
        <v>267</v>
      </c>
      <c r="F54" s="4"/>
      <c r="G54" s="77"/>
    </row>
    <row r="55" spans="1:12" ht="32.25" customHeight="1" x14ac:dyDescent="0.25">
      <c r="A55" s="65">
        <v>8170</v>
      </c>
      <c r="B55" s="8" t="s">
        <v>296</v>
      </c>
      <c r="C55" s="96"/>
      <c r="D55" s="4">
        <f t="shared" si="1"/>
        <v>0</v>
      </c>
      <c r="E55" s="97">
        <f>SUM(E56:E57)</f>
        <v>0</v>
      </c>
      <c r="F55" s="99">
        <f>SUM(F56:F57)</f>
        <v>0</v>
      </c>
      <c r="G55" s="77"/>
      <c r="H55" s="94"/>
    </row>
    <row r="56" spans="1:12" ht="40.5" x14ac:dyDescent="0.25">
      <c r="A56" s="65">
        <v>8171</v>
      </c>
      <c r="B56" s="93" t="s">
        <v>297</v>
      </c>
      <c r="C56" s="96" t="s">
        <v>298</v>
      </c>
      <c r="D56" s="4">
        <f t="shared" si="1"/>
        <v>0</v>
      </c>
      <c r="E56" s="13"/>
      <c r="F56" s="4">
        <v>0</v>
      </c>
      <c r="G56" s="77"/>
    </row>
    <row r="57" spans="1:12" x14ac:dyDescent="0.25">
      <c r="A57" s="65">
        <v>8172</v>
      </c>
      <c r="B57" s="85" t="s">
        <v>299</v>
      </c>
      <c r="C57" s="96" t="s">
        <v>300</v>
      </c>
      <c r="D57" s="4">
        <f t="shared" si="1"/>
        <v>0</v>
      </c>
      <c r="E57" s="13"/>
      <c r="F57" s="4">
        <v>0</v>
      </c>
      <c r="G57" s="77"/>
    </row>
    <row r="58" spans="1:12" ht="43.5" customHeight="1" x14ac:dyDescent="0.25">
      <c r="A58" s="3">
        <v>8190</v>
      </c>
      <c r="B58" s="8" t="s">
        <v>301</v>
      </c>
      <c r="C58" s="65"/>
      <c r="D58" s="4">
        <f t="shared" si="1"/>
        <v>1870383.1063000001</v>
      </c>
      <c r="E58" s="14">
        <f>SUM(E59,-E61)</f>
        <v>4457.6069999999891</v>
      </c>
      <c r="F58" s="4">
        <f>SUM(F59:F62)</f>
        <v>1865925.4993</v>
      </c>
      <c r="G58" s="77"/>
      <c r="H58" s="94"/>
      <c r="J58" s="72"/>
      <c r="L58" s="72"/>
    </row>
    <row r="59" spans="1:12" ht="40.5" x14ac:dyDescent="0.25">
      <c r="A59" s="15">
        <v>8191</v>
      </c>
      <c r="B59" s="10" t="s">
        <v>302</v>
      </c>
      <c r="C59" s="16">
        <v>9320</v>
      </c>
      <c r="D59" s="4">
        <f>SUM(E59:F59)</f>
        <v>199270.7329</v>
      </c>
      <c r="E59" s="106">
        <v>199270.7329</v>
      </c>
      <c r="F59" s="106" t="s">
        <v>17</v>
      </c>
      <c r="G59" s="77"/>
      <c r="I59" s="55"/>
      <c r="J59" s="72"/>
    </row>
    <row r="60" spans="1:12" ht="67.5" x14ac:dyDescent="0.25">
      <c r="A60" s="15">
        <v>8192</v>
      </c>
      <c r="B60" s="93" t="s">
        <v>303</v>
      </c>
      <c r="C60" s="65"/>
      <c r="D60" s="4">
        <f t="shared" si="1"/>
        <v>4457.607</v>
      </c>
      <c r="E60" s="112">
        <v>4457.607</v>
      </c>
      <c r="F60" s="107" t="s">
        <v>267</v>
      </c>
      <c r="G60" s="77"/>
    </row>
    <row r="61" spans="1:12" ht="27" x14ac:dyDescent="0.25">
      <c r="A61" s="15">
        <v>8193</v>
      </c>
      <c r="B61" s="93" t="s">
        <v>304</v>
      </c>
      <c r="C61" s="65"/>
      <c r="D61" s="4">
        <f>D59-D60</f>
        <v>194813.12590000001</v>
      </c>
      <c r="E61" s="111">
        <f>E59-E60</f>
        <v>194813.12590000001</v>
      </c>
      <c r="F61" s="107" t="s">
        <v>17</v>
      </c>
      <c r="G61" s="77"/>
      <c r="I61" s="64"/>
      <c r="J61" s="72"/>
    </row>
    <row r="62" spans="1:12" ht="54" x14ac:dyDescent="0.25">
      <c r="A62" s="15">
        <v>8194</v>
      </c>
      <c r="B62" s="93" t="s">
        <v>305</v>
      </c>
      <c r="C62" s="17">
        <v>9330</v>
      </c>
      <c r="D62" s="4">
        <f t="shared" si="1"/>
        <v>1865925.4993</v>
      </c>
      <c r="E62" s="13" t="s">
        <v>267</v>
      </c>
      <c r="F62" s="110">
        <f>SUM(F63:F64)</f>
        <v>1865925.4993</v>
      </c>
      <c r="G62" s="77"/>
      <c r="H62" s="94"/>
      <c r="J62" s="72"/>
      <c r="L62" s="72"/>
    </row>
    <row r="63" spans="1:12" ht="42.75" customHeight="1" x14ac:dyDescent="0.25">
      <c r="A63" s="15">
        <v>8195</v>
      </c>
      <c r="B63" s="93" t="s">
        <v>306</v>
      </c>
      <c r="C63" s="17"/>
      <c r="D63" s="4">
        <f t="shared" si="1"/>
        <v>1671112.3733999999</v>
      </c>
      <c r="E63" s="13" t="s">
        <v>267</v>
      </c>
      <c r="F63" s="105">
        <f>1668648.3885+2463.9849</f>
        <v>1671112.3733999999</v>
      </c>
      <c r="G63" s="77">
        <v>1155613170.0999999</v>
      </c>
      <c r="H63" s="100"/>
      <c r="I63" s="104"/>
      <c r="J63" s="72"/>
      <c r="L63" s="72"/>
    </row>
    <row r="64" spans="1:12" ht="55.5" customHeight="1" x14ac:dyDescent="0.25">
      <c r="A64" s="15">
        <v>8196</v>
      </c>
      <c r="B64" s="93" t="s">
        <v>307</v>
      </c>
      <c r="C64" s="17"/>
      <c r="D64" s="4">
        <f>SUM(E64:F64)</f>
        <v>194813.12590000001</v>
      </c>
      <c r="E64" s="13" t="s">
        <v>267</v>
      </c>
      <c r="F64" s="113">
        <v>194813.12590000001</v>
      </c>
      <c r="G64" s="77"/>
      <c r="H64" s="94"/>
      <c r="I64" s="64"/>
      <c r="J64" s="72"/>
      <c r="L64" s="72"/>
    </row>
    <row r="65" spans="1:8" ht="40.5" x14ac:dyDescent="0.25">
      <c r="A65" s="15">
        <v>8197</v>
      </c>
      <c r="B65" s="8" t="s">
        <v>308</v>
      </c>
      <c r="C65" s="101"/>
      <c r="D65" s="13" t="s">
        <v>267</v>
      </c>
      <c r="E65" s="13" t="s">
        <v>267</v>
      </c>
      <c r="F65" s="13" t="s">
        <v>267</v>
      </c>
      <c r="G65" s="77"/>
    </row>
    <row r="66" spans="1:8" ht="54" x14ac:dyDescent="0.25">
      <c r="A66" s="15">
        <v>8198</v>
      </c>
      <c r="B66" s="8" t="s">
        <v>309</v>
      </c>
      <c r="C66" s="101"/>
      <c r="D66" s="13" t="s">
        <v>267</v>
      </c>
      <c r="E66" s="11">
        <v>0</v>
      </c>
      <c r="F66" s="11">
        <v>0</v>
      </c>
      <c r="G66" s="77"/>
    </row>
    <row r="67" spans="1:8" ht="81" customHeight="1" x14ac:dyDescent="0.25">
      <c r="A67" s="15">
        <v>8199</v>
      </c>
      <c r="B67" s="8" t="s">
        <v>310</v>
      </c>
      <c r="C67" s="101"/>
      <c r="D67" s="4">
        <f t="shared" si="1"/>
        <v>0</v>
      </c>
      <c r="E67" s="102">
        <v>0</v>
      </c>
      <c r="F67" s="102">
        <v>0</v>
      </c>
      <c r="G67" s="77"/>
      <c r="H67" s="94"/>
    </row>
    <row r="68" spans="1:8" ht="40.5" x14ac:dyDescent="0.25">
      <c r="A68" s="15" t="s">
        <v>311</v>
      </c>
      <c r="B68" s="93" t="s">
        <v>312</v>
      </c>
      <c r="C68" s="101"/>
      <c r="D68" s="4">
        <f t="shared" si="1"/>
        <v>0</v>
      </c>
      <c r="E68" s="102" t="s">
        <v>267</v>
      </c>
      <c r="F68" s="4">
        <v>0</v>
      </c>
      <c r="G68" s="77"/>
    </row>
    <row r="69" spans="1:8" ht="27" x14ac:dyDescent="0.25">
      <c r="A69" s="7">
        <v>8200</v>
      </c>
      <c r="B69" s="6" t="s">
        <v>313</v>
      </c>
      <c r="C69" s="65"/>
      <c r="D69" s="4">
        <f t="shared" si="1"/>
        <v>0</v>
      </c>
      <c r="E69" s="14">
        <f>SUM(E70)</f>
        <v>0</v>
      </c>
      <c r="F69" s="4">
        <f>SUM(F70)</f>
        <v>0</v>
      </c>
      <c r="G69" s="77"/>
      <c r="H69" s="94"/>
    </row>
    <row r="70" spans="1:8" ht="27" x14ac:dyDescent="0.25">
      <c r="A70" s="7">
        <v>8210</v>
      </c>
      <c r="B70" s="103" t="s">
        <v>314</v>
      </c>
      <c r="C70" s="65"/>
      <c r="D70" s="4">
        <f t="shared" si="1"/>
        <v>0</v>
      </c>
      <c r="E70" s="11"/>
      <c r="F70" s="4">
        <f>SUM(F71+F74)</f>
        <v>0</v>
      </c>
      <c r="G70" s="77"/>
      <c r="H70" s="94"/>
    </row>
    <row r="71" spans="1:8" ht="54.75" customHeight="1" x14ac:dyDescent="0.25">
      <c r="A71" s="7">
        <v>8211</v>
      </c>
      <c r="B71" s="8" t="s">
        <v>315</v>
      </c>
      <c r="C71" s="65"/>
      <c r="D71" s="4">
        <f t="shared" si="1"/>
        <v>0</v>
      </c>
      <c r="E71" s="13" t="s">
        <v>267</v>
      </c>
      <c r="F71" s="4">
        <f>SUM(F72:F73)</f>
        <v>0</v>
      </c>
      <c r="G71" s="77"/>
    </row>
    <row r="72" spans="1:8" x14ac:dyDescent="0.25">
      <c r="A72" s="7">
        <v>8212</v>
      </c>
      <c r="B72" s="85" t="s">
        <v>269</v>
      </c>
      <c r="C72" s="96" t="s">
        <v>316</v>
      </c>
      <c r="D72" s="4">
        <f t="shared" si="1"/>
        <v>0</v>
      </c>
      <c r="E72" s="13" t="s">
        <v>267</v>
      </c>
      <c r="F72" s="4">
        <v>0</v>
      </c>
      <c r="G72" s="77"/>
    </row>
    <row r="73" spans="1:8" x14ac:dyDescent="0.25">
      <c r="A73" s="7">
        <v>8213</v>
      </c>
      <c r="B73" s="85" t="s">
        <v>271</v>
      </c>
      <c r="C73" s="96" t="s">
        <v>317</v>
      </c>
      <c r="D73" s="4">
        <f t="shared" si="1"/>
        <v>0</v>
      </c>
      <c r="E73" s="13" t="s">
        <v>267</v>
      </c>
      <c r="F73" s="4">
        <v>0</v>
      </c>
      <c r="G73" s="77"/>
    </row>
    <row r="74" spans="1:8" ht="40.5" x14ac:dyDescent="0.25">
      <c r="A74" s="7">
        <v>8220</v>
      </c>
      <c r="B74" s="8" t="s">
        <v>318</v>
      </c>
      <c r="C74" s="65"/>
      <c r="D74" s="4">
        <f t="shared" si="1"/>
        <v>0</v>
      </c>
      <c r="E74" s="14">
        <v>0</v>
      </c>
      <c r="F74" s="4">
        <f>SUM(F75+F78)</f>
        <v>0</v>
      </c>
      <c r="G74" s="77"/>
      <c r="H74" s="94"/>
    </row>
    <row r="75" spans="1:8" ht="26.25" customHeight="1" x14ac:dyDescent="0.25">
      <c r="A75" s="7">
        <v>8221</v>
      </c>
      <c r="B75" s="8" t="s">
        <v>319</v>
      </c>
      <c r="C75" s="65"/>
      <c r="D75" s="4">
        <f t="shared" si="1"/>
        <v>0</v>
      </c>
      <c r="E75" s="13" t="s">
        <v>267</v>
      </c>
      <c r="F75" s="4"/>
      <c r="G75" s="77"/>
    </row>
    <row r="76" spans="1:8" x14ac:dyDescent="0.25">
      <c r="A76" s="65">
        <v>8222</v>
      </c>
      <c r="B76" s="93" t="s">
        <v>320</v>
      </c>
      <c r="C76" s="96" t="s">
        <v>321</v>
      </c>
      <c r="D76" s="4">
        <f t="shared" si="1"/>
        <v>0</v>
      </c>
      <c r="E76" s="13" t="s">
        <v>267</v>
      </c>
      <c r="F76" s="4">
        <v>0</v>
      </c>
      <c r="G76" s="77"/>
    </row>
    <row r="77" spans="1:8" ht="27" x14ac:dyDescent="0.25">
      <c r="A77" s="65">
        <v>8230</v>
      </c>
      <c r="B77" s="93" t="s">
        <v>322</v>
      </c>
      <c r="C77" s="96" t="s">
        <v>323</v>
      </c>
      <c r="D77" s="4">
        <f t="shared" si="1"/>
        <v>0</v>
      </c>
      <c r="E77" s="13" t="s">
        <v>267</v>
      </c>
      <c r="F77" s="4">
        <v>0</v>
      </c>
      <c r="G77" s="77"/>
    </row>
    <row r="78" spans="1:8" ht="26.25" customHeight="1" x14ac:dyDescent="0.25">
      <c r="A78" s="65">
        <v>8240</v>
      </c>
      <c r="B78" s="8" t="s">
        <v>324</v>
      </c>
      <c r="C78" s="65"/>
      <c r="D78" s="4">
        <f t="shared" si="1"/>
        <v>0</v>
      </c>
      <c r="E78" s="4">
        <v>0</v>
      </c>
      <c r="F78" s="4">
        <v>0</v>
      </c>
      <c r="G78" s="77"/>
    </row>
    <row r="79" spans="1:8" x14ac:dyDescent="0.25">
      <c r="A79" s="65">
        <v>8241</v>
      </c>
      <c r="B79" s="93" t="s">
        <v>325</v>
      </c>
      <c r="C79" s="96" t="s">
        <v>321</v>
      </c>
      <c r="D79" s="4">
        <f t="shared" si="1"/>
        <v>0</v>
      </c>
      <c r="E79" s="4">
        <v>0</v>
      </c>
      <c r="F79" s="4">
        <v>0</v>
      </c>
      <c r="G79" s="77"/>
    </row>
    <row r="80" spans="1:8" ht="30.75" customHeight="1" x14ac:dyDescent="0.25">
      <c r="A80" s="65">
        <v>8250</v>
      </c>
      <c r="B80" s="93" t="s">
        <v>326</v>
      </c>
      <c r="C80" s="96" t="s">
        <v>323</v>
      </c>
      <c r="D80" s="4">
        <f t="shared" si="1"/>
        <v>0</v>
      </c>
      <c r="E80" s="102">
        <v>0</v>
      </c>
      <c r="F80" s="4">
        <v>0</v>
      </c>
      <c r="G80" s="77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</sheetData>
  <mergeCells count="16">
    <mergeCell ref="D15:F15"/>
    <mergeCell ref="A16:F16"/>
    <mergeCell ref="A18:F18"/>
    <mergeCell ref="A21:A22"/>
    <mergeCell ref="B21:C21"/>
    <mergeCell ref="D21:D22"/>
    <mergeCell ref="E21:F21"/>
    <mergeCell ref="E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45" right="0.45" top="0.75" bottom="0.75" header="0.3" footer="0.3"/>
  <pageSetup paperSize="9" scale="92" orientation="portrait" verticalDpi="0" r:id="rId1"/>
  <headerFooter>
    <oddFooter>&amp;C&amp;P&amp;R&amp;[Բյուջե 2025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Հատված 2</vt:lpstr>
      <vt:lpstr>Հատված 4-5</vt:lpstr>
      <vt:lpstr>'Հատված 2'!Print_Area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2025-12-10T09:22:37Z</cp:lastPrinted>
  <dcterms:created xsi:type="dcterms:W3CDTF">1996-10-14T23:33:28Z</dcterms:created>
  <dcterms:modified xsi:type="dcterms:W3CDTF">2025-12-11T10:52:13Z</dcterms:modified>
</cp:coreProperties>
</file>